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6.xml" ContentType="application/vnd.openxmlformats-officedocument.spreadsheetml.pivotCacheRecords+xml"/>
  <Override PartName="/xl/pivotCache/pivotCacheDefinition17.xml" ContentType="application/vnd.openxmlformats-officedocument.spreadsheetml.pivotCacheDefinition+xml"/>
  <Override PartName="/xl/pivotCache/pivotCacheRecords17.xml" ContentType="application/vnd.openxmlformats-officedocument.spreadsheetml.pivotCacheRecords+xml"/>
  <Override PartName="/xl/pivotCache/pivotCacheDefinition18.xml" ContentType="application/vnd.openxmlformats-officedocument.spreadsheetml.pivotCacheDefinition+xml"/>
  <Override PartName="/xl/pivotCache/pivotCacheRecords18.xml" ContentType="application/vnd.openxmlformats-officedocument.spreadsheetml.pivotCacheRecords+xml"/>
  <Override PartName="/xl/pivotCache/pivotCacheDefinition19.xml" ContentType="application/vnd.openxmlformats-officedocument.spreadsheetml.pivotCacheDefinition+xml"/>
  <Override PartName="/xl/pivotCache/pivotCacheRecords19.xml" ContentType="application/vnd.openxmlformats-officedocument.spreadsheetml.pivotCacheRecords+xml"/>
  <Override PartName="/xl/pivotCache/pivotCacheDefinition20.xml" ContentType="application/vnd.openxmlformats-officedocument.spreadsheetml.pivotCacheDefinition+xml"/>
  <Override PartName="/xl/pivotCache/pivotCacheRecords20.xml" ContentType="application/vnd.openxmlformats-officedocument.spreadsheetml.pivotCacheRecords+xml"/>
  <Override PartName="/xl/pivotCache/pivotCacheDefinition21.xml" ContentType="application/vnd.openxmlformats-officedocument.spreadsheetml.pivotCacheDefinition+xml"/>
  <Override PartName="/xl/pivotCache/pivotCacheRecords21.xml" ContentType="application/vnd.openxmlformats-officedocument.spreadsheetml.pivotCacheRecords+xml"/>
  <Override PartName="/xl/pivotCache/pivotCacheDefinition22.xml" ContentType="application/vnd.openxmlformats-officedocument.spreadsheetml.pivotCacheDefinition+xml"/>
  <Override PartName="/xl/pivotCache/pivotCacheRecords22.xml" ContentType="application/vnd.openxmlformats-officedocument.spreadsheetml.pivotCacheRecords+xml"/>
  <Override PartName="/xl/pivotCache/pivotCacheDefinition23.xml" ContentType="application/vnd.openxmlformats-officedocument.spreadsheetml.pivotCacheDefinition+xml"/>
  <Override PartName="/xl/pivotCache/pivotCacheRecords23.xml" ContentType="application/vnd.openxmlformats-officedocument.spreadsheetml.pivotCacheRecords+xml"/>
  <Override PartName="/xl/pivotCache/pivotCacheDefinition24.xml" ContentType="application/vnd.openxmlformats-officedocument.spreadsheetml.pivotCacheDefinition+xml"/>
  <Override PartName="/xl/pivotCache/pivotCacheRecords24.xml" ContentType="application/vnd.openxmlformats-officedocument.spreadsheetml.pivotCacheRecords+xml"/>
  <Override PartName="/xl/pivotCache/pivotCacheDefinition25.xml" ContentType="application/vnd.openxmlformats-officedocument.spreadsheetml.pivotCacheDefinition+xml"/>
  <Override PartName="/xl/pivotCache/pivotCacheRecords25.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5.xml" ContentType="application/vnd.openxmlformats-officedocument.drawing+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20.xml" ContentType="application/vnd.openxmlformats-officedocument.drawing+xml"/>
  <Override PartName="/xl/pivotTables/pivotTable24.xml" ContentType="application/vnd.openxmlformats-officedocument.spreadsheetml.pivotTable+xml"/>
  <Override PartName="/xl/pivotTables/pivotTable25.xml" ContentType="application/vnd.openxmlformats-officedocument.spreadsheetml.pivot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7"/>
  <workbookPr codeName="ThisWorkbook" hidePivotFieldList="1"/>
  <mc:AlternateContent xmlns:mc="http://schemas.openxmlformats.org/markup-compatibility/2006">
    <mc:Choice Requires="x15">
      <x15ac:absPath xmlns:x15ac="http://schemas.microsoft.com/office/spreadsheetml/2010/11/ac" url="https://thainamthip2-my.sharepoint.com/personal/sutripat_ng_thainamthip_co_th/Documents/1. Work/008. Procurement/#2 Project/"/>
    </mc:Choice>
  </mc:AlternateContent>
  <xr:revisionPtr revIDLastSave="552" documentId="8_{6B96A501-16F7-4755-B9F6-5214B86AC99D}" xr6:coauthVersionLast="47" xr6:coauthVersionMax="47" xr10:uidLastSave="{ABB0B24D-8A3B-52C5-87D3-A386D3878A29}"/>
  <bookViews>
    <workbookView xWindow="28680" yWindow="-120" windowWidth="29040" windowHeight="15720" firstSheet="26" activeTab="26" autoFilterDateGrouping="0" xr2:uid="{00000000-000D-0000-FFFF-FFFF00000000}"/>
  </bookViews>
  <sheets>
    <sheet name="00 Timeline" sheetId="10" r:id="rId1"/>
    <sheet name="#1 20250422" sheetId="8" state="hidden" r:id="rId2"/>
    <sheet name="#2 20250507" sheetId="9" state="hidden" r:id="rId3"/>
    <sheet name="#3 20250514" sheetId="15" state="hidden" r:id="rId4"/>
    <sheet name="#4 20250521" sheetId="18" state="hidden" r:id="rId5"/>
    <sheet name="#5 20250528" sheetId="24" state="hidden" r:id="rId6"/>
    <sheet name="#6 20250604" sheetId="25" state="hidden" r:id="rId7"/>
    <sheet name="#7 20250611" sheetId="35" state="hidden" r:id="rId8"/>
    <sheet name="#8 20250619" sheetId="36" state="hidden" r:id="rId9"/>
    <sheet name="#9 20250625" sheetId="37" state="hidden" r:id="rId10"/>
    <sheet name="#10 20250702" sheetId="38" state="hidden" r:id="rId11"/>
    <sheet name="#11 20250709" sheetId="39" state="hidden" r:id="rId12"/>
    <sheet name="#12 20250716" sheetId="41" state="hidden" r:id="rId13"/>
    <sheet name="#13 20250723" sheetId="42" state="hidden" r:id="rId14"/>
    <sheet name="#14 20250730" sheetId="44" state="hidden" r:id="rId15"/>
    <sheet name="E. POC_View" sheetId="28" state="hidden" r:id="rId16"/>
    <sheet name="F. Concept Agreement_Tester" sheetId="27" state="hidden" r:id="rId17"/>
    <sheet name="MS_FORM2_RM&amp;PKG" sheetId="40" state="hidden" r:id="rId18"/>
    <sheet name="#15 20250806" sheetId="46" state="hidden" r:id="rId19"/>
    <sheet name="#16 202508013" sheetId="47" state="hidden" r:id="rId20"/>
    <sheet name="#17 202508021" sheetId="48" r:id="rId21"/>
    <sheet name="#18 202508027" sheetId="49" r:id="rId22"/>
    <sheet name="G. ตัวอย่างการ Test" sheetId="43" r:id="rId23"/>
    <sheet name="การแก้ไข SP List ปีถัดไป" sheetId="51" r:id="rId24"/>
    <sheet name="Z. Note" sheetId="30" r:id="rId25"/>
    <sheet name="Map RM&amp;PKG" sheetId="50" r:id="rId26"/>
    <sheet name="Sheet2" sheetId="52" r:id="rId27"/>
    <sheet name="Sheet1" sheetId="45" state="hidden" r:id="rId28"/>
    <sheet name="Table1" sheetId="34" state="hidden" r:id="rId29"/>
    <sheet name="Table4" sheetId="33" state="hidden" r:id="rId30"/>
    <sheet name="A. Structure DB" sheetId="20" state="hidden" r:id="rId31"/>
    <sheet name="B. WBS" sheetId="13" state="hidden" r:id="rId32"/>
    <sheet name="C. Confirm Doc" sheetId="12" state="hidden" r:id="rId33"/>
    <sheet name="D. Requirement Spec. #M3" sheetId="11" state="hidden" r:id="rId34"/>
  </sheets>
  <definedNames>
    <definedName name="_xlnm._FilterDatabase" localSheetId="31" hidden="1">'B. WBS'!$A$1:$G$207</definedName>
    <definedName name="_xlnm._FilterDatabase" localSheetId="15" hidden="1">'E. POC_View'!$B$243:$C$243</definedName>
    <definedName name="_xlnm._FilterDatabase" localSheetId="16" hidden="1">'F. Concept Agreement_Tester'!$BR$149:$BS$170</definedName>
    <definedName name="_xlnm._FilterDatabase" localSheetId="25" hidden="1">'Map RM&amp;PKG'!$AB$1:$AH$34</definedName>
    <definedName name="_xlnm._FilterDatabase" localSheetId="17" hidden="1">'MS_FORM2_RM&amp;PKG'!$C$19:$AW$115</definedName>
    <definedName name="_xlnm._FilterDatabase" localSheetId="27" hidden="1">Sheet1!$O$2:$R$40</definedName>
    <definedName name="_xlnm._FilterDatabase" localSheetId="24" hidden="1">'Z. Note'!$CS$1:$CZ$94</definedName>
    <definedName name="ExternalData_1" localSheetId="28" hidden="1">Table1!$A$1:$G$82</definedName>
    <definedName name="ExternalData_1" localSheetId="29" hidden="1">Table4!$A$1:$F$154</definedName>
    <definedName name="Link_ที่มีปัญหา_1">'E. POC_View'!$A$110</definedName>
  </definedNames>
  <calcPr calcId="191028"/>
  <pivotCaches>
    <pivotCache cacheId="5088" r:id="rId35"/>
    <pivotCache cacheId="5089" r:id="rId36"/>
    <pivotCache cacheId="5090" r:id="rId37"/>
    <pivotCache cacheId="5091" r:id="rId38"/>
    <pivotCache cacheId="5092" r:id="rId39"/>
    <pivotCache cacheId="5093" r:id="rId40"/>
    <pivotCache cacheId="5094" r:id="rId41"/>
    <pivotCache cacheId="5095" r:id="rId42"/>
    <pivotCache cacheId="5096" r:id="rId43"/>
    <pivotCache cacheId="5097" r:id="rId44"/>
    <pivotCache cacheId="5098" r:id="rId45"/>
    <pivotCache cacheId="5099" r:id="rId46"/>
    <pivotCache cacheId="5100" r:id="rId47"/>
    <pivotCache cacheId="5101" r:id="rId48"/>
    <pivotCache cacheId="5102" r:id="rId49"/>
    <pivotCache cacheId="5103" r:id="rId50"/>
    <pivotCache cacheId="5104" r:id="rId51"/>
    <pivotCache cacheId="5105" r:id="rId52"/>
    <pivotCache cacheId="5106" r:id="rId53"/>
    <pivotCache cacheId="5107" r:id="rId54"/>
    <pivotCache cacheId="5108" r:id="rId55"/>
    <pivotCache cacheId="5109" r:id="rId56"/>
    <pivotCache cacheId="5110" r:id="rId57"/>
    <pivotCache cacheId="5111" r:id="rId58"/>
    <pivotCache cacheId="5112" r:id="rId5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9" i="51" l="1"/>
  <c r="K28" i="51"/>
  <c r="K27" i="51"/>
  <c r="K26" i="51"/>
  <c r="K25" i="51"/>
  <c r="K24" i="51"/>
  <c r="K23" i="51"/>
  <c r="K22" i="51"/>
  <c r="K21" i="51"/>
  <c r="K20" i="51"/>
  <c r="K9" i="51"/>
  <c r="K8" i="51"/>
  <c r="K7" i="51"/>
  <c r="K6" i="51"/>
  <c r="K5" i="51"/>
  <c r="AI10" i="30"/>
  <c r="AT32" i="30"/>
  <c r="AU32" i="30"/>
  <c r="AV32" i="30"/>
  <c r="AW32" i="30"/>
  <c r="AX32" i="30"/>
  <c r="AY32" i="30"/>
  <c r="AY36" i="30" s="1"/>
  <c r="AZ32" i="30"/>
  <c r="AZ36" i="30" s="1"/>
  <c r="BA32" i="30"/>
  <c r="BA36" i="30" s="1"/>
  <c r="BB32" i="30"/>
  <c r="BB36" i="30" s="1"/>
  <c r="BC32" i="30"/>
  <c r="BC36" i="30" s="1"/>
  <c r="AT33" i="30"/>
  <c r="AU33" i="30"/>
  <c r="AV33" i="30"/>
  <c r="AW33" i="30"/>
  <c r="AX33" i="30"/>
  <c r="AY33" i="30"/>
  <c r="AZ33" i="30"/>
  <c r="BA33" i="30"/>
  <c r="BB33" i="30"/>
  <c r="BC33" i="30"/>
  <c r="AT34" i="30"/>
  <c r="AU34" i="30"/>
  <c r="AU36" i="30" s="1"/>
  <c r="AV34" i="30"/>
  <c r="AW34" i="30"/>
  <c r="AX34" i="30"/>
  <c r="AY34" i="30"/>
  <c r="AZ34" i="30"/>
  <c r="BA34" i="30"/>
  <c r="BB34" i="30"/>
  <c r="BC34" i="30"/>
  <c r="AT35" i="30"/>
  <c r="AU35" i="30"/>
  <c r="AV35" i="30"/>
  <c r="AW35" i="30"/>
  <c r="AX35" i="30"/>
  <c r="AY35" i="30"/>
  <c r="AZ35" i="30"/>
  <c r="BA35" i="30"/>
  <c r="BB35" i="30"/>
  <c r="BC35" i="30"/>
  <c r="AK36" i="30"/>
  <c r="AL36" i="30"/>
  <c r="AM36" i="30"/>
  <c r="AN36" i="30"/>
  <c r="AO36" i="30"/>
  <c r="AP36" i="30"/>
  <c r="AQ36" i="30"/>
  <c r="AR36" i="30"/>
  <c r="AS36" i="30"/>
  <c r="AT43" i="30"/>
  <c r="AT44" i="30"/>
  <c r="AT45" i="30"/>
  <c r="AT46" i="30"/>
  <c r="AK47" i="30"/>
  <c r="AL47" i="30"/>
  <c r="AM47" i="30"/>
  <c r="AN47" i="30"/>
  <c r="AO47" i="30"/>
  <c r="AP47" i="30"/>
  <c r="AQ47" i="30"/>
  <c r="AR47" i="30"/>
  <c r="AS47" i="30"/>
  <c r="AU54" i="30"/>
  <c r="AU55" i="30"/>
  <c r="AU56" i="30"/>
  <c r="AU57" i="30"/>
  <c r="AK58" i="30"/>
  <c r="AL58" i="30"/>
  <c r="AM58" i="30"/>
  <c r="AN58" i="30"/>
  <c r="AO58" i="30"/>
  <c r="AP58" i="30"/>
  <c r="AQ58" i="30"/>
  <c r="AR58" i="30"/>
  <c r="AS58" i="30"/>
  <c r="AT58" i="30"/>
  <c r="AU58" i="30"/>
  <c r="AS66" i="30"/>
  <c r="AT66" i="30"/>
  <c r="AU66" i="30"/>
  <c r="AV66" i="30"/>
  <c r="AW66" i="30"/>
  <c r="AX66" i="30"/>
  <c r="AY66" i="30"/>
  <c r="AZ66" i="30"/>
  <c r="BA66" i="30"/>
  <c r="BB66" i="30"/>
  <c r="AS67" i="30"/>
  <c r="AT67" i="30"/>
  <c r="AU67" i="30"/>
  <c r="AV67" i="30"/>
  <c r="AW67" i="30"/>
  <c r="AX67" i="30"/>
  <c r="AY67" i="30"/>
  <c r="AZ67" i="30"/>
  <c r="AS68" i="30"/>
  <c r="AT68" i="30"/>
  <c r="AU68" i="30"/>
  <c r="AV68" i="30"/>
  <c r="AW68" i="30"/>
  <c r="AX68" i="30"/>
  <c r="AY68" i="30"/>
  <c r="AZ68" i="30"/>
  <c r="BA68" i="30"/>
  <c r="BB68" i="30"/>
  <c r="AS69" i="30"/>
  <c r="AT69" i="30"/>
  <c r="AU69" i="30"/>
  <c r="AV69" i="30"/>
  <c r="AW69" i="30"/>
  <c r="AX69" i="30"/>
  <c r="AY69" i="30"/>
  <c r="AZ69" i="30"/>
  <c r="AJ70" i="30"/>
  <c r="AK70" i="30"/>
  <c r="AL70" i="30"/>
  <c r="AM70" i="30"/>
  <c r="AN70" i="30"/>
  <c r="AO70" i="30"/>
  <c r="AP70" i="30"/>
  <c r="AQ70" i="30"/>
  <c r="AR70" i="30"/>
  <c r="AS76" i="30"/>
  <c r="AS77" i="30"/>
  <c r="AS78" i="30"/>
  <c r="AS79" i="30"/>
  <c r="AJ80" i="30"/>
  <c r="AK80" i="30"/>
  <c r="AL80" i="30"/>
  <c r="AM80" i="30"/>
  <c r="AN80" i="30"/>
  <c r="AO80" i="30"/>
  <c r="AP80" i="30"/>
  <c r="AQ80" i="30"/>
  <c r="AR80" i="30"/>
  <c r="AS86" i="30"/>
  <c r="AT86" i="30"/>
  <c r="AS87" i="30"/>
  <c r="AT87" i="30"/>
  <c r="AS88" i="30"/>
  <c r="AT88" i="30" s="1"/>
  <c r="AS89" i="30"/>
  <c r="AT89" i="30" s="1"/>
  <c r="AJ90" i="30"/>
  <c r="AK90" i="30"/>
  <c r="AL90" i="30"/>
  <c r="AM90" i="30"/>
  <c r="AN90" i="30"/>
  <c r="AO90" i="30"/>
  <c r="AP90" i="30"/>
  <c r="AQ90" i="30"/>
  <c r="AR90" i="30"/>
  <c r="AG3" i="50"/>
  <c r="AH3" i="50" s="1"/>
  <c r="AG4" i="50"/>
  <c r="AH4" i="50" s="1"/>
  <c r="AG5" i="50"/>
  <c r="AH5" i="50" s="1"/>
  <c r="AG6" i="50"/>
  <c r="AH6" i="50" s="1"/>
  <c r="AG7" i="50"/>
  <c r="AH7" i="50" s="1"/>
  <c r="AG8" i="50"/>
  <c r="AH8" i="50" s="1"/>
  <c r="AG9" i="50"/>
  <c r="AH9" i="50" s="1"/>
  <c r="AG10" i="50"/>
  <c r="AH10" i="50" s="1"/>
  <c r="AG11" i="50"/>
  <c r="AH11" i="50" s="1"/>
  <c r="AG12" i="50"/>
  <c r="AH12" i="50" s="1"/>
  <c r="AG13" i="50"/>
  <c r="AH13" i="50" s="1"/>
  <c r="AG14" i="50"/>
  <c r="AH14" i="50" s="1"/>
  <c r="AG15" i="50"/>
  <c r="AH15" i="50" s="1"/>
  <c r="AG16" i="50"/>
  <c r="AH16" i="50" s="1"/>
  <c r="AG17" i="50"/>
  <c r="AH17" i="50" s="1"/>
  <c r="AG18" i="50"/>
  <c r="AH18" i="50" s="1"/>
  <c r="AG19" i="50"/>
  <c r="AH19" i="50" s="1"/>
  <c r="AG20" i="50"/>
  <c r="AH20" i="50" s="1"/>
  <c r="AG21" i="50"/>
  <c r="AH21" i="50" s="1"/>
  <c r="AG22" i="50"/>
  <c r="AH22" i="50" s="1"/>
  <c r="AG23" i="50"/>
  <c r="AH23" i="50" s="1"/>
  <c r="AG24" i="50"/>
  <c r="AH24" i="50" s="1"/>
  <c r="AG25" i="50"/>
  <c r="AH25" i="50" s="1"/>
  <c r="AG26" i="50"/>
  <c r="AH26" i="50" s="1"/>
  <c r="AG27" i="50"/>
  <c r="AH27" i="50" s="1"/>
  <c r="AG28" i="50"/>
  <c r="AH28" i="50" s="1"/>
  <c r="AG29" i="50"/>
  <c r="AH29" i="50" s="1"/>
  <c r="AG30" i="50"/>
  <c r="AH30" i="50" s="1"/>
  <c r="AG31" i="50"/>
  <c r="AH31" i="50" s="1"/>
  <c r="AG32" i="50"/>
  <c r="AH32" i="50" s="1"/>
  <c r="AG33" i="50"/>
  <c r="AH33" i="50" s="1"/>
  <c r="AG34" i="50"/>
  <c r="AH34" i="50" s="1"/>
  <c r="AG2" i="50"/>
  <c r="AH2" i="50" s="1"/>
  <c r="AF3" i="50"/>
  <c r="AF4" i="50"/>
  <c r="AF5" i="50"/>
  <c r="AF6" i="50"/>
  <c r="AF7" i="50"/>
  <c r="AF8" i="50"/>
  <c r="AF9" i="50"/>
  <c r="AF10" i="50"/>
  <c r="AF11" i="50"/>
  <c r="AF12" i="50"/>
  <c r="AF13" i="50"/>
  <c r="AF14" i="50"/>
  <c r="AF15" i="50"/>
  <c r="AF16" i="50"/>
  <c r="AF17" i="50"/>
  <c r="AF18" i="50"/>
  <c r="AF19" i="50"/>
  <c r="AF20" i="50"/>
  <c r="AF21" i="50"/>
  <c r="AF22" i="50"/>
  <c r="AF23" i="50"/>
  <c r="AF24" i="50"/>
  <c r="AF25" i="50"/>
  <c r="AF26" i="50"/>
  <c r="AF27" i="50"/>
  <c r="AF28" i="50"/>
  <c r="AF29" i="50"/>
  <c r="AF30" i="50"/>
  <c r="AF31" i="50"/>
  <c r="AF32" i="50"/>
  <c r="AF33" i="50"/>
  <c r="AF34" i="50"/>
  <c r="AF2" i="50"/>
  <c r="X3" i="50"/>
  <c r="Y3" i="50" s="1"/>
  <c r="X4" i="50"/>
  <c r="Y4" i="50" s="1"/>
  <c r="X5" i="50"/>
  <c r="Y5" i="50" s="1"/>
  <c r="X6" i="50"/>
  <c r="Y6" i="50" s="1"/>
  <c r="X7" i="50"/>
  <c r="Y7" i="50" s="1"/>
  <c r="X8" i="50"/>
  <c r="Y8" i="50" s="1"/>
  <c r="X9" i="50"/>
  <c r="Y9" i="50" s="1"/>
  <c r="X10" i="50"/>
  <c r="Y10" i="50" s="1"/>
  <c r="X11" i="50"/>
  <c r="Y11" i="50" s="1"/>
  <c r="X12" i="50"/>
  <c r="Y12" i="50" s="1"/>
  <c r="X13" i="50"/>
  <c r="Y13" i="50" s="1"/>
  <c r="X14" i="50"/>
  <c r="Y14" i="50" s="1"/>
  <c r="X15" i="50"/>
  <c r="Y15" i="50" s="1"/>
  <c r="X16" i="50"/>
  <c r="Y16" i="50" s="1"/>
  <c r="X17" i="50"/>
  <c r="Y17" i="50" s="1"/>
  <c r="X18" i="50"/>
  <c r="Y18" i="50" s="1"/>
  <c r="X19" i="50"/>
  <c r="Y19" i="50" s="1"/>
  <c r="X20" i="50"/>
  <c r="Y20" i="50" s="1"/>
  <c r="X21" i="50"/>
  <c r="Y21" i="50" s="1"/>
  <c r="X22" i="50"/>
  <c r="Y22" i="50" s="1"/>
  <c r="X23" i="50"/>
  <c r="Y23" i="50" s="1"/>
  <c r="X24" i="50"/>
  <c r="Y24" i="50" s="1"/>
  <c r="X25" i="50"/>
  <c r="Y25" i="50" s="1"/>
  <c r="X26" i="50"/>
  <c r="Y26" i="50" s="1"/>
  <c r="X27" i="50"/>
  <c r="Y27" i="50" s="1"/>
  <c r="X28" i="50"/>
  <c r="Y28" i="50" s="1"/>
  <c r="X29" i="50"/>
  <c r="Y29" i="50" s="1"/>
  <c r="X30" i="50"/>
  <c r="Y30" i="50" s="1"/>
  <c r="X31" i="50"/>
  <c r="Y31" i="50" s="1"/>
  <c r="X32" i="50"/>
  <c r="Y32" i="50" s="1"/>
  <c r="X33" i="50"/>
  <c r="Y33" i="50" s="1"/>
  <c r="X34" i="50"/>
  <c r="Y34" i="50" s="1"/>
  <c r="X35" i="50"/>
  <c r="Y35" i="50" s="1"/>
  <c r="X36" i="50"/>
  <c r="Y36" i="50" s="1"/>
  <c r="X37" i="50"/>
  <c r="Y37" i="50" s="1"/>
  <c r="X38" i="50"/>
  <c r="Y38" i="50" s="1"/>
  <c r="X2" i="50"/>
  <c r="Y2" i="50" s="1"/>
  <c r="W3" i="50"/>
  <c r="W4" i="50"/>
  <c r="W5" i="50"/>
  <c r="W6" i="50"/>
  <c r="W7" i="50"/>
  <c r="W8" i="50"/>
  <c r="W9" i="50"/>
  <c r="W10" i="50"/>
  <c r="W11" i="50"/>
  <c r="W12" i="50"/>
  <c r="W13" i="50"/>
  <c r="W14" i="50"/>
  <c r="W15" i="50"/>
  <c r="W16" i="50"/>
  <c r="W17" i="50"/>
  <c r="W18" i="50"/>
  <c r="W19" i="50"/>
  <c r="W20" i="50"/>
  <c r="W21" i="50"/>
  <c r="W22" i="50"/>
  <c r="W23" i="50"/>
  <c r="W24" i="50"/>
  <c r="W25" i="50"/>
  <c r="W26" i="50"/>
  <c r="W27" i="50"/>
  <c r="W28" i="50"/>
  <c r="W29" i="50"/>
  <c r="W30" i="50"/>
  <c r="W31" i="50"/>
  <c r="W32" i="50"/>
  <c r="W33" i="50"/>
  <c r="W34" i="50"/>
  <c r="W35" i="50"/>
  <c r="W36" i="50"/>
  <c r="W37" i="50"/>
  <c r="W38" i="50"/>
  <c r="W2" i="50"/>
  <c r="H4" i="50"/>
  <c r="H3" i="50"/>
  <c r="H5" i="50"/>
  <c r="H6" i="50"/>
  <c r="H7" i="50"/>
  <c r="H8" i="50"/>
  <c r="H9" i="50"/>
  <c r="H10" i="50"/>
  <c r="H11" i="50"/>
  <c r="H12" i="50"/>
  <c r="H13" i="50"/>
  <c r="H14" i="50"/>
  <c r="H15" i="50"/>
  <c r="H16" i="50"/>
  <c r="H17" i="50"/>
  <c r="H18" i="50"/>
  <c r="H19" i="50"/>
  <c r="H20" i="50"/>
  <c r="H21" i="50"/>
  <c r="H22" i="50"/>
  <c r="H23" i="50"/>
  <c r="H24" i="50"/>
  <c r="H25" i="50"/>
  <c r="H26" i="50"/>
  <c r="H27" i="50"/>
  <c r="H28" i="50"/>
  <c r="H29" i="50"/>
  <c r="H30" i="50"/>
  <c r="H31" i="50"/>
  <c r="H32" i="50"/>
  <c r="H33" i="50"/>
  <c r="H34" i="50"/>
  <c r="H35" i="50"/>
  <c r="H36" i="50"/>
  <c r="H37" i="50"/>
  <c r="H38" i="50"/>
  <c r="H39" i="50"/>
  <c r="H40" i="50"/>
  <c r="H41" i="50"/>
  <c r="H42" i="50"/>
  <c r="H43" i="50"/>
  <c r="H44" i="50"/>
  <c r="H45" i="50"/>
  <c r="H46" i="50"/>
  <c r="H47" i="50"/>
  <c r="H48" i="50"/>
  <c r="H49" i="50"/>
  <c r="H50" i="50"/>
  <c r="H51" i="50"/>
  <c r="H52" i="50"/>
  <c r="H53" i="50"/>
  <c r="H54" i="50"/>
  <c r="H55" i="50"/>
  <c r="H56" i="50"/>
  <c r="H57" i="50"/>
  <c r="H58" i="50"/>
  <c r="H59" i="50"/>
  <c r="H60" i="50"/>
  <c r="H61" i="50"/>
  <c r="H62" i="50"/>
  <c r="H63" i="50"/>
  <c r="H64" i="50"/>
  <c r="H65" i="50"/>
  <c r="H66" i="50"/>
  <c r="H67" i="50"/>
  <c r="H68" i="50"/>
  <c r="H69" i="50"/>
  <c r="H70" i="50"/>
  <c r="H71" i="50"/>
  <c r="H72" i="50"/>
  <c r="H73" i="50"/>
  <c r="H74" i="50"/>
  <c r="H75" i="50"/>
  <c r="H76" i="50"/>
  <c r="H77" i="50"/>
  <c r="H78" i="50"/>
  <c r="H79" i="50"/>
  <c r="H80" i="50"/>
  <c r="H81" i="50"/>
  <c r="H82" i="50"/>
  <c r="H83" i="50"/>
  <c r="H84" i="50"/>
  <c r="H85" i="50"/>
  <c r="H86" i="50"/>
  <c r="H87" i="50"/>
  <c r="H88" i="50"/>
  <c r="H89" i="50"/>
  <c r="H90" i="50"/>
  <c r="H91" i="50"/>
  <c r="H92" i="50"/>
  <c r="H93" i="50"/>
  <c r="H94" i="50"/>
  <c r="H95" i="50"/>
  <c r="H96" i="50"/>
  <c r="H97" i="50"/>
  <c r="H98" i="50"/>
  <c r="H99" i="50"/>
  <c r="H100" i="50"/>
  <c r="H101" i="50"/>
  <c r="H102" i="50"/>
  <c r="H103" i="50"/>
  <c r="H104" i="50"/>
  <c r="H105" i="50"/>
  <c r="H106" i="50"/>
  <c r="H107" i="50"/>
  <c r="H108" i="50"/>
  <c r="H109" i="50"/>
  <c r="H110" i="50"/>
  <c r="H111" i="50"/>
  <c r="H112" i="50"/>
  <c r="H113" i="50"/>
  <c r="H114" i="50"/>
  <c r="H115" i="50"/>
  <c r="H116" i="50"/>
  <c r="H117" i="50"/>
  <c r="H118" i="50"/>
  <c r="H119" i="50"/>
  <c r="H120" i="50"/>
  <c r="H121" i="50"/>
  <c r="H122" i="50"/>
  <c r="H123" i="50"/>
  <c r="H124" i="50"/>
  <c r="H2" i="50"/>
  <c r="G3" i="50"/>
  <c r="G4" i="50"/>
  <c r="G5" i="50"/>
  <c r="G6" i="50"/>
  <c r="G7" i="50"/>
  <c r="G8" i="50"/>
  <c r="G9" i="50"/>
  <c r="G10" i="50"/>
  <c r="G11" i="50"/>
  <c r="G12" i="50"/>
  <c r="G13" i="50"/>
  <c r="G14" i="50"/>
  <c r="G15" i="50"/>
  <c r="G16" i="50"/>
  <c r="G17" i="50"/>
  <c r="G18" i="50"/>
  <c r="G19" i="50"/>
  <c r="G20" i="50"/>
  <c r="G21" i="50"/>
  <c r="G22" i="50"/>
  <c r="G23" i="50"/>
  <c r="G24" i="50"/>
  <c r="G25" i="50"/>
  <c r="G26" i="50"/>
  <c r="G27" i="50"/>
  <c r="G28" i="50"/>
  <c r="G29" i="50"/>
  <c r="G30" i="50"/>
  <c r="G31" i="50"/>
  <c r="G32" i="50"/>
  <c r="G33" i="50"/>
  <c r="G34" i="50"/>
  <c r="G35" i="50"/>
  <c r="G36" i="50"/>
  <c r="G37" i="50"/>
  <c r="G38" i="50"/>
  <c r="G39" i="50"/>
  <c r="G40" i="50"/>
  <c r="G41" i="50"/>
  <c r="G42" i="50"/>
  <c r="G43" i="50"/>
  <c r="G44" i="50"/>
  <c r="G45" i="50"/>
  <c r="G46" i="50"/>
  <c r="G47" i="50"/>
  <c r="G48" i="50"/>
  <c r="G49" i="50"/>
  <c r="G50" i="50"/>
  <c r="G51" i="50"/>
  <c r="G52" i="50"/>
  <c r="G53" i="50"/>
  <c r="G54" i="50"/>
  <c r="G55" i="50"/>
  <c r="G56" i="50"/>
  <c r="G57" i="50"/>
  <c r="G58" i="50"/>
  <c r="G59" i="50"/>
  <c r="G60" i="50"/>
  <c r="G61" i="50"/>
  <c r="G62" i="50"/>
  <c r="G63" i="50"/>
  <c r="G64" i="50"/>
  <c r="G65" i="50"/>
  <c r="G66" i="50"/>
  <c r="G67" i="50"/>
  <c r="G68" i="50"/>
  <c r="G69" i="50"/>
  <c r="G70" i="50"/>
  <c r="G71" i="50"/>
  <c r="G72" i="50"/>
  <c r="G73" i="50"/>
  <c r="G74" i="50"/>
  <c r="G75" i="50"/>
  <c r="G76" i="50"/>
  <c r="G77" i="50"/>
  <c r="G78" i="50"/>
  <c r="G79" i="50"/>
  <c r="G80" i="50"/>
  <c r="G81" i="50"/>
  <c r="G82" i="50"/>
  <c r="G83" i="50"/>
  <c r="G84" i="50"/>
  <c r="G85" i="50"/>
  <c r="G86" i="50"/>
  <c r="G87" i="50"/>
  <c r="G88" i="50"/>
  <c r="G89" i="50"/>
  <c r="G90" i="50"/>
  <c r="G91" i="50"/>
  <c r="G92" i="50"/>
  <c r="G93" i="50"/>
  <c r="G94" i="50"/>
  <c r="G95" i="50"/>
  <c r="G96" i="50"/>
  <c r="G97" i="50"/>
  <c r="G98" i="50"/>
  <c r="G99" i="50"/>
  <c r="G100" i="50"/>
  <c r="G101" i="50"/>
  <c r="G102" i="50"/>
  <c r="G103" i="50"/>
  <c r="G104" i="50"/>
  <c r="G105" i="50"/>
  <c r="G106" i="50"/>
  <c r="G107" i="50"/>
  <c r="G108" i="50"/>
  <c r="G109" i="50"/>
  <c r="G110" i="50"/>
  <c r="G111" i="50"/>
  <c r="G112" i="50"/>
  <c r="G113" i="50"/>
  <c r="G114" i="50"/>
  <c r="G115" i="50"/>
  <c r="G116" i="50"/>
  <c r="G117" i="50"/>
  <c r="G118" i="50"/>
  <c r="G119" i="50"/>
  <c r="G120" i="50"/>
  <c r="G121" i="50"/>
  <c r="G122" i="50"/>
  <c r="G123" i="50"/>
  <c r="G124" i="50"/>
  <c r="G2" i="50"/>
  <c r="I4" i="45"/>
  <c r="I5" i="45"/>
  <c r="I6" i="45"/>
  <c r="I7" i="45"/>
  <c r="I8" i="45"/>
  <c r="I9" i="45"/>
  <c r="I10" i="45"/>
  <c r="I11" i="45"/>
  <c r="I12" i="45"/>
  <c r="I13" i="45"/>
  <c r="I14" i="45"/>
  <c r="I15" i="45"/>
  <c r="I16" i="45"/>
  <c r="I17" i="45"/>
  <c r="I18" i="45"/>
  <c r="I19" i="45"/>
  <c r="I20" i="45"/>
  <c r="I21" i="45"/>
  <c r="I22" i="45"/>
  <c r="I23" i="45"/>
  <c r="I24" i="45"/>
  <c r="I25" i="45"/>
  <c r="I26" i="45"/>
  <c r="I27" i="45"/>
  <c r="I28" i="45"/>
  <c r="I29" i="45"/>
  <c r="I30" i="45"/>
  <c r="I31" i="45"/>
  <c r="I32" i="45"/>
  <c r="I33" i="45"/>
  <c r="I34" i="45"/>
  <c r="I35" i="45"/>
  <c r="I36" i="45"/>
  <c r="I37" i="45"/>
  <c r="I38" i="45"/>
  <c r="I39" i="45"/>
  <c r="I40" i="45"/>
  <c r="I41" i="45"/>
  <c r="I42" i="45"/>
  <c r="I43" i="45"/>
  <c r="I44" i="45"/>
  <c r="I45" i="45"/>
  <c r="I46" i="45"/>
  <c r="I47" i="45"/>
  <c r="I48" i="45"/>
  <c r="I49" i="45"/>
  <c r="I50" i="45"/>
  <c r="I51" i="45"/>
  <c r="I52" i="45"/>
  <c r="I53" i="45"/>
  <c r="I54" i="45"/>
  <c r="I55" i="45"/>
  <c r="I56" i="45"/>
  <c r="I57" i="45"/>
  <c r="I58" i="45"/>
  <c r="I59" i="45"/>
  <c r="I60" i="45"/>
  <c r="I61" i="45"/>
  <c r="I62" i="45"/>
  <c r="I63" i="45"/>
  <c r="I64" i="45"/>
  <c r="I65" i="45"/>
  <c r="I66" i="45"/>
  <c r="I67" i="45"/>
  <c r="I68" i="45"/>
  <c r="I69" i="45"/>
  <c r="I70" i="45"/>
  <c r="I71" i="45"/>
  <c r="I72" i="45"/>
  <c r="I73" i="45"/>
  <c r="I74" i="45"/>
  <c r="I75" i="45"/>
  <c r="I76" i="45"/>
  <c r="I77" i="45"/>
  <c r="I78" i="45"/>
  <c r="I79" i="45"/>
  <c r="I80" i="45"/>
  <c r="I81" i="45"/>
  <c r="I82" i="45"/>
  <c r="I83" i="45"/>
  <c r="I84" i="45"/>
  <c r="I85" i="45"/>
  <c r="I86" i="45"/>
  <c r="I87" i="45"/>
  <c r="I88" i="45"/>
  <c r="I89" i="45"/>
  <c r="I90" i="45"/>
  <c r="I91" i="45"/>
  <c r="I92" i="45"/>
  <c r="I93" i="45"/>
  <c r="I94" i="45"/>
  <c r="I95" i="45"/>
  <c r="I96" i="45"/>
  <c r="I97" i="45"/>
  <c r="I98" i="45"/>
  <c r="I99" i="45"/>
  <c r="I100" i="45"/>
  <c r="I101" i="45"/>
  <c r="I3" i="45"/>
  <c r="H4" i="45"/>
  <c r="H5" i="45"/>
  <c r="H6" i="45"/>
  <c r="H7" i="45"/>
  <c r="H8" i="45"/>
  <c r="H9" i="45"/>
  <c r="H10" i="45"/>
  <c r="H11" i="45"/>
  <c r="H12" i="45"/>
  <c r="H13" i="45"/>
  <c r="H14" i="45"/>
  <c r="H15" i="45"/>
  <c r="H16" i="45"/>
  <c r="H17" i="45"/>
  <c r="H18" i="45"/>
  <c r="H19" i="45"/>
  <c r="H20" i="45"/>
  <c r="H21" i="45"/>
  <c r="H22" i="45"/>
  <c r="H23" i="45"/>
  <c r="H24" i="45"/>
  <c r="H25" i="45"/>
  <c r="H26" i="45"/>
  <c r="H27" i="45"/>
  <c r="H28" i="45"/>
  <c r="H29" i="45"/>
  <c r="H30" i="45"/>
  <c r="H31" i="45"/>
  <c r="H32" i="45"/>
  <c r="H33" i="45"/>
  <c r="H34" i="45"/>
  <c r="H35" i="45"/>
  <c r="H36" i="45"/>
  <c r="H37" i="45"/>
  <c r="H38" i="45"/>
  <c r="H39" i="45"/>
  <c r="H40" i="45"/>
  <c r="H41" i="45"/>
  <c r="H42" i="45"/>
  <c r="H43" i="45"/>
  <c r="H44" i="45"/>
  <c r="H45" i="45"/>
  <c r="H46" i="45"/>
  <c r="H47" i="45"/>
  <c r="H48" i="45"/>
  <c r="H49" i="45"/>
  <c r="H50" i="45"/>
  <c r="H51" i="45"/>
  <c r="H52" i="45"/>
  <c r="H53" i="45"/>
  <c r="H54" i="45"/>
  <c r="H55" i="45"/>
  <c r="H56" i="45"/>
  <c r="H57" i="45"/>
  <c r="H58" i="45"/>
  <c r="H59" i="45"/>
  <c r="H60" i="45"/>
  <c r="H61" i="45"/>
  <c r="H62" i="45"/>
  <c r="H63" i="45"/>
  <c r="H64" i="45"/>
  <c r="H65" i="45"/>
  <c r="H66" i="45"/>
  <c r="H67" i="45"/>
  <c r="H68" i="45"/>
  <c r="H69" i="45"/>
  <c r="H70" i="45"/>
  <c r="H71" i="45"/>
  <c r="H72" i="45"/>
  <c r="H73" i="45"/>
  <c r="H74" i="45"/>
  <c r="H75" i="45"/>
  <c r="H76" i="45"/>
  <c r="H77" i="45"/>
  <c r="H78" i="45"/>
  <c r="H79" i="45"/>
  <c r="H80" i="45"/>
  <c r="H81" i="45"/>
  <c r="H82" i="45"/>
  <c r="H83" i="45"/>
  <c r="H84" i="45"/>
  <c r="H85" i="45"/>
  <c r="H86" i="45"/>
  <c r="H87" i="45"/>
  <c r="H88" i="45"/>
  <c r="H89" i="45"/>
  <c r="H90" i="45"/>
  <c r="H91" i="45"/>
  <c r="H92" i="45"/>
  <c r="H93" i="45"/>
  <c r="H94" i="45"/>
  <c r="H95" i="45"/>
  <c r="H96" i="45"/>
  <c r="H97" i="45"/>
  <c r="H98" i="45"/>
  <c r="H99" i="45"/>
  <c r="H100" i="45"/>
  <c r="H101" i="45"/>
  <c r="H3" i="45"/>
  <c r="E10" i="45"/>
  <c r="E4" i="45"/>
  <c r="E5" i="45"/>
  <c r="E6" i="45"/>
  <c r="E7" i="45"/>
  <c r="E8" i="45"/>
  <c r="E9" i="45"/>
  <c r="E11" i="45"/>
  <c r="E12" i="45"/>
  <c r="E13" i="45"/>
  <c r="E14" i="45"/>
  <c r="E15" i="45"/>
  <c r="E16" i="45"/>
  <c r="E17" i="45"/>
  <c r="E18" i="45"/>
  <c r="E19" i="45"/>
  <c r="E20" i="45"/>
  <c r="E21" i="45"/>
  <c r="E22" i="45"/>
  <c r="E23" i="45"/>
  <c r="E24" i="45"/>
  <c r="E25" i="45"/>
  <c r="E26" i="45"/>
  <c r="E27" i="45"/>
  <c r="E28" i="45"/>
  <c r="E29" i="45"/>
  <c r="E30" i="45"/>
  <c r="E31" i="45"/>
  <c r="E32" i="45"/>
  <c r="E33" i="45"/>
  <c r="E34" i="45"/>
  <c r="E35" i="45"/>
  <c r="E36" i="45"/>
  <c r="E37" i="45"/>
  <c r="E38" i="45"/>
  <c r="E39" i="45"/>
  <c r="E40" i="45"/>
  <c r="E41" i="45"/>
  <c r="E42" i="45"/>
  <c r="E43" i="45"/>
  <c r="E44" i="45"/>
  <c r="E45" i="45"/>
  <c r="E46" i="45"/>
  <c r="E47" i="45"/>
  <c r="E48" i="45"/>
  <c r="E49" i="45"/>
  <c r="E50" i="45"/>
  <c r="E51" i="45"/>
  <c r="E52" i="45"/>
  <c r="E53" i="45"/>
  <c r="E54" i="45"/>
  <c r="E55" i="45"/>
  <c r="E56" i="45"/>
  <c r="E57" i="45"/>
  <c r="E58" i="45"/>
  <c r="E59" i="45"/>
  <c r="E60" i="45"/>
  <c r="E61" i="45"/>
  <c r="E62" i="45"/>
  <c r="E63" i="45"/>
  <c r="E64" i="45"/>
  <c r="E65" i="45"/>
  <c r="E66" i="45"/>
  <c r="E67" i="45"/>
  <c r="E68" i="45"/>
  <c r="E69" i="45"/>
  <c r="E70" i="45"/>
  <c r="E71" i="45"/>
  <c r="E72" i="45"/>
  <c r="E73" i="45"/>
  <c r="E74" i="45"/>
  <c r="E75" i="45"/>
  <c r="E76" i="45"/>
  <c r="E77" i="45"/>
  <c r="E78" i="45"/>
  <c r="E79" i="45"/>
  <c r="E80" i="45"/>
  <c r="E81" i="45"/>
  <c r="E82" i="45"/>
  <c r="E83" i="45"/>
  <c r="E84" i="45"/>
  <c r="E85" i="45"/>
  <c r="E86" i="45"/>
  <c r="E87" i="45"/>
  <c r="E88" i="45"/>
  <c r="E89" i="45"/>
  <c r="E90" i="45"/>
  <c r="E91" i="45"/>
  <c r="E92" i="45"/>
  <c r="E93" i="45"/>
  <c r="E94" i="45"/>
  <c r="E95" i="45"/>
  <c r="E96" i="45"/>
  <c r="E97" i="45"/>
  <c r="E98" i="45"/>
  <c r="E99" i="45"/>
  <c r="E100" i="45"/>
  <c r="E101" i="45"/>
  <c r="E102" i="45"/>
  <c r="E103" i="45"/>
  <c r="E104" i="45"/>
  <c r="E105" i="45"/>
  <c r="E106" i="45"/>
  <c r="E107" i="45"/>
  <c r="E108" i="45"/>
  <c r="E109" i="45"/>
  <c r="E110" i="45"/>
  <c r="E111" i="45"/>
  <c r="E112" i="45"/>
  <c r="E113" i="45"/>
  <c r="E114" i="45"/>
  <c r="E115" i="45"/>
  <c r="E116" i="45"/>
  <c r="E117" i="45"/>
  <c r="E118" i="45"/>
  <c r="E119" i="45"/>
  <c r="E120" i="45"/>
  <c r="E121" i="45"/>
  <c r="E122" i="45"/>
  <c r="E123" i="45"/>
  <c r="E124" i="45"/>
  <c r="E125" i="45"/>
  <c r="E3" i="45"/>
  <c r="AC20" i="43"/>
  <c r="AD20" i="43"/>
  <c r="AE20" i="43"/>
  <c r="AF20" i="43"/>
  <c r="AG20" i="43"/>
  <c r="AH20" i="43"/>
  <c r="AI20" i="43"/>
  <c r="AJ20" i="43"/>
  <c r="AK20" i="43"/>
  <c r="AL20" i="43"/>
  <c r="AM20" i="43"/>
  <c r="AN20" i="43"/>
  <c r="AO20" i="43"/>
  <c r="AP20" i="43"/>
  <c r="AQ20" i="43"/>
  <c r="AR20" i="43"/>
  <c r="AS20" i="43"/>
  <c r="AT20" i="43"/>
  <c r="AU20" i="43"/>
  <c r="AV20" i="43"/>
  <c r="AC21" i="43"/>
  <c r="AD21" i="43"/>
  <c r="AE21" i="43"/>
  <c r="AF21" i="43"/>
  <c r="AG21" i="43"/>
  <c r="AH21" i="43"/>
  <c r="AI21" i="43"/>
  <c r="AJ21" i="43"/>
  <c r="AK21" i="43"/>
  <c r="AL21" i="43"/>
  <c r="AM21" i="43"/>
  <c r="AN21" i="43"/>
  <c r="AO21" i="43"/>
  <c r="AP21" i="43"/>
  <c r="AQ21" i="43"/>
  <c r="AR21" i="43"/>
  <c r="AS21" i="43"/>
  <c r="AT21" i="43"/>
  <c r="AU21" i="43"/>
  <c r="AV21" i="43"/>
  <c r="AB21" i="43"/>
  <c r="AB20" i="43"/>
  <c r="AX30" i="43"/>
  <c r="AX35" i="43"/>
  <c r="AW35" i="43"/>
  <c r="AX34" i="43"/>
  <c r="AW34" i="43"/>
  <c r="AC16" i="43"/>
  <c r="AD16" i="43"/>
  <c r="AE16" i="43"/>
  <c r="AF16" i="43"/>
  <c r="AG16" i="43"/>
  <c r="AH16" i="43"/>
  <c r="AI16" i="43"/>
  <c r="AJ16" i="43"/>
  <c r="AK16" i="43"/>
  <c r="AL16" i="43"/>
  <c r="AM16" i="43"/>
  <c r="AN16" i="43"/>
  <c r="AO16" i="43"/>
  <c r="AP16" i="43"/>
  <c r="AQ16" i="43"/>
  <c r="AR16" i="43"/>
  <c r="AS16" i="43"/>
  <c r="AT16" i="43"/>
  <c r="AU16" i="43"/>
  <c r="AV16" i="43"/>
  <c r="AC17" i="43"/>
  <c r="AD17" i="43"/>
  <c r="AE17" i="43"/>
  <c r="AF17" i="43"/>
  <c r="AG17" i="43"/>
  <c r="AH17" i="43"/>
  <c r="AI17" i="43"/>
  <c r="AJ17" i="43"/>
  <c r="AK17" i="43"/>
  <c r="AL17" i="43"/>
  <c r="AM17" i="43"/>
  <c r="AN17" i="43"/>
  <c r="AO17" i="43"/>
  <c r="AP17" i="43"/>
  <c r="AQ17" i="43"/>
  <c r="AR17" i="43"/>
  <c r="AS17" i="43"/>
  <c r="AT17" i="43"/>
  <c r="AU17" i="43"/>
  <c r="AV17" i="43"/>
  <c r="AC18" i="43"/>
  <c r="AD18" i="43"/>
  <c r="AE18" i="43"/>
  <c r="AF18" i="43"/>
  <c r="AG18" i="43"/>
  <c r="AH18" i="43"/>
  <c r="AI18" i="43"/>
  <c r="AJ18" i="43"/>
  <c r="AK18" i="43"/>
  <c r="AL18" i="43"/>
  <c r="AM18" i="43"/>
  <c r="AN18" i="43"/>
  <c r="AO18" i="43"/>
  <c r="AP18" i="43"/>
  <c r="AQ18" i="43"/>
  <c r="AR18" i="43"/>
  <c r="AS18" i="43"/>
  <c r="AT18" i="43"/>
  <c r="AU18" i="43"/>
  <c r="AV18" i="43"/>
  <c r="AC19" i="43"/>
  <c r="AD19" i="43"/>
  <c r="AE19" i="43"/>
  <c r="AF19" i="43"/>
  <c r="AG19" i="43"/>
  <c r="AH19" i="43"/>
  <c r="AI19" i="43"/>
  <c r="AJ19" i="43"/>
  <c r="AK19" i="43"/>
  <c r="AL19" i="43"/>
  <c r="AM19" i="43"/>
  <c r="AN19" i="43"/>
  <c r="AO19" i="43"/>
  <c r="AP19" i="43"/>
  <c r="AQ19" i="43"/>
  <c r="AR19" i="43"/>
  <c r="AS19" i="43"/>
  <c r="AT19" i="43"/>
  <c r="AU19" i="43"/>
  <c r="AV19" i="43"/>
  <c r="AB17" i="43"/>
  <c r="AB18" i="43"/>
  <c r="AB19" i="43"/>
  <c r="AB16" i="43"/>
  <c r="AC8" i="43"/>
  <c r="AD8" i="43"/>
  <c r="AE8" i="43"/>
  <c r="AF8" i="43"/>
  <c r="AG8" i="43"/>
  <c r="AH8" i="43"/>
  <c r="AI8" i="43"/>
  <c r="AJ8" i="43"/>
  <c r="AK8" i="43"/>
  <c r="AL8" i="43"/>
  <c r="AM8" i="43"/>
  <c r="AN8" i="43"/>
  <c r="AO8" i="43"/>
  <c r="AP8" i="43"/>
  <c r="AQ8" i="43"/>
  <c r="AR8" i="43"/>
  <c r="AS8" i="43"/>
  <c r="AT8" i="43"/>
  <c r="AU8" i="43"/>
  <c r="AV8" i="43"/>
  <c r="AB8" i="43"/>
  <c r="AB6" i="43"/>
  <c r="AX33" i="43"/>
  <c r="AC6" i="43"/>
  <c r="AD6" i="43"/>
  <c r="AE6" i="43"/>
  <c r="AF6" i="43"/>
  <c r="AG6" i="43"/>
  <c r="AH6" i="43"/>
  <c r="AI6" i="43"/>
  <c r="AJ6" i="43"/>
  <c r="AK6" i="43"/>
  <c r="AL6" i="43"/>
  <c r="AM6" i="43"/>
  <c r="AN6" i="43"/>
  <c r="AO6" i="43"/>
  <c r="AP6" i="43"/>
  <c r="AQ6" i="43"/>
  <c r="AR6" i="43"/>
  <c r="AS6" i="43"/>
  <c r="AT6" i="43"/>
  <c r="AU6" i="43"/>
  <c r="AV6" i="43"/>
  <c r="AB7" i="43"/>
  <c r="AC7" i="43"/>
  <c r="AD7" i="43"/>
  <c r="AE7" i="43"/>
  <c r="AF7" i="43"/>
  <c r="AG7" i="43"/>
  <c r="AH7" i="43"/>
  <c r="AI7" i="43"/>
  <c r="AJ7" i="43"/>
  <c r="AK7" i="43"/>
  <c r="AL7" i="43"/>
  <c r="AM7" i="43"/>
  <c r="AN7" i="43"/>
  <c r="AO7" i="43"/>
  <c r="AP7" i="43"/>
  <c r="AQ7" i="43"/>
  <c r="AR7" i="43"/>
  <c r="AS7" i="43"/>
  <c r="AT7" i="43"/>
  <c r="AU7" i="43"/>
  <c r="AV7" i="43"/>
  <c r="AB9" i="43"/>
  <c r="AC9" i="43"/>
  <c r="AD9" i="43"/>
  <c r="AE9" i="43"/>
  <c r="AF9" i="43"/>
  <c r="AG9" i="43"/>
  <c r="AH9" i="43"/>
  <c r="AI9" i="43"/>
  <c r="AJ9" i="43"/>
  <c r="AK9" i="43"/>
  <c r="AL9" i="43"/>
  <c r="AM9" i="43"/>
  <c r="AN9" i="43"/>
  <c r="AO9" i="43"/>
  <c r="AP9" i="43"/>
  <c r="AQ9" i="43"/>
  <c r="AR9" i="43"/>
  <c r="AS9" i="43"/>
  <c r="AT9" i="43"/>
  <c r="AU9" i="43"/>
  <c r="AV9" i="43"/>
  <c r="AB10" i="43"/>
  <c r="AC10" i="43"/>
  <c r="AD10" i="43"/>
  <c r="AE10" i="43"/>
  <c r="AF10" i="43"/>
  <c r="AG10" i="43"/>
  <c r="AH10" i="43"/>
  <c r="AI10" i="43"/>
  <c r="AJ10" i="43"/>
  <c r="AK10" i="43"/>
  <c r="AL10" i="43"/>
  <c r="AM10" i="43"/>
  <c r="AN10" i="43"/>
  <c r="AO10" i="43"/>
  <c r="AP10" i="43"/>
  <c r="AQ10" i="43"/>
  <c r="AR10" i="43"/>
  <c r="AS10" i="43"/>
  <c r="AT10" i="43"/>
  <c r="AU10" i="43"/>
  <c r="AV10" i="43"/>
  <c r="AB11" i="43"/>
  <c r="AC11" i="43"/>
  <c r="AD11" i="43"/>
  <c r="AE11" i="43"/>
  <c r="AF11" i="43"/>
  <c r="AG11" i="43"/>
  <c r="AH11" i="43"/>
  <c r="AI11" i="43"/>
  <c r="AJ11" i="43"/>
  <c r="AK11" i="43"/>
  <c r="AL11" i="43"/>
  <c r="AM11" i="43"/>
  <c r="AN11" i="43"/>
  <c r="AO11" i="43"/>
  <c r="AP11" i="43"/>
  <c r="AQ11" i="43"/>
  <c r="AR11" i="43"/>
  <c r="AS11" i="43"/>
  <c r="AT11" i="43"/>
  <c r="AU11" i="43"/>
  <c r="AV11" i="43"/>
  <c r="AB12" i="43"/>
  <c r="AC12" i="43"/>
  <c r="AD12" i="43"/>
  <c r="AE12" i="43"/>
  <c r="AF12" i="43"/>
  <c r="AG12" i="43"/>
  <c r="AH12" i="43"/>
  <c r="AI12" i="43"/>
  <c r="AJ12" i="43"/>
  <c r="AK12" i="43"/>
  <c r="AL12" i="43"/>
  <c r="AM12" i="43"/>
  <c r="AN12" i="43"/>
  <c r="AO12" i="43"/>
  <c r="AP12" i="43"/>
  <c r="AQ12" i="43"/>
  <c r="AR12" i="43"/>
  <c r="AS12" i="43"/>
  <c r="AT12" i="43"/>
  <c r="AU12" i="43"/>
  <c r="AV12" i="43"/>
  <c r="AB13" i="43"/>
  <c r="AC13" i="43"/>
  <c r="AD13" i="43"/>
  <c r="AE13" i="43"/>
  <c r="AF13" i="43"/>
  <c r="AG13" i="43"/>
  <c r="AH13" i="43"/>
  <c r="AI13" i="43"/>
  <c r="AJ13" i="43"/>
  <c r="AK13" i="43"/>
  <c r="AL13" i="43"/>
  <c r="AM13" i="43"/>
  <c r="AN13" i="43"/>
  <c r="AO13" i="43"/>
  <c r="AP13" i="43"/>
  <c r="AQ13" i="43"/>
  <c r="AR13" i="43"/>
  <c r="AS13" i="43"/>
  <c r="AT13" i="43"/>
  <c r="AU13" i="43"/>
  <c r="AV13" i="43"/>
  <c r="AB14" i="43"/>
  <c r="AC14" i="43"/>
  <c r="AD14" i="43"/>
  <c r="AE14" i="43"/>
  <c r="AF14" i="43"/>
  <c r="AG14" i="43"/>
  <c r="AH14" i="43"/>
  <c r="AI14" i="43"/>
  <c r="AJ14" i="43"/>
  <c r="AK14" i="43"/>
  <c r="AL14" i="43"/>
  <c r="AM14" i="43"/>
  <c r="AN14" i="43"/>
  <c r="AO14" i="43"/>
  <c r="AP14" i="43"/>
  <c r="AQ14" i="43"/>
  <c r="AR14" i="43"/>
  <c r="AS14" i="43"/>
  <c r="AT14" i="43"/>
  <c r="AU14" i="43"/>
  <c r="AV14" i="43"/>
  <c r="AB15" i="43"/>
  <c r="AC15" i="43"/>
  <c r="AD15" i="43"/>
  <c r="AE15" i="43"/>
  <c r="AF15" i="43"/>
  <c r="AG15" i="43"/>
  <c r="AH15" i="43"/>
  <c r="AI15" i="43"/>
  <c r="AJ15" i="43"/>
  <c r="AK15" i="43"/>
  <c r="AL15" i="43"/>
  <c r="AM15" i="43"/>
  <c r="AN15" i="43"/>
  <c r="AO15" i="43"/>
  <c r="AP15" i="43"/>
  <c r="AQ15" i="43"/>
  <c r="AR15" i="43"/>
  <c r="AS15" i="43"/>
  <c r="AT15" i="43"/>
  <c r="AU15" i="43"/>
  <c r="AV15" i="43"/>
  <c r="AW28" i="43"/>
  <c r="AX28" i="43"/>
  <c r="AW29" i="43"/>
  <c r="AX29" i="43"/>
  <c r="AW30" i="43"/>
  <c r="AW31" i="43"/>
  <c r="AX31" i="43"/>
  <c r="AW32" i="43"/>
  <c r="AX32" i="43"/>
  <c r="AW33" i="43"/>
  <c r="L191" i="40"/>
  <c r="K191" i="40"/>
  <c r="AW165" i="40"/>
  <c r="AV165" i="40"/>
  <c r="AW176" i="40"/>
  <c r="AV176" i="40"/>
  <c r="AW175" i="40"/>
  <c r="AV175" i="40"/>
  <c r="AW174" i="40"/>
  <c r="AV174" i="40"/>
  <c r="AW173" i="40"/>
  <c r="AV173" i="40"/>
  <c r="AW172" i="40"/>
  <c r="AV172" i="40"/>
  <c r="AW171" i="40"/>
  <c r="AV171" i="40"/>
  <c r="AW170" i="40"/>
  <c r="AV170" i="40"/>
  <c r="AW169" i="40"/>
  <c r="AV169" i="40"/>
  <c r="AW168" i="40"/>
  <c r="AV168" i="40"/>
  <c r="AW167" i="40"/>
  <c r="AV167" i="40"/>
  <c r="AW166" i="40"/>
  <c r="AV166" i="40"/>
  <c r="S148" i="40"/>
  <c r="S147" i="40"/>
  <c r="O156" i="40"/>
  <c r="R156" i="40"/>
  <c r="Q156" i="40"/>
  <c r="P156" i="40"/>
  <c r="N156" i="40"/>
  <c r="T149" i="40"/>
  <c r="T150" i="40"/>
  <c r="T151" i="40"/>
  <c r="T152" i="40"/>
  <c r="T153" i="40"/>
  <c r="T154" i="40"/>
  <c r="T155" i="40"/>
  <c r="CQ39" i="40"/>
  <c r="R129" i="40"/>
  <c r="O138" i="40"/>
  <c r="P138" i="40"/>
  <c r="Q138" i="40"/>
  <c r="M138" i="40"/>
  <c r="R130" i="40"/>
  <c r="R131" i="40"/>
  <c r="R132" i="40"/>
  <c r="R133" i="40"/>
  <c r="R134" i="40"/>
  <c r="R135" i="40"/>
  <c r="R136" i="40"/>
  <c r="R137" i="40"/>
  <c r="CJ51" i="40"/>
  <c r="CK39" i="40"/>
  <c r="CK40" i="40"/>
  <c r="CK41" i="40"/>
  <c r="CK42" i="40"/>
  <c r="CK43" i="40"/>
  <c r="CK44" i="40"/>
  <c r="CK45" i="40"/>
  <c r="CK46" i="40"/>
  <c r="CK47" i="40"/>
  <c r="CK48" i="40"/>
  <c r="CK38" i="40"/>
  <c r="CP50" i="40"/>
  <c r="CQ40" i="40"/>
  <c r="CQ41" i="40"/>
  <c r="CQ42" i="40"/>
  <c r="CQ43" i="40"/>
  <c r="CQ44" i="40"/>
  <c r="CQ45" i="40"/>
  <c r="CQ46" i="40"/>
  <c r="CQ47" i="40"/>
  <c r="CQ48" i="40"/>
  <c r="CQ38" i="40"/>
  <c r="F302" i="27"/>
  <c r="J302" i="27"/>
  <c r="K302" i="27" s="1"/>
  <c r="K303" i="27"/>
  <c r="K304" i="27"/>
  <c r="K305" i="27"/>
  <c r="L310" i="27"/>
  <c r="G303" i="27"/>
  <c r="H303" i="27"/>
  <c r="I303" i="27"/>
  <c r="J303" i="27"/>
  <c r="G304" i="27"/>
  <c r="H304" i="27"/>
  <c r="I304" i="27"/>
  <c r="J304" i="27"/>
  <c r="G305" i="27"/>
  <c r="H305" i="27"/>
  <c r="I305" i="27"/>
  <c r="J305" i="27"/>
  <c r="H302" i="27"/>
  <c r="I302" i="27"/>
  <c r="G302" i="27"/>
  <c r="L305" i="27"/>
  <c r="L304" i="27"/>
  <c r="L303" i="27"/>
  <c r="L302" i="27"/>
  <c r="L291" i="27"/>
  <c r="H291" i="27"/>
  <c r="G291" i="27"/>
  <c r="F291" i="27"/>
  <c r="J291" i="27" s="1"/>
  <c r="E291" i="27"/>
  <c r="I291" i="27" s="1"/>
  <c r="D291" i="27"/>
  <c r="C291" i="27"/>
  <c r="G267" i="27"/>
  <c r="H267" i="27"/>
  <c r="I267" i="27"/>
  <c r="J267" i="27"/>
  <c r="G268" i="27"/>
  <c r="H268" i="27"/>
  <c r="I268" i="27"/>
  <c r="J268" i="27"/>
  <c r="G269" i="27"/>
  <c r="K269" i="27" s="1"/>
  <c r="H269" i="27"/>
  <c r="I269" i="27"/>
  <c r="J269" i="27"/>
  <c r="H266" i="27"/>
  <c r="I266" i="27"/>
  <c r="J266" i="27"/>
  <c r="G266" i="27"/>
  <c r="L269" i="27"/>
  <c r="L268" i="27"/>
  <c r="K268" i="27"/>
  <c r="L267" i="27"/>
  <c r="K267" i="27"/>
  <c r="L266" i="27"/>
  <c r="L274" i="27" s="1"/>
  <c r="K266" i="27"/>
  <c r="L255" i="27"/>
  <c r="H255" i="27"/>
  <c r="G255" i="27"/>
  <c r="F255" i="27"/>
  <c r="J255" i="27" s="1"/>
  <c r="E255" i="27"/>
  <c r="I255" i="27" s="1"/>
  <c r="D255" i="27"/>
  <c r="C255" i="27"/>
  <c r="CU26" i="40"/>
  <c r="CU27" i="40"/>
  <c r="CU28" i="40"/>
  <c r="CU29" i="40"/>
  <c r="CU30" i="40"/>
  <c r="CU31" i="40"/>
  <c r="CT26" i="40"/>
  <c r="CT27" i="40"/>
  <c r="CT28" i="40"/>
  <c r="CT29" i="40"/>
  <c r="CT30" i="40"/>
  <c r="CT31" i="40"/>
  <c r="AC21" i="40"/>
  <c r="AD21" i="40"/>
  <c r="AE21" i="40"/>
  <c r="AF21" i="40"/>
  <c r="AG21" i="40"/>
  <c r="AH21" i="40"/>
  <c r="AI21" i="40"/>
  <c r="AJ21" i="40"/>
  <c r="AK21" i="40"/>
  <c r="AL21" i="40"/>
  <c r="AM21" i="40"/>
  <c r="AN21" i="40"/>
  <c r="AO21" i="40"/>
  <c r="AP21" i="40"/>
  <c r="AQ21" i="40"/>
  <c r="AR21" i="40"/>
  <c r="AS21" i="40"/>
  <c r="AT21" i="40"/>
  <c r="AU21" i="40"/>
  <c r="AV21" i="40"/>
  <c r="AW21" i="40"/>
  <c r="AC22" i="40"/>
  <c r="AD22" i="40"/>
  <c r="AE22" i="40"/>
  <c r="AF22" i="40"/>
  <c r="AG22" i="40"/>
  <c r="AH22" i="40"/>
  <c r="AI22" i="40"/>
  <c r="AJ22" i="40"/>
  <c r="AK22" i="40"/>
  <c r="AL22" i="40"/>
  <c r="AM22" i="40"/>
  <c r="AN22" i="40"/>
  <c r="AO22" i="40"/>
  <c r="AP22" i="40"/>
  <c r="AQ22" i="40"/>
  <c r="AR22" i="40"/>
  <c r="AS22" i="40"/>
  <c r="AT22" i="40"/>
  <c r="AU22" i="40"/>
  <c r="AV22" i="40"/>
  <c r="AW22" i="40"/>
  <c r="AC23" i="40"/>
  <c r="AD23" i="40"/>
  <c r="AE23" i="40"/>
  <c r="AF23" i="40"/>
  <c r="AG23" i="40"/>
  <c r="AH23" i="40"/>
  <c r="AI23" i="40"/>
  <c r="AJ23" i="40"/>
  <c r="AK23" i="40"/>
  <c r="AL23" i="40"/>
  <c r="AM23" i="40"/>
  <c r="AN23" i="40"/>
  <c r="AO23" i="40"/>
  <c r="AP23" i="40"/>
  <c r="AQ23" i="40"/>
  <c r="AR23" i="40"/>
  <c r="AS23" i="40"/>
  <c r="AT23" i="40"/>
  <c r="AU23" i="40"/>
  <c r="AV23" i="40"/>
  <c r="AW23" i="40"/>
  <c r="AC24" i="40"/>
  <c r="AD24" i="40"/>
  <c r="AE24" i="40"/>
  <c r="AF24" i="40"/>
  <c r="AG24" i="40"/>
  <c r="AH24" i="40"/>
  <c r="AI24" i="40"/>
  <c r="AJ24" i="40"/>
  <c r="AK24" i="40"/>
  <c r="AL24" i="40"/>
  <c r="AM24" i="40"/>
  <c r="AN24" i="40"/>
  <c r="AO24" i="40"/>
  <c r="AP24" i="40"/>
  <c r="AQ24" i="40"/>
  <c r="AR24" i="40"/>
  <c r="AS24" i="40"/>
  <c r="AT24" i="40"/>
  <c r="AU24" i="40"/>
  <c r="AV24" i="40"/>
  <c r="AW24" i="40"/>
  <c r="AC25" i="40"/>
  <c r="AD25" i="40"/>
  <c r="AE25" i="40"/>
  <c r="AF25" i="40"/>
  <c r="AG25" i="40"/>
  <c r="AH25" i="40"/>
  <c r="AI25" i="40"/>
  <c r="AJ25" i="40"/>
  <c r="AK25" i="40"/>
  <c r="AL25" i="40"/>
  <c r="AM25" i="40"/>
  <c r="AN25" i="40"/>
  <c r="AO25" i="40"/>
  <c r="AP25" i="40"/>
  <c r="AQ25" i="40"/>
  <c r="AR25" i="40"/>
  <c r="AS25" i="40"/>
  <c r="AT25" i="40"/>
  <c r="AU25" i="40"/>
  <c r="AV25" i="40"/>
  <c r="AW25" i="40"/>
  <c r="AC26" i="40"/>
  <c r="AD26" i="40"/>
  <c r="AE26" i="40"/>
  <c r="AF26" i="40"/>
  <c r="AG26" i="40"/>
  <c r="AH26" i="40"/>
  <c r="AI26" i="40"/>
  <c r="AJ26" i="40"/>
  <c r="AK26" i="40"/>
  <c r="AL26" i="40"/>
  <c r="AM26" i="40"/>
  <c r="AN26" i="40"/>
  <c r="AO26" i="40"/>
  <c r="AP26" i="40"/>
  <c r="AQ26" i="40"/>
  <c r="AR26" i="40"/>
  <c r="AS26" i="40"/>
  <c r="AT26" i="40"/>
  <c r="AU26" i="40"/>
  <c r="AV26" i="40"/>
  <c r="AW26" i="40"/>
  <c r="AC27" i="40"/>
  <c r="AD27" i="40"/>
  <c r="AE27" i="40"/>
  <c r="AF27" i="40"/>
  <c r="AG27" i="40"/>
  <c r="AH27" i="40"/>
  <c r="AI27" i="40"/>
  <c r="AJ27" i="40"/>
  <c r="AK27" i="40"/>
  <c r="AL27" i="40"/>
  <c r="AM27" i="40"/>
  <c r="AN27" i="40"/>
  <c r="AO27" i="40"/>
  <c r="AP27" i="40"/>
  <c r="AQ27" i="40"/>
  <c r="AR27" i="40"/>
  <c r="AS27" i="40"/>
  <c r="AT27" i="40"/>
  <c r="AU27" i="40"/>
  <c r="AV27" i="40"/>
  <c r="AW27" i="40"/>
  <c r="AC28" i="40"/>
  <c r="AD28" i="40"/>
  <c r="AE28" i="40"/>
  <c r="AF28" i="40"/>
  <c r="AG28" i="40"/>
  <c r="AH28" i="40"/>
  <c r="AI28" i="40"/>
  <c r="AJ28" i="40"/>
  <c r="AK28" i="40"/>
  <c r="AL28" i="40"/>
  <c r="AM28" i="40"/>
  <c r="AN28" i="40"/>
  <c r="AO28" i="40"/>
  <c r="AP28" i="40"/>
  <c r="AQ28" i="40"/>
  <c r="AR28" i="40"/>
  <c r="AS28" i="40"/>
  <c r="AT28" i="40"/>
  <c r="AU28" i="40"/>
  <c r="AV28" i="40"/>
  <c r="AW28" i="40"/>
  <c r="AC29" i="40"/>
  <c r="AD29" i="40"/>
  <c r="AE29" i="40"/>
  <c r="AF29" i="40"/>
  <c r="AG29" i="40"/>
  <c r="AH29" i="40"/>
  <c r="AI29" i="40"/>
  <c r="AJ29" i="40"/>
  <c r="AK29" i="40"/>
  <c r="AL29" i="40"/>
  <c r="AM29" i="40"/>
  <c r="AN29" i="40"/>
  <c r="AO29" i="40"/>
  <c r="AP29" i="40"/>
  <c r="AQ29" i="40"/>
  <c r="AR29" i="40"/>
  <c r="AS29" i="40"/>
  <c r="AT29" i="40"/>
  <c r="AU29" i="40"/>
  <c r="AV29" i="40"/>
  <c r="AW29" i="40"/>
  <c r="AC30" i="40"/>
  <c r="AD30" i="40"/>
  <c r="AE30" i="40"/>
  <c r="AF30" i="40"/>
  <c r="AG30" i="40"/>
  <c r="AH30" i="40"/>
  <c r="AI30" i="40"/>
  <c r="AJ30" i="40"/>
  <c r="AK30" i="40"/>
  <c r="AL30" i="40"/>
  <c r="AM30" i="40"/>
  <c r="AN30" i="40"/>
  <c r="AO30" i="40"/>
  <c r="AP30" i="40"/>
  <c r="AQ30" i="40"/>
  <c r="AR30" i="40"/>
  <c r="AS30" i="40"/>
  <c r="AT30" i="40"/>
  <c r="AU30" i="40"/>
  <c r="AV30" i="40"/>
  <c r="AW30" i="40"/>
  <c r="AC31" i="40"/>
  <c r="AD31" i="40"/>
  <c r="AE31" i="40"/>
  <c r="AF31" i="40"/>
  <c r="AG31" i="40"/>
  <c r="AH31" i="40"/>
  <c r="AI31" i="40"/>
  <c r="AJ31" i="40"/>
  <c r="AK31" i="40"/>
  <c r="AL31" i="40"/>
  <c r="AM31" i="40"/>
  <c r="AN31" i="40"/>
  <c r="AO31" i="40"/>
  <c r="AP31" i="40"/>
  <c r="AQ31" i="40"/>
  <c r="AR31" i="40"/>
  <c r="AS31" i="40"/>
  <c r="AT31" i="40"/>
  <c r="AU31" i="40"/>
  <c r="AV31" i="40"/>
  <c r="AW31" i="40"/>
  <c r="AC32" i="40"/>
  <c r="AD32" i="40"/>
  <c r="AE32" i="40"/>
  <c r="AF32" i="40"/>
  <c r="AG32" i="40"/>
  <c r="AH32" i="40"/>
  <c r="AI32" i="40"/>
  <c r="AJ32" i="40"/>
  <c r="AK32" i="40"/>
  <c r="AL32" i="40"/>
  <c r="AM32" i="40"/>
  <c r="AN32" i="40"/>
  <c r="AO32" i="40"/>
  <c r="AP32" i="40"/>
  <c r="AQ32" i="40"/>
  <c r="AR32" i="40"/>
  <c r="AS32" i="40"/>
  <c r="AT32" i="40"/>
  <c r="AU32" i="40"/>
  <c r="AV32" i="40"/>
  <c r="AW32" i="40"/>
  <c r="AC33" i="40"/>
  <c r="AD33" i="40"/>
  <c r="AE33" i="40"/>
  <c r="AF33" i="40"/>
  <c r="AG33" i="40"/>
  <c r="AH33" i="40"/>
  <c r="AI33" i="40"/>
  <c r="AJ33" i="40"/>
  <c r="AK33" i="40"/>
  <c r="AL33" i="40"/>
  <c r="AM33" i="40"/>
  <c r="AN33" i="40"/>
  <c r="AO33" i="40"/>
  <c r="AP33" i="40"/>
  <c r="AQ33" i="40"/>
  <c r="AR33" i="40"/>
  <c r="AS33" i="40"/>
  <c r="AT33" i="40"/>
  <c r="AU33" i="40"/>
  <c r="AV33" i="40"/>
  <c r="AW33" i="40"/>
  <c r="AC34" i="40"/>
  <c r="AD34" i="40"/>
  <c r="AE34" i="40"/>
  <c r="AF34" i="40"/>
  <c r="AG34" i="40"/>
  <c r="AH34" i="40"/>
  <c r="AI34" i="40"/>
  <c r="AJ34" i="40"/>
  <c r="AK34" i="40"/>
  <c r="AL34" i="40"/>
  <c r="AM34" i="40"/>
  <c r="AN34" i="40"/>
  <c r="AO34" i="40"/>
  <c r="AP34" i="40"/>
  <c r="AQ34" i="40"/>
  <c r="AR34" i="40"/>
  <c r="AS34" i="40"/>
  <c r="AT34" i="40"/>
  <c r="AU34" i="40"/>
  <c r="AV34" i="40"/>
  <c r="AW34" i="40"/>
  <c r="AC35" i="40"/>
  <c r="AD35" i="40"/>
  <c r="AE35" i="40"/>
  <c r="AF35" i="40"/>
  <c r="AG35" i="40"/>
  <c r="AH35" i="40"/>
  <c r="AI35" i="40"/>
  <c r="AJ35" i="40"/>
  <c r="AK35" i="40"/>
  <c r="AL35" i="40"/>
  <c r="AM35" i="40"/>
  <c r="AN35" i="40"/>
  <c r="AO35" i="40"/>
  <c r="AP35" i="40"/>
  <c r="AQ35" i="40"/>
  <c r="AR35" i="40"/>
  <c r="AS35" i="40"/>
  <c r="AT35" i="40"/>
  <c r="AU35" i="40"/>
  <c r="AV35" i="40"/>
  <c r="AW35" i="40"/>
  <c r="AC36" i="40"/>
  <c r="AD36" i="40"/>
  <c r="AE36" i="40"/>
  <c r="AF36" i="40"/>
  <c r="AG36" i="40"/>
  <c r="AH36" i="40"/>
  <c r="AI36" i="40"/>
  <c r="AJ36" i="40"/>
  <c r="AK36" i="40"/>
  <c r="AL36" i="40"/>
  <c r="AM36" i="40"/>
  <c r="AN36" i="40"/>
  <c r="AO36" i="40"/>
  <c r="AP36" i="40"/>
  <c r="AQ36" i="40"/>
  <c r="AR36" i="40"/>
  <c r="AS36" i="40"/>
  <c r="AT36" i="40"/>
  <c r="AU36" i="40"/>
  <c r="AV36" i="40"/>
  <c r="AW36" i="40"/>
  <c r="AC37" i="40"/>
  <c r="AD37" i="40"/>
  <c r="AE37" i="40"/>
  <c r="AF37" i="40"/>
  <c r="AG37" i="40"/>
  <c r="AH37" i="40"/>
  <c r="AI37" i="40"/>
  <c r="AJ37" i="40"/>
  <c r="AK37" i="40"/>
  <c r="AL37" i="40"/>
  <c r="AM37" i="40"/>
  <c r="AN37" i="40"/>
  <c r="AO37" i="40"/>
  <c r="AP37" i="40"/>
  <c r="AQ37" i="40"/>
  <c r="AR37" i="40"/>
  <c r="AS37" i="40"/>
  <c r="AT37" i="40"/>
  <c r="AU37" i="40"/>
  <c r="AV37" i="40"/>
  <c r="AW37" i="40"/>
  <c r="AC38" i="40"/>
  <c r="AD38" i="40"/>
  <c r="AE38" i="40"/>
  <c r="AF38" i="40"/>
  <c r="AG38" i="40"/>
  <c r="AH38" i="40"/>
  <c r="AI38" i="40"/>
  <c r="AJ38" i="40"/>
  <c r="AK38" i="40"/>
  <c r="AL38" i="40"/>
  <c r="AM38" i="40"/>
  <c r="AN38" i="40"/>
  <c r="AO38" i="40"/>
  <c r="AP38" i="40"/>
  <c r="AQ38" i="40"/>
  <c r="AR38" i="40"/>
  <c r="AS38" i="40"/>
  <c r="AT38" i="40"/>
  <c r="AU38" i="40"/>
  <c r="AV38" i="40"/>
  <c r="AW38" i="40"/>
  <c r="AC39" i="40"/>
  <c r="AD39" i="40"/>
  <c r="AE39" i="40"/>
  <c r="AF39" i="40"/>
  <c r="AG39" i="40"/>
  <c r="AH39" i="40"/>
  <c r="AI39" i="40"/>
  <c r="AJ39" i="40"/>
  <c r="AK39" i="40"/>
  <c r="AL39" i="40"/>
  <c r="AM39" i="40"/>
  <c r="AN39" i="40"/>
  <c r="AO39" i="40"/>
  <c r="AP39" i="40"/>
  <c r="AQ39" i="40"/>
  <c r="AR39" i="40"/>
  <c r="AS39" i="40"/>
  <c r="AT39" i="40"/>
  <c r="AU39" i="40"/>
  <c r="AV39" i="40"/>
  <c r="AW39" i="40"/>
  <c r="AC40" i="40"/>
  <c r="AD40" i="40"/>
  <c r="AE40" i="40"/>
  <c r="AF40" i="40"/>
  <c r="AG40" i="40"/>
  <c r="AH40" i="40"/>
  <c r="AI40" i="40"/>
  <c r="AJ40" i="40"/>
  <c r="AK40" i="40"/>
  <c r="AL40" i="40"/>
  <c r="AM40" i="40"/>
  <c r="AN40" i="40"/>
  <c r="AO40" i="40"/>
  <c r="AP40" i="40"/>
  <c r="AQ40" i="40"/>
  <c r="AR40" i="40"/>
  <c r="AS40" i="40"/>
  <c r="AT40" i="40"/>
  <c r="AU40" i="40"/>
  <c r="AV40" i="40"/>
  <c r="AW40" i="40"/>
  <c r="AC41" i="40"/>
  <c r="AD41" i="40"/>
  <c r="AE41" i="40"/>
  <c r="AF41" i="40"/>
  <c r="AG41" i="40"/>
  <c r="AH41" i="40"/>
  <c r="AI41" i="40"/>
  <c r="AJ41" i="40"/>
  <c r="AK41" i="40"/>
  <c r="AL41" i="40"/>
  <c r="AM41" i="40"/>
  <c r="AN41" i="40"/>
  <c r="AO41" i="40"/>
  <c r="AP41" i="40"/>
  <c r="AQ41" i="40"/>
  <c r="AR41" i="40"/>
  <c r="AS41" i="40"/>
  <c r="AT41" i="40"/>
  <c r="AU41" i="40"/>
  <c r="AV41" i="40"/>
  <c r="AW41" i="40"/>
  <c r="AC42" i="40"/>
  <c r="AD42" i="40"/>
  <c r="AE42" i="40"/>
  <c r="AF42" i="40"/>
  <c r="AG42" i="40"/>
  <c r="AH42" i="40"/>
  <c r="AI42" i="40"/>
  <c r="AJ42" i="40"/>
  <c r="AK42" i="40"/>
  <c r="AL42" i="40"/>
  <c r="AM42" i="40"/>
  <c r="AN42" i="40"/>
  <c r="AO42" i="40"/>
  <c r="AP42" i="40"/>
  <c r="AQ42" i="40"/>
  <c r="AR42" i="40"/>
  <c r="AS42" i="40"/>
  <c r="AT42" i="40"/>
  <c r="AU42" i="40"/>
  <c r="AV42" i="40"/>
  <c r="AW42" i="40"/>
  <c r="AC43" i="40"/>
  <c r="AD43" i="40"/>
  <c r="AE43" i="40"/>
  <c r="AF43" i="40"/>
  <c r="AG43" i="40"/>
  <c r="AH43" i="40"/>
  <c r="AI43" i="40"/>
  <c r="AJ43" i="40"/>
  <c r="AK43" i="40"/>
  <c r="AL43" i="40"/>
  <c r="AM43" i="40"/>
  <c r="AN43" i="40"/>
  <c r="AO43" i="40"/>
  <c r="AP43" i="40"/>
  <c r="AQ43" i="40"/>
  <c r="AR43" i="40"/>
  <c r="AS43" i="40"/>
  <c r="AT43" i="40"/>
  <c r="AU43" i="40"/>
  <c r="AV43" i="40"/>
  <c r="AW43" i="40"/>
  <c r="AC44" i="40"/>
  <c r="AD44" i="40"/>
  <c r="AE44" i="40"/>
  <c r="AF44" i="40"/>
  <c r="AG44" i="40"/>
  <c r="AH44" i="40"/>
  <c r="AI44" i="40"/>
  <c r="AJ44" i="40"/>
  <c r="AK44" i="40"/>
  <c r="AL44" i="40"/>
  <c r="AM44" i="40"/>
  <c r="AN44" i="40"/>
  <c r="AO44" i="40"/>
  <c r="AP44" i="40"/>
  <c r="AQ44" i="40"/>
  <c r="AR44" i="40"/>
  <c r="AS44" i="40"/>
  <c r="AT44" i="40"/>
  <c r="AU44" i="40"/>
  <c r="AV44" i="40"/>
  <c r="AW44" i="40"/>
  <c r="AC45" i="40"/>
  <c r="AD45" i="40"/>
  <c r="AE45" i="40"/>
  <c r="AF45" i="40"/>
  <c r="AG45" i="40"/>
  <c r="AH45" i="40"/>
  <c r="AI45" i="40"/>
  <c r="AJ45" i="40"/>
  <c r="AK45" i="40"/>
  <c r="AL45" i="40"/>
  <c r="AM45" i="40"/>
  <c r="AN45" i="40"/>
  <c r="AO45" i="40"/>
  <c r="AP45" i="40"/>
  <c r="AQ45" i="40"/>
  <c r="AR45" i="40"/>
  <c r="AS45" i="40"/>
  <c r="AT45" i="40"/>
  <c r="AU45" i="40"/>
  <c r="AV45" i="40"/>
  <c r="AW45" i="40"/>
  <c r="AC46" i="40"/>
  <c r="AD46" i="40"/>
  <c r="AE46" i="40"/>
  <c r="AF46" i="40"/>
  <c r="AG46" i="40"/>
  <c r="AH46" i="40"/>
  <c r="AI46" i="40"/>
  <c r="AJ46" i="40"/>
  <c r="AK46" i="40"/>
  <c r="AL46" i="40"/>
  <c r="AM46" i="40"/>
  <c r="AN46" i="40"/>
  <c r="AO46" i="40"/>
  <c r="AP46" i="40"/>
  <c r="AQ46" i="40"/>
  <c r="AR46" i="40"/>
  <c r="AS46" i="40"/>
  <c r="AT46" i="40"/>
  <c r="AU46" i="40"/>
  <c r="AV46" i="40"/>
  <c r="AW46" i="40"/>
  <c r="AC47" i="40"/>
  <c r="AD47" i="40"/>
  <c r="AE47" i="40"/>
  <c r="AF47" i="40"/>
  <c r="AG47" i="40"/>
  <c r="AH47" i="40"/>
  <c r="AI47" i="40"/>
  <c r="AJ47" i="40"/>
  <c r="AK47" i="40"/>
  <c r="AL47" i="40"/>
  <c r="AM47" i="40"/>
  <c r="AN47" i="40"/>
  <c r="AO47" i="40"/>
  <c r="AP47" i="40"/>
  <c r="AQ47" i="40"/>
  <c r="AR47" i="40"/>
  <c r="AS47" i="40"/>
  <c r="AT47" i="40"/>
  <c r="AU47" i="40"/>
  <c r="AV47" i="40"/>
  <c r="AW47" i="40"/>
  <c r="AC48" i="40"/>
  <c r="AD48" i="40"/>
  <c r="AE48" i="40"/>
  <c r="AF48" i="40"/>
  <c r="AG48" i="40"/>
  <c r="AH48" i="40"/>
  <c r="AI48" i="40"/>
  <c r="AJ48" i="40"/>
  <c r="AK48" i="40"/>
  <c r="AL48" i="40"/>
  <c r="AM48" i="40"/>
  <c r="AN48" i="40"/>
  <c r="AO48" i="40"/>
  <c r="AP48" i="40"/>
  <c r="AQ48" i="40"/>
  <c r="AR48" i="40"/>
  <c r="AS48" i="40"/>
  <c r="AT48" i="40"/>
  <c r="AU48" i="40"/>
  <c r="AV48" i="40"/>
  <c r="AW48" i="40"/>
  <c r="AC49" i="40"/>
  <c r="AD49" i="40"/>
  <c r="AE49" i="40"/>
  <c r="AF49" i="40"/>
  <c r="AG49" i="40"/>
  <c r="AH49" i="40"/>
  <c r="AI49" i="40"/>
  <c r="AJ49" i="40"/>
  <c r="AK49" i="40"/>
  <c r="AL49" i="40"/>
  <c r="AM49" i="40"/>
  <c r="AN49" i="40"/>
  <c r="AO49" i="40"/>
  <c r="AP49" i="40"/>
  <c r="AQ49" i="40"/>
  <c r="AR49" i="40"/>
  <c r="AS49" i="40"/>
  <c r="AT49" i="40"/>
  <c r="AU49" i="40"/>
  <c r="AV49" i="40"/>
  <c r="AW49" i="40"/>
  <c r="AC50" i="40"/>
  <c r="AD50" i="40"/>
  <c r="AE50" i="40"/>
  <c r="AF50" i="40"/>
  <c r="AG50" i="40"/>
  <c r="AH50" i="40"/>
  <c r="AI50" i="40"/>
  <c r="AJ50" i="40"/>
  <c r="AK50" i="40"/>
  <c r="AL50" i="40"/>
  <c r="AM50" i="40"/>
  <c r="AN50" i="40"/>
  <c r="AO50" i="40"/>
  <c r="AP50" i="40"/>
  <c r="AQ50" i="40"/>
  <c r="AR50" i="40"/>
  <c r="AS50" i="40"/>
  <c r="AT50" i="40"/>
  <c r="AU50" i="40"/>
  <c r="AV50" i="40"/>
  <c r="AW50" i="40"/>
  <c r="AC51" i="40"/>
  <c r="AD51" i="40"/>
  <c r="AE51" i="40"/>
  <c r="AF51" i="40"/>
  <c r="AG51" i="40"/>
  <c r="AH51" i="40"/>
  <c r="AI51" i="40"/>
  <c r="AJ51" i="40"/>
  <c r="AK51" i="40"/>
  <c r="AL51" i="40"/>
  <c r="AM51" i="40"/>
  <c r="AN51" i="40"/>
  <c r="AO51" i="40"/>
  <c r="AP51" i="40"/>
  <c r="AQ51" i="40"/>
  <c r="AR51" i="40"/>
  <c r="AS51" i="40"/>
  <c r="AT51" i="40"/>
  <c r="AU51" i="40"/>
  <c r="AV51" i="40"/>
  <c r="AW51" i="40"/>
  <c r="AC52" i="40"/>
  <c r="AD52" i="40"/>
  <c r="AE52" i="40"/>
  <c r="AF52" i="40"/>
  <c r="AG52" i="40"/>
  <c r="AH52" i="40"/>
  <c r="AI52" i="40"/>
  <c r="AJ52" i="40"/>
  <c r="AK52" i="40"/>
  <c r="AL52" i="40"/>
  <c r="AM52" i="40"/>
  <c r="AN52" i="40"/>
  <c r="AO52" i="40"/>
  <c r="AP52" i="40"/>
  <c r="AQ52" i="40"/>
  <c r="AR52" i="40"/>
  <c r="AS52" i="40"/>
  <c r="AT52" i="40"/>
  <c r="AU52" i="40"/>
  <c r="AV52" i="40"/>
  <c r="AW52" i="40"/>
  <c r="AC53" i="40"/>
  <c r="AD53" i="40"/>
  <c r="AE53" i="40"/>
  <c r="AF53" i="40"/>
  <c r="AG53" i="40"/>
  <c r="AH53" i="40"/>
  <c r="AI53" i="40"/>
  <c r="AJ53" i="40"/>
  <c r="AK53" i="40"/>
  <c r="AL53" i="40"/>
  <c r="AM53" i="40"/>
  <c r="AN53" i="40"/>
  <c r="AO53" i="40"/>
  <c r="AP53" i="40"/>
  <c r="AQ53" i="40"/>
  <c r="AR53" i="40"/>
  <c r="AS53" i="40"/>
  <c r="AT53" i="40"/>
  <c r="AU53" i="40"/>
  <c r="AV53" i="40"/>
  <c r="AW53" i="40"/>
  <c r="AC54" i="40"/>
  <c r="AD54" i="40"/>
  <c r="AE54" i="40"/>
  <c r="AF54" i="40"/>
  <c r="AG54" i="40"/>
  <c r="AH54" i="40"/>
  <c r="AI54" i="40"/>
  <c r="AJ54" i="40"/>
  <c r="AK54" i="40"/>
  <c r="AL54" i="40"/>
  <c r="AM54" i="40"/>
  <c r="AN54" i="40"/>
  <c r="AO54" i="40"/>
  <c r="AP54" i="40"/>
  <c r="AQ54" i="40"/>
  <c r="AR54" i="40"/>
  <c r="AS54" i="40"/>
  <c r="AT54" i="40"/>
  <c r="AU54" i="40"/>
  <c r="AV54" i="40"/>
  <c r="AW54" i="40"/>
  <c r="AC55" i="40"/>
  <c r="AD55" i="40"/>
  <c r="AE55" i="40"/>
  <c r="AF55" i="40"/>
  <c r="AG55" i="40"/>
  <c r="AH55" i="40"/>
  <c r="AI55" i="40"/>
  <c r="AJ55" i="40"/>
  <c r="AK55" i="40"/>
  <c r="AL55" i="40"/>
  <c r="AM55" i="40"/>
  <c r="AN55" i="40"/>
  <c r="AO55" i="40"/>
  <c r="AP55" i="40"/>
  <c r="AQ55" i="40"/>
  <c r="AR55" i="40"/>
  <c r="AS55" i="40"/>
  <c r="AT55" i="40"/>
  <c r="AU55" i="40"/>
  <c r="AV55" i="40"/>
  <c r="AW55" i="40"/>
  <c r="AC56" i="40"/>
  <c r="AD56" i="40"/>
  <c r="AE56" i="40"/>
  <c r="AF56" i="40"/>
  <c r="AG56" i="40"/>
  <c r="AH56" i="40"/>
  <c r="AI56" i="40"/>
  <c r="AJ56" i="40"/>
  <c r="AK56" i="40"/>
  <c r="AL56" i="40"/>
  <c r="AM56" i="40"/>
  <c r="AN56" i="40"/>
  <c r="AO56" i="40"/>
  <c r="AP56" i="40"/>
  <c r="AQ56" i="40"/>
  <c r="AR56" i="40"/>
  <c r="AS56" i="40"/>
  <c r="AT56" i="40"/>
  <c r="AU56" i="40"/>
  <c r="AV56" i="40"/>
  <c r="AW56" i="40"/>
  <c r="AC57" i="40"/>
  <c r="AD57" i="40"/>
  <c r="AE57" i="40"/>
  <c r="AF57" i="40"/>
  <c r="AG57" i="40"/>
  <c r="AH57" i="40"/>
  <c r="AI57" i="40"/>
  <c r="AJ57" i="40"/>
  <c r="AK57" i="40"/>
  <c r="AL57" i="40"/>
  <c r="AM57" i="40"/>
  <c r="AN57" i="40"/>
  <c r="AO57" i="40"/>
  <c r="AP57" i="40"/>
  <c r="AQ57" i="40"/>
  <c r="AR57" i="40"/>
  <c r="AS57" i="40"/>
  <c r="AT57" i="40"/>
  <c r="AU57" i="40"/>
  <c r="AV57" i="40"/>
  <c r="AW57" i="40"/>
  <c r="AC58" i="40"/>
  <c r="AD58" i="40"/>
  <c r="AE58" i="40"/>
  <c r="AF58" i="40"/>
  <c r="AG58" i="40"/>
  <c r="AH58" i="40"/>
  <c r="AI58" i="40"/>
  <c r="AJ58" i="40"/>
  <c r="AK58" i="40"/>
  <c r="AL58" i="40"/>
  <c r="AM58" i="40"/>
  <c r="AN58" i="40"/>
  <c r="AO58" i="40"/>
  <c r="AP58" i="40"/>
  <c r="AQ58" i="40"/>
  <c r="AR58" i="40"/>
  <c r="AS58" i="40"/>
  <c r="AT58" i="40"/>
  <c r="AU58" i="40"/>
  <c r="AV58" i="40"/>
  <c r="AW58" i="40"/>
  <c r="AC59" i="40"/>
  <c r="AD59" i="40"/>
  <c r="AE59" i="40"/>
  <c r="AF59" i="40"/>
  <c r="AG59" i="40"/>
  <c r="AH59" i="40"/>
  <c r="AI59" i="40"/>
  <c r="AJ59" i="40"/>
  <c r="AK59" i="40"/>
  <c r="AL59" i="40"/>
  <c r="AM59" i="40"/>
  <c r="AN59" i="40"/>
  <c r="AO59" i="40"/>
  <c r="AP59" i="40"/>
  <c r="AQ59" i="40"/>
  <c r="AR59" i="40"/>
  <c r="AS59" i="40"/>
  <c r="AT59" i="40"/>
  <c r="AU59" i="40"/>
  <c r="AV59" i="40"/>
  <c r="AW59" i="40"/>
  <c r="AC60" i="40"/>
  <c r="AD60" i="40"/>
  <c r="AE60" i="40"/>
  <c r="AF60" i="40"/>
  <c r="AG60" i="40"/>
  <c r="AH60" i="40"/>
  <c r="AI60" i="40"/>
  <c r="AJ60" i="40"/>
  <c r="AK60" i="40"/>
  <c r="AL60" i="40"/>
  <c r="AM60" i="40"/>
  <c r="AN60" i="40"/>
  <c r="AO60" i="40"/>
  <c r="AP60" i="40"/>
  <c r="AQ60" i="40"/>
  <c r="AR60" i="40"/>
  <c r="AS60" i="40"/>
  <c r="AT60" i="40"/>
  <c r="AU60" i="40"/>
  <c r="AV60" i="40"/>
  <c r="AW60" i="40"/>
  <c r="AC61" i="40"/>
  <c r="AD61" i="40"/>
  <c r="AE61" i="40"/>
  <c r="AF61" i="40"/>
  <c r="AG61" i="40"/>
  <c r="AH61" i="40"/>
  <c r="AI61" i="40"/>
  <c r="AJ61" i="40"/>
  <c r="AK61" i="40"/>
  <c r="AL61" i="40"/>
  <c r="AM61" i="40"/>
  <c r="AN61" i="40"/>
  <c r="AO61" i="40"/>
  <c r="AP61" i="40"/>
  <c r="AQ61" i="40"/>
  <c r="AR61" i="40"/>
  <c r="AS61" i="40"/>
  <c r="AT61" i="40"/>
  <c r="AU61" i="40"/>
  <c r="AV61" i="40"/>
  <c r="AW61" i="40"/>
  <c r="AC62" i="40"/>
  <c r="AD62" i="40"/>
  <c r="AE62" i="40"/>
  <c r="AF62" i="40"/>
  <c r="AG62" i="40"/>
  <c r="AH62" i="40"/>
  <c r="AI62" i="40"/>
  <c r="AJ62" i="40"/>
  <c r="AK62" i="40"/>
  <c r="AL62" i="40"/>
  <c r="AM62" i="40"/>
  <c r="AN62" i="40"/>
  <c r="AO62" i="40"/>
  <c r="AP62" i="40"/>
  <c r="AQ62" i="40"/>
  <c r="AR62" i="40"/>
  <c r="AS62" i="40"/>
  <c r="AT62" i="40"/>
  <c r="AU62" i="40"/>
  <c r="AV62" i="40"/>
  <c r="AW62" i="40"/>
  <c r="AC63" i="40"/>
  <c r="AD63" i="40"/>
  <c r="AE63" i="40"/>
  <c r="AF63" i="40"/>
  <c r="AG63" i="40"/>
  <c r="AH63" i="40"/>
  <c r="AI63" i="40"/>
  <c r="AJ63" i="40"/>
  <c r="AK63" i="40"/>
  <c r="AL63" i="40"/>
  <c r="AM63" i="40"/>
  <c r="AN63" i="40"/>
  <c r="AO63" i="40"/>
  <c r="AP63" i="40"/>
  <c r="AQ63" i="40"/>
  <c r="AR63" i="40"/>
  <c r="AS63" i="40"/>
  <c r="AT63" i="40"/>
  <c r="AU63" i="40"/>
  <c r="AV63" i="40"/>
  <c r="AW63" i="40"/>
  <c r="AC64" i="40"/>
  <c r="AD64" i="40"/>
  <c r="AE64" i="40"/>
  <c r="AF64" i="40"/>
  <c r="AG64" i="40"/>
  <c r="AH64" i="40"/>
  <c r="AI64" i="40"/>
  <c r="AJ64" i="40"/>
  <c r="AK64" i="40"/>
  <c r="AL64" i="40"/>
  <c r="AM64" i="40"/>
  <c r="AN64" i="40"/>
  <c r="AO64" i="40"/>
  <c r="AP64" i="40"/>
  <c r="AQ64" i="40"/>
  <c r="AR64" i="40"/>
  <c r="AS64" i="40"/>
  <c r="AT64" i="40"/>
  <c r="AU64" i="40"/>
  <c r="AV64" i="40"/>
  <c r="AW64" i="40"/>
  <c r="AC65" i="40"/>
  <c r="AD65" i="40"/>
  <c r="AE65" i="40"/>
  <c r="AF65" i="40"/>
  <c r="AG65" i="40"/>
  <c r="AH65" i="40"/>
  <c r="AI65" i="40"/>
  <c r="AJ65" i="40"/>
  <c r="AK65" i="40"/>
  <c r="AL65" i="40"/>
  <c r="AM65" i="40"/>
  <c r="AN65" i="40"/>
  <c r="AO65" i="40"/>
  <c r="AP65" i="40"/>
  <c r="AQ65" i="40"/>
  <c r="AR65" i="40"/>
  <c r="AS65" i="40"/>
  <c r="AT65" i="40"/>
  <c r="AU65" i="40"/>
  <c r="AV65" i="40"/>
  <c r="AW65" i="40"/>
  <c r="AC66" i="40"/>
  <c r="AD66" i="40"/>
  <c r="AE66" i="40"/>
  <c r="AF66" i="40"/>
  <c r="AG66" i="40"/>
  <c r="AH66" i="40"/>
  <c r="AI66" i="40"/>
  <c r="AJ66" i="40"/>
  <c r="AK66" i="40"/>
  <c r="AL66" i="40"/>
  <c r="AM66" i="40"/>
  <c r="AN66" i="40"/>
  <c r="AO66" i="40"/>
  <c r="AP66" i="40"/>
  <c r="AQ66" i="40"/>
  <c r="AR66" i="40"/>
  <c r="AS66" i="40"/>
  <c r="AT66" i="40"/>
  <c r="AU66" i="40"/>
  <c r="AV66" i="40"/>
  <c r="AW66" i="40"/>
  <c r="AC67" i="40"/>
  <c r="AD67" i="40"/>
  <c r="AE67" i="40"/>
  <c r="AF67" i="40"/>
  <c r="AG67" i="40"/>
  <c r="AH67" i="40"/>
  <c r="AI67" i="40"/>
  <c r="AJ67" i="40"/>
  <c r="AK67" i="40"/>
  <c r="AL67" i="40"/>
  <c r="AM67" i="40"/>
  <c r="AN67" i="40"/>
  <c r="AO67" i="40"/>
  <c r="AP67" i="40"/>
  <c r="AQ67" i="40"/>
  <c r="AR67" i="40"/>
  <c r="AS67" i="40"/>
  <c r="AT67" i="40"/>
  <c r="AU67" i="40"/>
  <c r="AV67" i="40"/>
  <c r="AW67" i="40"/>
  <c r="AC68" i="40"/>
  <c r="AD68" i="40"/>
  <c r="AE68" i="40"/>
  <c r="AF68" i="40"/>
  <c r="AG68" i="40"/>
  <c r="AH68" i="40"/>
  <c r="AI68" i="40"/>
  <c r="AJ68" i="40"/>
  <c r="AK68" i="40"/>
  <c r="AL68" i="40"/>
  <c r="AM68" i="40"/>
  <c r="AN68" i="40"/>
  <c r="AO68" i="40"/>
  <c r="AP68" i="40"/>
  <c r="AQ68" i="40"/>
  <c r="AR68" i="40"/>
  <c r="AS68" i="40"/>
  <c r="AT68" i="40"/>
  <c r="AU68" i="40"/>
  <c r="AV68" i="40"/>
  <c r="AW68" i="40"/>
  <c r="AC69" i="40"/>
  <c r="AD69" i="40"/>
  <c r="AE69" i="40"/>
  <c r="AF69" i="40"/>
  <c r="AG69" i="40"/>
  <c r="AH69" i="40"/>
  <c r="AI69" i="40"/>
  <c r="AJ69" i="40"/>
  <c r="AK69" i="40"/>
  <c r="AL69" i="40"/>
  <c r="AM69" i="40"/>
  <c r="AN69" i="40"/>
  <c r="AO69" i="40"/>
  <c r="AP69" i="40"/>
  <c r="AQ69" i="40"/>
  <c r="AR69" i="40"/>
  <c r="AS69" i="40"/>
  <c r="AT69" i="40"/>
  <c r="AU69" i="40"/>
  <c r="AV69" i="40"/>
  <c r="AW69" i="40"/>
  <c r="AC70" i="40"/>
  <c r="AD70" i="40"/>
  <c r="AE70" i="40"/>
  <c r="AF70" i="40"/>
  <c r="AG70" i="40"/>
  <c r="AH70" i="40"/>
  <c r="AI70" i="40"/>
  <c r="AJ70" i="40"/>
  <c r="AK70" i="40"/>
  <c r="AL70" i="40"/>
  <c r="AM70" i="40"/>
  <c r="AN70" i="40"/>
  <c r="AO70" i="40"/>
  <c r="AP70" i="40"/>
  <c r="AQ70" i="40"/>
  <c r="AR70" i="40"/>
  <c r="AS70" i="40"/>
  <c r="AT70" i="40"/>
  <c r="AU70" i="40"/>
  <c r="AV70" i="40"/>
  <c r="AW70" i="40"/>
  <c r="AC71" i="40"/>
  <c r="AD71" i="40"/>
  <c r="AE71" i="40"/>
  <c r="AF71" i="40"/>
  <c r="AG71" i="40"/>
  <c r="AH71" i="40"/>
  <c r="AI71" i="40"/>
  <c r="AJ71" i="40"/>
  <c r="AK71" i="40"/>
  <c r="AL71" i="40"/>
  <c r="AM71" i="40"/>
  <c r="AN71" i="40"/>
  <c r="AO71" i="40"/>
  <c r="AP71" i="40"/>
  <c r="AQ71" i="40"/>
  <c r="AR71" i="40"/>
  <c r="AS71" i="40"/>
  <c r="AT71" i="40"/>
  <c r="AU71" i="40"/>
  <c r="AV71" i="40"/>
  <c r="AW71" i="40"/>
  <c r="AC72" i="40"/>
  <c r="AD72" i="40"/>
  <c r="AE72" i="40"/>
  <c r="AF72" i="40"/>
  <c r="AG72" i="40"/>
  <c r="AH72" i="40"/>
  <c r="AI72" i="40"/>
  <c r="AJ72" i="40"/>
  <c r="AK72" i="40"/>
  <c r="AL72" i="40"/>
  <c r="AM72" i="40"/>
  <c r="AN72" i="40"/>
  <c r="AO72" i="40"/>
  <c r="AP72" i="40"/>
  <c r="AQ72" i="40"/>
  <c r="AR72" i="40"/>
  <c r="AS72" i="40"/>
  <c r="AT72" i="40"/>
  <c r="AU72" i="40"/>
  <c r="AV72" i="40"/>
  <c r="AW72" i="40"/>
  <c r="AC73" i="40"/>
  <c r="AD73" i="40"/>
  <c r="AE73" i="40"/>
  <c r="AF73" i="40"/>
  <c r="AG73" i="40"/>
  <c r="AH73" i="40"/>
  <c r="AI73" i="40"/>
  <c r="AJ73" i="40"/>
  <c r="AK73" i="40"/>
  <c r="AL73" i="40"/>
  <c r="AM73" i="40"/>
  <c r="AN73" i="40"/>
  <c r="AO73" i="40"/>
  <c r="AP73" i="40"/>
  <c r="AQ73" i="40"/>
  <c r="AR73" i="40"/>
  <c r="AS73" i="40"/>
  <c r="AT73" i="40"/>
  <c r="AU73" i="40"/>
  <c r="AV73" i="40"/>
  <c r="AW73" i="40"/>
  <c r="AC74" i="40"/>
  <c r="AD74" i="40"/>
  <c r="AE74" i="40"/>
  <c r="AF74" i="40"/>
  <c r="AG74" i="40"/>
  <c r="AH74" i="40"/>
  <c r="AI74" i="40"/>
  <c r="AJ74" i="40"/>
  <c r="AK74" i="40"/>
  <c r="AL74" i="40"/>
  <c r="AM74" i="40"/>
  <c r="AN74" i="40"/>
  <c r="AO74" i="40"/>
  <c r="AP74" i="40"/>
  <c r="AQ74" i="40"/>
  <c r="AR74" i="40"/>
  <c r="AS74" i="40"/>
  <c r="AT74" i="40"/>
  <c r="AU74" i="40"/>
  <c r="AV74" i="40"/>
  <c r="AW74" i="40"/>
  <c r="AC75" i="40"/>
  <c r="AD75" i="40"/>
  <c r="AE75" i="40"/>
  <c r="AF75" i="40"/>
  <c r="AG75" i="40"/>
  <c r="AH75" i="40"/>
  <c r="AI75" i="40"/>
  <c r="AJ75" i="40"/>
  <c r="AK75" i="40"/>
  <c r="AL75" i="40"/>
  <c r="AM75" i="40"/>
  <c r="AN75" i="40"/>
  <c r="AO75" i="40"/>
  <c r="AP75" i="40"/>
  <c r="AQ75" i="40"/>
  <c r="AR75" i="40"/>
  <c r="AS75" i="40"/>
  <c r="AT75" i="40"/>
  <c r="AU75" i="40"/>
  <c r="AV75" i="40"/>
  <c r="AW75" i="40"/>
  <c r="AC76" i="40"/>
  <c r="AD76" i="40"/>
  <c r="AE76" i="40"/>
  <c r="AF76" i="40"/>
  <c r="AG76" i="40"/>
  <c r="AH76" i="40"/>
  <c r="AI76" i="40"/>
  <c r="AJ76" i="40"/>
  <c r="AK76" i="40"/>
  <c r="AL76" i="40"/>
  <c r="AM76" i="40"/>
  <c r="AN76" i="40"/>
  <c r="AO76" i="40"/>
  <c r="AP76" i="40"/>
  <c r="AQ76" i="40"/>
  <c r="AR76" i="40"/>
  <c r="AS76" i="40"/>
  <c r="AT76" i="40"/>
  <c r="AU76" i="40"/>
  <c r="AV76" i="40"/>
  <c r="AW76" i="40"/>
  <c r="AD20" i="40"/>
  <c r="AE20" i="40"/>
  <c r="AF20" i="40"/>
  <c r="AG20" i="40"/>
  <c r="AH20" i="40"/>
  <c r="AI20" i="40"/>
  <c r="AJ20" i="40"/>
  <c r="AK20" i="40"/>
  <c r="AL20" i="40"/>
  <c r="AM20" i="40"/>
  <c r="AN20" i="40"/>
  <c r="AO20" i="40"/>
  <c r="AP20" i="40"/>
  <c r="AQ20" i="40"/>
  <c r="AR20" i="40"/>
  <c r="AS20" i="40"/>
  <c r="AT20" i="40"/>
  <c r="AU20" i="40"/>
  <c r="AV20" i="40"/>
  <c r="AW20" i="40"/>
  <c r="AC20" i="40"/>
  <c r="AC97" i="40"/>
  <c r="AD97" i="40"/>
  <c r="AE97" i="40"/>
  <c r="AF97" i="40"/>
  <c r="AG97" i="40"/>
  <c r="AH97" i="40"/>
  <c r="AI97" i="40"/>
  <c r="AJ97" i="40"/>
  <c r="AK97" i="40"/>
  <c r="AL97" i="40"/>
  <c r="AM97" i="40"/>
  <c r="AN97" i="40"/>
  <c r="AO97" i="40"/>
  <c r="AP97" i="40"/>
  <c r="AQ97" i="40"/>
  <c r="AR97" i="40"/>
  <c r="AS97" i="40"/>
  <c r="AT97" i="40"/>
  <c r="AU97" i="40"/>
  <c r="AV97" i="40"/>
  <c r="AW97" i="40"/>
  <c r="AC98" i="40"/>
  <c r="AD98" i="40"/>
  <c r="AE98" i="40"/>
  <c r="AF98" i="40"/>
  <c r="AG98" i="40"/>
  <c r="AH98" i="40"/>
  <c r="AI98" i="40"/>
  <c r="AJ98" i="40"/>
  <c r="AK98" i="40"/>
  <c r="AL98" i="40"/>
  <c r="AM98" i="40"/>
  <c r="AN98" i="40"/>
  <c r="AO98" i="40"/>
  <c r="AP98" i="40"/>
  <c r="AQ98" i="40"/>
  <c r="AR98" i="40"/>
  <c r="AS98" i="40"/>
  <c r="AT98" i="40"/>
  <c r="AU98" i="40"/>
  <c r="AV98" i="40"/>
  <c r="AW98" i="40"/>
  <c r="AC99" i="40"/>
  <c r="AD99" i="40"/>
  <c r="AE99" i="40"/>
  <c r="AF99" i="40"/>
  <c r="AG99" i="40"/>
  <c r="AH99" i="40"/>
  <c r="AI99" i="40"/>
  <c r="AJ99" i="40"/>
  <c r="AK99" i="40"/>
  <c r="AL99" i="40"/>
  <c r="AM99" i="40"/>
  <c r="AN99" i="40"/>
  <c r="AO99" i="40"/>
  <c r="AP99" i="40"/>
  <c r="AQ99" i="40"/>
  <c r="AR99" i="40"/>
  <c r="AS99" i="40"/>
  <c r="AT99" i="40"/>
  <c r="AU99" i="40"/>
  <c r="AV99" i="40"/>
  <c r="AW99" i="40"/>
  <c r="AC100" i="40"/>
  <c r="AD100" i="40"/>
  <c r="AE100" i="40"/>
  <c r="AF100" i="40"/>
  <c r="AG100" i="40"/>
  <c r="AH100" i="40"/>
  <c r="AI100" i="40"/>
  <c r="AJ100" i="40"/>
  <c r="AK100" i="40"/>
  <c r="AL100" i="40"/>
  <c r="AM100" i="40"/>
  <c r="AN100" i="40"/>
  <c r="AO100" i="40"/>
  <c r="AP100" i="40"/>
  <c r="AQ100" i="40"/>
  <c r="AR100" i="40"/>
  <c r="AS100" i="40"/>
  <c r="AT100" i="40"/>
  <c r="AU100" i="40"/>
  <c r="AV100" i="40"/>
  <c r="AW100" i="40"/>
  <c r="AC101" i="40"/>
  <c r="AD101" i="40"/>
  <c r="AE101" i="40"/>
  <c r="AF101" i="40"/>
  <c r="AG101" i="40"/>
  <c r="AH101" i="40"/>
  <c r="AI101" i="40"/>
  <c r="AJ101" i="40"/>
  <c r="AK101" i="40"/>
  <c r="AL101" i="40"/>
  <c r="AM101" i="40"/>
  <c r="AN101" i="40"/>
  <c r="AO101" i="40"/>
  <c r="AP101" i="40"/>
  <c r="AQ101" i="40"/>
  <c r="AR101" i="40"/>
  <c r="AS101" i="40"/>
  <c r="AT101" i="40"/>
  <c r="AU101" i="40"/>
  <c r="AV101" i="40"/>
  <c r="AW101" i="40"/>
  <c r="AC102" i="40"/>
  <c r="AD102" i="40"/>
  <c r="AE102" i="40"/>
  <c r="AF102" i="40"/>
  <c r="AG102" i="40"/>
  <c r="AH102" i="40"/>
  <c r="AI102" i="40"/>
  <c r="AJ102" i="40"/>
  <c r="AK102" i="40"/>
  <c r="AL102" i="40"/>
  <c r="AM102" i="40"/>
  <c r="AN102" i="40"/>
  <c r="AO102" i="40"/>
  <c r="AP102" i="40"/>
  <c r="AQ102" i="40"/>
  <c r="AR102" i="40"/>
  <c r="AS102" i="40"/>
  <c r="AT102" i="40"/>
  <c r="AU102" i="40"/>
  <c r="AV102" i="40"/>
  <c r="AW102" i="40"/>
  <c r="AC103" i="40"/>
  <c r="AD103" i="40"/>
  <c r="AE103" i="40"/>
  <c r="AF103" i="40"/>
  <c r="AG103" i="40"/>
  <c r="AH103" i="40"/>
  <c r="AI103" i="40"/>
  <c r="AJ103" i="40"/>
  <c r="AK103" i="40"/>
  <c r="AL103" i="40"/>
  <c r="AM103" i="40"/>
  <c r="AN103" i="40"/>
  <c r="AO103" i="40"/>
  <c r="AP103" i="40"/>
  <c r="AQ103" i="40"/>
  <c r="AR103" i="40"/>
  <c r="AS103" i="40"/>
  <c r="AT103" i="40"/>
  <c r="AU103" i="40"/>
  <c r="AV103" i="40"/>
  <c r="AW103" i="40"/>
  <c r="AC104" i="40"/>
  <c r="AD104" i="40"/>
  <c r="AE104" i="40"/>
  <c r="AF104" i="40"/>
  <c r="AG104" i="40"/>
  <c r="AH104" i="40"/>
  <c r="AI104" i="40"/>
  <c r="AJ104" i="40"/>
  <c r="AK104" i="40"/>
  <c r="AL104" i="40"/>
  <c r="AM104" i="40"/>
  <c r="AN104" i="40"/>
  <c r="AO104" i="40"/>
  <c r="AP104" i="40"/>
  <c r="AQ104" i="40"/>
  <c r="AR104" i="40"/>
  <c r="AS104" i="40"/>
  <c r="AT104" i="40"/>
  <c r="AU104" i="40"/>
  <c r="AV104" i="40"/>
  <c r="AW104" i="40"/>
  <c r="AC105" i="40"/>
  <c r="AD105" i="40"/>
  <c r="AE105" i="40"/>
  <c r="AF105" i="40"/>
  <c r="AG105" i="40"/>
  <c r="AH105" i="40"/>
  <c r="AI105" i="40"/>
  <c r="AJ105" i="40"/>
  <c r="AK105" i="40"/>
  <c r="AL105" i="40"/>
  <c r="AM105" i="40"/>
  <c r="AN105" i="40"/>
  <c r="AO105" i="40"/>
  <c r="AP105" i="40"/>
  <c r="AQ105" i="40"/>
  <c r="AR105" i="40"/>
  <c r="AS105" i="40"/>
  <c r="AT105" i="40"/>
  <c r="AU105" i="40"/>
  <c r="AV105" i="40"/>
  <c r="AW105" i="40"/>
  <c r="AC106" i="40"/>
  <c r="AD106" i="40"/>
  <c r="AE106" i="40"/>
  <c r="AF106" i="40"/>
  <c r="AG106" i="40"/>
  <c r="AH106" i="40"/>
  <c r="AI106" i="40"/>
  <c r="AJ106" i="40"/>
  <c r="AK106" i="40"/>
  <c r="AL106" i="40"/>
  <c r="AM106" i="40"/>
  <c r="AN106" i="40"/>
  <c r="AO106" i="40"/>
  <c r="AP106" i="40"/>
  <c r="AQ106" i="40"/>
  <c r="AR106" i="40"/>
  <c r="AS106" i="40"/>
  <c r="AT106" i="40"/>
  <c r="AU106" i="40"/>
  <c r="AV106" i="40"/>
  <c r="AW106" i="40"/>
  <c r="AC107" i="40"/>
  <c r="AD107" i="40"/>
  <c r="AE107" i="40"/>
  <c r="AF107" i="40"/>
  <c r="AG107" i="40"/>
  <c r="AH107" i="40"/>
  <c r="AI107" i="40"/>
  <c r="AJ107" i="40"/>
  <c r="AK107" i="40"/>
  <c r="AL107" i="40"/>
  <c r="AM107" i="40"/>
  <c r="AN107" i="40"/>
  <c r="AO107" i="40"/>
  <c r="AP107" i="40"/>
  <c r="AQ107" i="40"/>
  <c r="AR107" i="40"/>
  <c r="AS107" i="40"/>
  <c r="AT107" i="40"/>
  <c r="AU107" i="40"/>
  <c r="AV107" i="40"/>
  <c r="AW107" i="40"/>
  <c r="AC108" i="40"/>
  <c r="AD108" i="40"/>
  <c r="AE108" i="40"/>
  <c r="AF108" i="40"/>
  <c r="AG108" i="40"/>
  <c r="AH108" i="40"/>
  <c r="AI108" i="40"/>
  <c r="AJ108" i="40"/>
  <c r="AK108" i="40"/>
  <c r="AL108" i="40"/>
  <c r="AM108" i="40"/>
  <c r="AN108" i="40"/>
  <c r="AO108" i="40"/>
  <c r="AP108" i="40"/>
  <c r="AQ108" i="40"/>
  <c r="AR108" i="40"/>
  <c r="AS108" i="40"/>
  <c r="AT108" i="40"/>
  <c r="AU108" i="40"/>
  <c r="AV108" i="40"/>
  <c r="AW108" i="40"/>
  <c r="AC109" i="40"/>
  <c r="AD109" i="40"/>
  <c r="AE109" i="40"/>
  <c r="AF109" i="40"/>
  <c r="AG109" i="40"/>
  <c r="AH109" i="40"/>
  <c r="AI109" i="40"/>
  <c r="AJ109" i="40"/>
  <c r="AK109" i="40"/>
  <c r="AL109" i="40"/>
  <c r="AM109" i="40"/>
  <c r="AN109" i="40"/>
  <c r="AO109" i="40"/>
  <c r="AP109" i="40"/>
  <c r="AQ109" i="40"/>
  <c r="AR109" i="40"/>
  <c r="AS109" i="40"/>
  <c r="AT109" i="40"/>
  <c r="AU109" i="40"/>
  <c r="AV109" i="40"/>
  <c r="AW109" i="40"/>
  <c r="AC110" i="40"/>
  <c r="AD110" i="40"/>
  <c r="AE110" i="40"/>
  <c r="AF110" i="40"/>
  <c r="AG110" i="40"/>
  <c r="AH110" i="40"/>
  <c r="AI110" i="40"/>
  <c r="AJ110" i="40"/>
  <c r="AK110" i="40"/>
  <c r="AL110" i="40"/>
  <c r="AM110" i="40"/>
  <c r="AN110" i="40"/>
  <c r="AO110" i="40"/>
  <c r="AP110" i="40"/>
  <c r="AQ110" i="40"/>
  <c r="AR110" i="40"/>
  <c r="AS110" i="40"/>
  <c r="AT110" i="40"/>
  <c r="AU110" i="40"/>
  <c r="AV110" i="40"/>
  <c r="AW110" i="40"/>
  <c r="AC111" i="40"/>
  <c r="AD111" i="40"/>
  <c r="AE111" i="40"/>
  <c r="AF111" i="40"/>
  <c r="AG111" i="40"/>
  <c r="AH111" i="40"/>
  <c r="AI111" i="40"/>
  <c r="AJ111" i="40"/>
  <c r="AK111" i="40"/>
  <c r="AL111" i="40"/>
  <c r="AM111" i="40"/>
  <c r="AN111" i="40"/>
  <c r="AO111" i="40"/>
  <c r="AP111" i="40"/>
  <c r="AQ111" i="40"/>
  <c r="AR111" i="40"/>
  <c r="AS111" i="40"/>
  <c r="AT111" i="40"/>
  <c r="AU111" i="40"/>
  <c r="AV111" i="40"/>
  <c r="AW111" i="40"/>
  <c r="AC112" i="40"/>
  <c r="AD112" i="40"/>
  <c r="AE112" i="40"/>
  <c r="AF112" i="40"/>
  <c r="AG112" i="40"/>
  <c r="AH112" i="40"/>
  <c r="AI112" i="40"/>
  <c r="AJ112" i="40"/>
  <c r="AK112" i="40"/>
  <c r="AL112" i="40"/>
  <c r="AM112" i="40"/>
  <c r="AN112" i="40"/>
  <c r="AO112" i="40"/>
  <c r="AP112" i="40"/>
  <c r="AQ112" i="40"/>
  <c r="AR112" i="40"/>
  <c r="AS112" i="40"/>
  <c r="AT112" i="40"/>
  <c r="AU112" i="40"/>
  <c r="AV112" i="40"/>
  <c r="AW112" i="40"/>
  <c r="AC113" i="40"/>
  <c r="AD113" i="40"/>
  <c r="AE113" i="40"/>
  <c r="AF113" i="40"/>
  <c r="AG113" i="40"/>
  <c r="AH113" i="40"/>
  <c r="AI113" i="40"/>
  <c r="AJ113" i="40"/>
  <c r="AK113" i="40"/>
  <c r="AL113" i="40"/>
  <c r="AM113" i="40"/>
  <c r="AN113" i="40"/>
  <c r="AO113" i="40"/>
  <c r="AP113" i="40"/>
  <c r="AQ113" i="40"/>
  <c r="AR113" i="40"/>
  <c r="AS113" i="40"/>
  <c r="AT113" i="40"/>
  <c r="AU113" i="40"/>
  <c r="AV113" i="40"/>
  <c r="AW113" i="40"/>
  <c r="AC114" i="40"/>
  <c r="AD114" i="40"/>
  <c r="AE114" i="40"/>
  <c r="AF114" i="40"/>
  <c r="AG114" i="40"/>
  <c r="AH114" i="40"/>
  <c r="AI114" i="40"/>
  <c r="AJ114" i="40"/>
  <c r="AK114" i="40"/>
  <c r="AL114" i="40"/>
  <c r="AM114" i="40"/>
  <c r="AN114" i="40"/>
  <c r="AO114" i="40"/>
  <c r="AP114" i="40"/>
  <c r="AQ114" i="40"/>
  <c r="AR114" i="40"/>
  <c r="AS114" i="40"/>
  <c r="AT114" i="40"/>
  <c r="AU114" i="40"/>
  <c r="AV114" i="40"/>
  <c r="AW114" i="40"/>
  <c r="AC115" i="40"/>
  <c r="AD115" i="40"/>
  <c r="AE115" i="40"/>
  <c r="AF115" i="40"/>
  <c r="AG115" i="40"/>
  <c r="AH115" i="40"/>
  <c r="AI115" i="40"/>
  <c r="AJ115" i="40"/>
  <c r="AK115" i="40"/>
  <c r="AL115" i="40"/>
  <c r="AM115" i="40"/>
  <c r="AN115" i="40"/>
  <c r="AO115" i="40"/>
  <c r="AP115" i="40"/>
  <c r="AQ115" i="40"/>
  <c r="AR115" i="40"/>
  <c r="AS115" i="40"/>
  <c r="AT115" i="40"/>
  <c r="AU115" i="40"/>
  <c r="AV115" i="40"/>
  <c r="AW115" i="40"/>
  <c r="AD96" i="40"/>
  <c r="AE96" i="40"/>
  <c r="AF96" i="40"/>
  <c r="AG96" i="40"/>
  <c r="AH96" i="40"/>
  <c r="AI96" i="40"/>
  <c r="AJ96" i="40"/>
  <c r="AK96" i="40"/>
  <c r="AL96" i="40"/>
  <c r="AM96" i="40"/>
  <c r="AN96" i="40"/>
  <c r="AO96" i="40"/>
  <c r="AP96" i="40"/>
  <c r="AQ96" i="40"/>
  <c r="AR96" i="40"/>
  <c r="AS96" i="40"/>
  <c r="AT96" i="40"/>
  <c r="AU96" i="40"/>
  <c r="AV96" i="40"/>
  <c r="AW96" i="40"/>
  <c r="AC96" i="40"/>
  <c r="AC77" i="40"/>
  <c r="AD77" i="40"/>
  <c r="AE77" i="40"/>
  <c r="AF77" i="40"/>
  <c r="AG77" i="40"/>
  <c r="AH77" i="40"/>
  <c r="AI77" i="40"/>
  <c r="AJ77" i="40"/>
  <c r="AK77" i="40"/>
  <c r="AL77" i="40"/>
  <c r="AM77" i="40"/>
  <c r="AN77" i="40"/>
  <c r="AO77" i="40"/>
  <c r="AP77" i="40"/>
  <c r="AQ77" i="40"/>
  <c r="AR77" i="40"/>
  <c r="AS77" i="40"/>
  <c r="AT77" i="40"/>
  <c r="AU77" i="40"/>
  <c r="AV77" i="40"/>
  <c r="AW77" i="40"/>
  <c r="CT20" i="40"/>
  <c r="CU20" i="40"/>
  <c r="AC78" i="40"/>
  <c r="AD78" i="40"/>
  <c r="AE78" i="40"/>
  <c r="AF78" i="40"/>
  <c r="AG78" i="40"/>
  <c r="AH78" i="40"/>
  <c r="AI78" i="40"/>
  <c r="AJ78" i="40"/>
  <c r="AK78" i="40"/>
  <c r="AL78" i="40"/>
  <c r="AM78" i="40"/>
  <c r="AN78" i="40"/>
  <c r="AO78" i="40"/>
  <c r="AP78" i="40"/>
  <c r="AQ78" i="40"/>
  <c r="AR78" i="40"/>
  <c r="AS78" i="40"/>
  <c r="AT78" i="40"/>
  <c r="AU78" i="40"/>
  <c r="AV78" i="40"/>
  <c r="AW78" i="40"/>
  <c r="CT21" i="40"/>
  <c r="CU21" i="40"/>
  <c r="AC79" i="40"/>
  <c r="AD79" i="40"/>
  <c r="AE79" i="40"/>
  <c r="AF79" i="40"/>
  <c r="AG79" i="40"/>
  <c r="AH79" i="40"/>
  <c r="AI79" i="40"/>
  <c r="AJ79" i="40"/>
  <c r="AK79" i="40"/>
  <c r="AL79" i="40"/>
  <c r="AM79" i="40"/>
  <c r="AN79" i="40"/>
  <c r="AO79" i="40"/>
  <c r="AP79" i="40"/>
  <c r="AQ79" i="40"/>
  <c r="AR79" i="40"/>
  <c r="AS79" i="40"/>
  <c r="AT79" i="40"/>
  <c r="AU79" i="40"/>
  <c r="AV79" i="40"/>
  <c r="AW79" i="40"/>
  <c r="CT22" i="40"/>
  <c r="CU22" i="40"/>
  <c r="AC80" i="40"/>
  <c r="AD80" i="40"/>
  <c r="AE80" i="40"/>
  <c r="AF80" i="40"/>
  <c r="AG80" i="40"/>
  <c r="AH80" i="40"/>
  <c r="AI80" i="40"/>
  <c r="AJ80" i="40"/>
  <c r="AK80" i="40"/>
  <c r="AL80" i="40"/>
  <c r="AM80" i="40"/>
  <c r="AN80" i="40"/>
  <c r="AO80" i="40"/>
  <c r="AP80" i="40"/>
  <c r="AQ80" i="40"/>
  <c r="AR80" i="40"/>
  <c r="AS80" i="40"/>
  <c r="AT80" i="40"/>
  <c r="AU80" i="40"/>
  <c r="AV80" i="40"/>
  <c r="AW80" i="40"/>
  <c r="CT23" i="40"/>
  <c r="CU23" i="40"/>
  <c r="AC81" i="40"/>
  <c r="AD81" i="40"/>
  <c r="AE81" i="40"/>
  <c r="AF81" i="40"/>
  <c r="AG81" i="40"/>
  <c r="AH81" i="40"/>
  <c r="AI81" i="40"/>
  <c r="AJ81" i="40"/>
  <c r="AK81" i="40"/>
  <c r="AL81" i="40"/>
  <c r="AM81" i="40"/>
  <c r="AN81" i="40"/>
  <c r="AO81" i="40"/>
  <c r="AP81" i="40"/>
  <c r="AQ81" i="40"/>
  <c r="AR81" i="40"/>
  <c r="AS81" i="40"/>
  <c r="AT81" i="40"/>
  <c r="AU81" i="40"/>
  <c r="AV81" i="40"/>
  <c r="AW81" i="40"/>
  <c r="CT24" i="40"/>
  <c r="CU24" i="40"/>
  <c r="AC82" i="40"/>
  <c r="AD82" i="40"/>
  <c r="AE82" i="40"/>
  <c r="AF82" i="40"/>
  <c r="AG82" i="40"/>
  <c r="AH82" i="40"/>
  <c r="AI82" i="40"/>
  <c r="AJ82" i="40"/>
  <c r="AK82" i="40"/>
  <c r="AL82" i="40"/>
  <c r="AM82" i="40"/>
  <c r="AN82" i="40"/>
  <c r="AO82" i="40"/>
  <c r="AP82" i="40"/>
  <c r="AQ82" i="40"/>
  <c r="AR82" i="40"/>
  <c r="AS82" i="40"/>
  <c r="AT82" i="40"/>
  <c r="AU82" i="40"/>
  <c r="AV82" i="40"/>
  <c r="AW82" i="40"/>
  <c r="CT25" i="40"/>
  <c r="CU25" i="40"/>
  <c r="AC83" i="40"/>
  <c r="AD83" i="40"/>
  <c r="AE83" i="40"/>
  <c r="AF83" i="40"/>
  <c r="AG83" i="40"/>
  <c r="AH83" i="40"/>
  <c r="AI83" i="40"/>
  <c r="AJ83" i="40"/>
  <c r="AK83" i="40"/>
  <c r="AL83" i="40"/>
  <c r="AM83" i="40"/>
  <c r="AN83" i="40"/>
  <c r="AO83" i="40"/>
  <c r="AP83" i="40"/>
  <c r="AQ83" i="40"/>
  <c r="AR83" i="40"/>
  <c r="AS83" i="40"/>
  <c r="AT83" i="40"/>
  <c r="AU83" i="40"/>
  <c r="AV83" i="40"/>
  <c r="AW83" i="40"/>
  <c r="AC84" i="40"/>
  <c r="AD84" i="40"/>
  <c r="AE84" i="40"/>
  <c r="AF84" i="40"/>
  <c r="AG84" i="40"/>
  <c r="AH84" i="40"/>
  <c r="AI84" i="40"/>
  <c r="AJ84" i="40"/>
  <c r="AK84" i="40"/>
  <c r="AL84" i="40"/>
  <c r="AM84" i="40"/>
  <c r="AN84" i="40"/>
  <c r="AO84" i="40"/>
  <c r="AP84" i="40"/>
  <c r="AQ84" i="40"/>
  <c r="AR84" i="40"/>
  <c r="AS84" i="40"/>
  <c r="AT84" i="40"/>
  <c r="AU84" i="40"/>
  <c r="AV84" i="40"/>
  <c r="AW84" i="40"/>
  <c r="AC85" i="40"/>
  <c r="AD85" i="40"/>
  <c r="AE85" i="40"/>
  <c r="AF85" i="40"/>
  <c r="AG85" i="40"/>
  <c r="AH85" i="40"/>
  <c r="AI85" i="40"/>
  <c r="AJ85" i="40"/>
  <c r="AK85" i="40"/>
  <c r="AL85" i="40"/>
  <c r="AM85" i="40"/>
  <c r="AN85" i="40"/>
  <c r="AO85" i="40"/>
  <c r="AP85" i="40"/>
  <c r="AQ85" i="40"/>
  <c r="AR85" i="40"/>
  <c r="AS85" i="40"/>
  <c r="AT85" i="40"/>
  <c r="AU85" i="40"/>
  <c r="AV85" i="40"/>
  <c r="AW85" i="40"/>
  <c r="AC86" i="40"/>
  <c r="AD86" i="40"/>
  <c r="AE86" i="40"/>
  <c r="AF86" i="40"/>
  <c r="AG86" i="40"/>
  <c r="AH86" i="40"/>
  <c r="AI86" i="40"/>
  <c r="AJ86" i="40"/>
  <c r="AK86" i="40"/>
  <c r="AL86" i="40"/>
  <c r="AM86" i="40"/>
  <c r="AN86" i="40"/>
  <c r="AO86" i="40"/>
  <c r="AP86" i="40"/>
  <c r="AQ86" i="40"/>
  <c r="AR86" i="40"/>
  <c r="AS86" i="40"/>
  <c r="AT86" i="40"/>
  <c r="AU86" i="40"/>
  <c r="AV86" i="40"/>
  <c r="AW86" i="40"/>
  <c r="AC87" i="40"/>
  <c r="AD87" i="40"/>
  <c r="AE87" i="40"/>
  <c r="AF87" i="40"/>
  <c r="AG87" i="40"/>
  <c r="AH87" i="40"/>
  <c r="AI87" i="40"/>
  <c r="AJ87" i="40"/>
  <c r="AK87" i="40"/>
  <c r="AL87" i="40"/>
  <c r="AM87" i="40"/>
  <c r="AN87" i="40"/>
  <c r="AO87" i="40"/>
  <c r="AP87" i="40"/>
  <c r="AQ87" i="40"/>
  <c r="AR87" i="40"/>
  <c r="AS87" i="40"/>
  <c r="AT87" i="40"/>
  <c r="AU87" i="40"/>
  <c r="AV87" i="40"/>
  <c r="AW87" i="40"/>
  <c r="AC88" i="40"/>
  <c r="AD88" i="40"/>
  <c r="AE88" i="40"/>
  <c r="AF88" i="40"/>
  <c r="AG88" i="40"/>
  <c r="AH88" i="40"/>
  <c r="AI88" i="40"/>
  <c r="AJ88" i="40"/>
  <c r="AK88" i="40"/>
  <c r="AL88" i="40"/>
  <c r="AM88" i="40"/>
  <c r="AN88" i="40"/>
  <c r="AO88" i="40"/>
  <c r="AP88" i="40"/>
  <c r="AQ88" i="40"/>
  <c r="AR88" i="40"/>
  <c r="AS88" i="40"/>
  <c r="AT88" i="40"/>
  <c r="AU88" i="40"/>
  <c r="AV88" i="40"/>
  <c r="AW88" i="40"/>
  <c r="AC89" i="40"/>
  <c r="AD89" i="40"/>
  <c r="AE89" i="40"/>
  <c r="AF89" i="40"/>
  <c r="AG89" i="40"/>
  <c r="AH89" i="40"/>
  <c r="AI89" i="40"/>
  <c r="AJ89" i="40"/>
  <c r="AK89" i="40"/>
  <c r="AL89" i="40"/>
  <c r="AM89" i="40"/>
  <c r="AN89" i="40"/>
  <c r="AO89" i="40"/>
  <c r="AP89" i="40"/>
  <c r="AQ89" i="40"/>
  <c r="AR89" i="40"/>
  <c r="AS89" i="40"/>
  <c r="AT89" i="40"/>
  <c r="AU89" i="40"/>
  <c r="AV89" i="40"/>
  <c r="AW89" i="40"/>
  <c r="AC90" i="40"/>
  <c r="AD90" i="40"/>
  <c r="AE90" i="40"/>
  <c r="AF90" i="40"/>
  <c r="AG90" i="40"/>
  <c r="AH90" i="40"/>
  <c r="AI90" i="40"/>
  <c r="AJ90" i="40"/>
  <c r="AK90" i="40"/>
  <c r="AL90" i="40"/>
  <c r="AM90" i="40"/>
  <c r="AN90" i="40"/>
  <c r="AO90" i="40"/>
  <c r="AP90" i="40"/>
  <c r="AQ90" i="40"/>
  <c r="AR90" i="40"/>
  <c r="AS90" i="40"/>
  <c r="AT90" i="40"/>
  <c r="AU90" i="40"/>
  <c r="AV90" i="40"/>
  <c r="AW90" i="40"/>
  <c r="AC91" i="40"/>
  <c r="AD91" i="40"/>
  <c r="AE91" i="40"/>
  <c r="AF91" i="40"/>
  <c r="AG91" i="40"/>
  <c r="AH91" i="40"/>
  <c r="AI91" i="40"/>
  <c r="AJ91" i="40"/>
  <c r="AK91" i="40"/>
  <c r="AL91" i="40"/>
  <c r="AM91" i="40"/>
  <c r="AN91" i="40"/>
  <c r="AO91" i="40"/>
  <c r="AP91" i="40"/>
  <c r="AQ91" i="40"/>
  <c r="AR91" i="40"/>
  <c r="AS91" i="40"/>
  <c r="AT91" i="40"/>
  <c r="AU91" i="40"/>
  <c r="AV91" i="40"/>
  <c r="AW91" i="40"/>
  <c r="AC92" i="40"/>
  <c r="AD92" i="40"/>
  <c r="AE92" i="40"/>
  <c r="AF92" i="40"/>
  <c r="AG92" i="40"/>
  <c r="AH92" i="40"/>
  <c r="AI92" i="40"/>
  <c r="AJ92" i="40"/>
  <c r="AK92" i="40"/>
  <c r="AL92" i="40"/>
  <c r="AM92" i="40"/>
  <c r="AN92" i="40"/>
  <c r="AO92" i="40"/>
  <c r="AP92" i="40"/>
  <c r="AQ92" i="40"/>
  <c r="AR92" i="40"/>
  <c r="AS92" i="40"/>
  <c r="AT92" i="40"/>
  <c r="AU92" i="40"/>
  <c r="AV92" i="40"/>
  <c r="AW92" i="40"/>
  <c r="AC93" i="40"/>
  <c r="AD93" i="40"/>
  <c r="AE93" i="40"/>
  <c r="AF93" i="40"/>
  <c r="AG93" i="40"/>
  <c r="AH93" i="40"/>
  <c r="AI93" i="40"/>
  <c r="AJ93" i="40"/>
  <c r="AK93" i="40"/>
  <c r="AL93" i="40"/>
  <c r="AM93" i="40"/>
  <c r="AN93" i="40"/>
  <c r="AO93" i="40"/>
  <c r="AP93" i="40"/>
  <c r="AQ93" i="40"/>
  <c r="AR93" i="40"/>
  <c r="AS93" i="40"/>
  <c r="AT93" i="40"/>
  <c r="AU93" i="40"/>
  <c r="AV93" i="40"/>
  <c r="AW93" i="40"/>
  <c r="AC94" i="40"/>
  <c r="AD94" i="40"/>
  <c r="AE94" i="40"/>
  <c r="AF94" i="40"/>
  <c r="AG94" i="40"/>
  <c r="AH94" i="40"/>
  <c r="AI94" i="40"/>
  <c r="AJ94" i="40"/>
  <c r="AK94" i="40"/>
  <c r="AL94" i="40"/>
  <c r="AM94" i="40"/>
  <c r="AN94" i="40"/>
  <c r="AO94" i="40"/>
  <c r="AP94" i="40"/>
  <c r="AQ94" i="40"/>
  <c r="AR94" i="40"/>
  <c r="AS94" i="40"/>
  <c r="AT94" i="40"/>
  <c r="AU94" i="40"/>
  <c r="AV94" i="40"/>
  <c r="AW94" i="40"/>
  <c r="AC95" i="40"/>
  <c r="AD95" i="40"/>
  <c r="AE95" i="40"/>
  <c r="AF95" i="40"/>
  <c r="AG95" i="40"/>
  <c r="AH95" i="40"/>
  <c r="AI95" i="40"/>
  <c r="AJ95" i="40"/>
  <c r="AK95" i="40"/>
  <c r="AL95" i="40"/>
  <c r="AM95" i="40"/>
  <c r="AN95" i="40"/>
  <c r="AO95" i="40"/>
  <c r="AP95" i="40"/>
  <c r="AQ95" i="40"/>
  <c r="AR95" i="40"/>
  <c r="AS95" i="40"/>
  <c r="AT95" i="40"/>
  <c r="AU95" i="40"/>
  <c r="AV95" i="40"/>
  <c r="AW95" i="40"/>
  <c r="CC295" i="27"/>
  <c r="CB295" i="27"/>
  <c r="CD295" i="27" s="1"/>
  <c r="CG292" i="27"/>
  <c r="CF292" i="27"/>
  <c r="CX129" i="27"/>
  <c r="CX130" i="27"/>
  <c r="CX131" i="27"/>
  <c r="CX132" i="27"/>
  <c r="CX133" i="27"/>
  <c r="CX134" i="27"/>
  <c r="CX135" i="27"/>
  <c r="CX136" i="27"/>
  <c r="CX137" i="27"/>
  <c r="CX138" i="27"/>
  <c r="CX139" i="27"/>
  <c r="CX140" i="27"/>
  <c r="CX141" i="27"/>
  <c r="CX142" i="27"/>
  <c r="CX128" i="27"/>
  <c r="CW128" i="27"/>
  <c r="AX214" i="27"/>
  <c r="AW214" i="27"/>
  <c r="AV214" i="27"/>
  <c r="AU214" i="27"/>
  <c r="AT214" i="27"/>
  <c r="AS214" i="27"/>
  <c r="AR214" i="27"/>
  <c r="AQ214" i="27"/>
  <c r="AP214" i="27"/>
  <c r="AT210" i="27"/>
  <c r="AS210" i="27"/>
  <c r="AR210" i="27"/>
  <c r="AQ210" i="27"/>
  <c r="AP210" i="27"/>
  <c r="AO213" i="27"/>
  <c r="AN213" i="27"/>
  <c r="AM213" i="27"/>
  <c r="AL213" i="27"/>
  <c r="AK213" i="27"/>
  <c r="AJ213" i="27"/>
  <c r="AO209" i="27"/>
  <c r="AN209" i="27"/>
  <c r="AM209" i="27"/>
  <c r="AL209" i="27"/>
  <c r="AK209" i="27"/>
  <c r="AJ209" i="27"/>
  <c r="AI212" i="27"/>
  <c r="AH212" i="27"/>
  <c r="AG212" i="27"/>
  <c r="AF212" i="27"/>
  <c r="AE212" i="27"/>
  <c r="AD212" i="27"/>
  <c r="AI208" i="27"/>
  <c r="AH208" i="27"/>
  <c r="AG208" i="27"/>
  <c r="AF208" i="27"/>
  <c r="AE208" i="27"/>
  <c r="AD208" i="27"/>
  <c r="AX207" i="27"/>
  <c r="AW207" i="27"/>
  <c r="AV207" i="27"/>
  <c r="AU207" i="27"/>
  <c r="AT206" i="27"/>
  <c r="AS206" i="27"/>
  <c r="AR206" i="27"/>
  <c r="AQ206" i="27"/>
  <c r="AP206" i="27"/>
  <c r="AO205" i="27"/>
  <c r="AN205" i="27"/>
  <c r="AM205" i="27"/>
  <c r="AL205" i="27"/>
  <c r="AK205" i="27"/>
  <c r="AJ205" i="27"/>
  <c r="AI204" i="27"/>
  <c r="AH204" i="27"/>
  <c r="AG204" i="27"/>
  <c r="AF204" i="27"/>
  <c r="AE204" i="27"/>
  <c r="AD204" i="27"/>
  <c r="AX203" i="27"/>
  <c r="AW203" i="27"/>
  <c r="AV203" i="27"/>
  <c r="AU203" i="27"/>
  <c r="AT202" i="27"/>
  <c r="AS202" i="27"/>
  <c r="AR202" i="27"/>
  <c r="AQ202" i="27"/>
  <c r="AP202" i="27"/>
  <c r="AO201" i="27"/>
  <c r="AN201" i="27"/>
  <c r="AM201" i="27"/>
  <c r="AL201" i="27"/>
  <c r="AK201" i="27"/>
  <c r="AJ201" i="27"/>
  <c r="AI200" i="27"/>
  <c r="AH200" i="27"/>
  <c r="AG200" i="27"/>
  <c r="AF200" i="27"/>
  <c r="AE200" i="27"/>
  <c r="AD200" i="27"/>
  <c r="AX199" i="27"/>
  <c r="AW199" i="27"/>
  <c r="AV199" i="27"/>
  <c r="AU199" i="27"/>
  <c r="AT198" i="27"/>
  <c r="AS198" i="27"/>
  <c r="AR198" i="27"/>
  <c r="AQ198" i="27"/>
  <c r="AP198" i="27"/>
  <c r="AO197" i="27"/>
  <c r="AN197" i="27"/>
  <c r="AM197" i="27"/>
  <c r="AL197" i="27"/>
  <c r="AK197" i="27"/>
  <c r="AJ197" i="27"/>
  <c r="AI196" i="27"/>
  <c r="AH196" i="27"/>
  <c r="AG196" i="27"/>
  <c r="AF196" i="27"/>
  <c r="AE196" i="27"/>
  <c r="AD196" i="27"/>
  <c r="AX195" i="27"/>
  <c r="AW195" i="27"/>
  <c r="AV195" i="27"/>
  <c r="AU195" i="27"/>
  <c r="AT194" i="27"/>
  <c r="AS194" i="27"/>
  <c r="AR194" i="27"/>
  <c r="AQ194" i="27"/>
  <c r="AP194" i="27"/>
  <c r="AO193" i="27"/>
  <c r="AN193" i="27"/>
  <c r="AM193" i="27"/>
  <c r="AL193" i="27"/>
  <c r="AK193" i="27"/>
  <c r="AJ193" i="27"/>
  <c r="AI192" i="27"/>
  <c r="AH192" i="27"/>
  <c r="AG192" i="27"/>
  <c r="AF192" i="27"/>
  <c r="AE192" i="27"/>
  <c r="AD192" i="27"/>
  <c r="AX191" i="27"/>
  <c r="AW191" i="27"/>
  <c r="AV191" i="27"/>
  <c r="AU191" i="27"/>
  <c r="AT190" i="27"/>
  <c r="AS190" i="27"/>
  <c r="AR190" i="27"/>
  <c r="AQ190" i="27"/>
  <c r="AP190" i="27"/>
  <c r="AO189" i="27"/>
  <c r="AN189" i="27"/>
  <c r="AM189" i="27"/>
  <c r="AL189" i="27"/>
  <c r="AK189" i="27"/>
  <c r="AJ189" i="27"/>
  <c r="AI188" i="27"/>
  <c r="AH188" i="27"/>
  <c r="AG188" i="27"/>
  <c r="AF188" i="27"/>
  <c r="AE188" i="27"/>
  <c r="AD188" i="27"/>
  <c r="AX215" i="27"/>
  <c r="AW215" i="27"/>
  <c r="AV215" i="27"/>
  <c r="AU215" i="27"/>
  <c r="AT215" i="27"/>
  <c r="AS215" i="27"/>
  <c r="AR215" i="27"/>
  <c r="AQ215" i="27"/>
  <c r="AP215" i="27"/>
  <c r="AO215" i="27"/>
  <c r="AN215" i="27"/>
  <c r="AM215" i="27"/>
  <c r="AL215" i="27"/>
  <c r="AK215" i="27"/>
  <c r="AJ215" i="27"/>
  <c r="AI215" i="27"/>
  <c r="AH215" i="27"/>
  <c r="AG215" i="27"/>
  <c r="AF215" i="27"/>
  <c r="AE215" i="27"/>
  <c r="AD215" i="27"/>
  <c r="AO214" i="27"/>
  <c r="AN214" i="27"/>
  <c r="AM214" i="27"/>
  <c r="AL214" i="27"/>
  <c r="AK214" i="27"/>
  <c r="AJ214" i="27"/>
  <c r="AI214" i="27"/>
  <c r="AH214" i="27"/>
  <c r="AG214" i="27"/>
  <c r="AF214" i="27"/>
  <c r="AE214" i="27"/>
  <c r="AD214" i="27"/>
  <c r="AX213" i="27"/>
  <c r="AW213" i="27"/>
  <c r="AV213" i="27"/>
  <c r="AU213" i="27"/>
  <c r="AT213" i="27"/>
  <c r="AS213" i="27"/>
  <c r="AR213" i="27"/>
  <c r="AQ213" i="27"/>
  <c r="AP213" i="27"/>
  <c r="AI213" i="27"/>
  <c r="AH213" i="27"/>
  <c r="AG213" i="27"/>
  <c r="AF213" i="27"/>
  <c r="AE213" i="27"/>
  <c r="AD213" i="27"/>
  <c r="AX212" i="27"/>
  <c r="AW212" i="27"/>
  <c r="AV212" i="27"/>
  <c r="AU212" i="27"/>
  <c r="AT212" i="27"/>
  <c r="AS212" i="27"/>
  <c r="AR212" i="27"/>
  <c r="AQ212" i="27"/>
  <c r="AP212" i="27"/>
  <c r="AO212" i="27"/>
  <c r="AN212" i="27"/>
  <c r="AM212" i="27"/>
  <c r="AL212" i="27"/>
  <c r="AK212" i="27"/>
  <c r="AJ212" i="27"/>
  <c r="AX211" i="27"/>
  <c r="AW211" i="27"/>
  <c r="AV211" i="27"/>
  <c r="AU211" i="27"/>
  <c r="AT211" i="27"/>
  <c r="AS211" i="27"/>
  <c r="AR211" i="27"/>
  <c r="AQ211" i="27"/>
  <c r="AP211" i="27"/>
  <c r="AO211" i="27"/>
  <c r="AN211" i="27"/>
  <c r="AM211" i="27"/>
  <c r="AL211" i="27"/>
  <c r="AK211" i="27"/>
  <c r="AJ211" i="27"/>
  <c r="AI211" i="27"/>
  <c r="AH211" i="27"/>
  <c r="AG211" i="27"/>
  <c r="AF211" i="27"/>
  <c r="AE211" i="27"/>
  <c r="AD211" i="27"/>
  <c r="AX210" i="27"/>
  <c r="AW210" i="27"/>
  <c r="AV210" i="27"/>
  <c r="AU210" i="27"/>
  <c r="AO210" i="27"/>
  <c r="AN210" i="27"/>
  <c r="AM210" i="27"/>
  <c r="AL210" i="27"/>
  <c r="AK210" i="27"/>
  <c r="AJ210" i="27"/>
  <c r="AI210" i="27"/>
  <c r="AH210" i="27"/>
  <c r="AG210" i="27"/>
  <c r="AF210" i="27"/>
  <c r="AE210" i="27"/>
  <c r="AD210" i="27"/>
  <c r="AX209" i="27"/>
  <c r="AW209" i="27"/>
  <c r="AV209" i="27"/>
  <c r="AU209" i="27"/>
  <c r="AT209" i="27"/>
  <c r="AS209" i="27"/>
  <c r="AR209" i="27"/>
  <c r="AQ209" i="27"/>
  <c r="AP209" i="27"/>
  <c r="AI209" i="27"/>
  <c r="AH209" i="27"/>
  <c r="AG209" i="27"/>
  <c r="AF209" i="27"/>
  <c r="AE209" i="27"/>
  <c r="AD209" i="27"/>
  <c r="AX208" i="27"/>
  <c r="AW208" i="27"/>
  <c r="AV208" i="27"/>
  <c r="AU208" i="27"/>
  <c r="AT208" i="27"/>
  <c r="AS208" i="27"/>
  <c r="AR208" i="27"/>
  <c r="AQ208" i="27"/>
  <c r="AP208" i="27"/>
  <c r="AO208" i="27"/>
  <c r="AN208" i="27"/>
  <c r="AM208" i="27"/>
  <c r="AL208" i="27"/>
  <c r="AK208" i="27"/>
  <c r="AJ208" i="27"/>
  <c r="AT207" i="27"/>
  <c r="AS207" i="27"/>
  <c r="AR207" i="27"/>
  <c r="AQ207" i="27"/>
  <c r="AP207" i="27"/>
  <c r="AO207" i="27"/>
  <c r="AN207" i="27"/>
  <c r="AM207" i="27"/>
  <c r="AL207" i="27"/>
  <c r="AK207" i="27"/>
  <c r="AJ207" i="27"/>
  <c r="AI207" i="27"/>
  <c r="AH207" i="27"/>
  <c r="AG207" i="27"/>
  <c r="AF207" i="27"/>
  <c r="AE207" i="27"/>
  <c r="AD207" i="27"/>
  <c r="AX206" i="27"/>
  <c r="AW206" i="27"/>
  <c r="AV206" i="27"/>
  <c r="AU206" i="27"/>
  <c r="AO206" i="27"/>
  <c r="AN206" i="27"/>
  <c r="AM206" i="27"/>
  <c r="AL206" i="27"/>
  <c r="AK206" i="27"/>
  <c r="AJ206" i="27"/>
  <c r="AI206" i="27"/>
  <c r="AH206" i="27"/>
  <c r="AG206" i="27"/>
  <c r="AF206" i="27"/>
  <c r="AE206" i="27"/>
  <c r="AD206" i="27"/>
  <c r="AX205" i="27"/>
  <c r="AW205" i="27"/>
  <c r="AV205" i="27"/>
  <c r="AU205" i="27"/>
  <c r="AT205" i="27"/>
  <c r="AS205" i="27"/>
  <c r="AR205" i="27"/>
  <c r="AQ205" i="27"/>
  <c r="AP205" i="27"/>
  <c r="AI205" i="27"/>
  <c r="AH205" i="27"/>
  <c r="AG205" i="27"/>
  <c r="AF205" i="27"/>
  <c r="AE205" i="27"/>
  <c r="AD205" i="27"/>
  <c r="AX204" i="27"/>
  <c r="AW204" i="27"/>
  <c r="AV204" i="27"/>
  <c r="AU204" i="27"/>
  <c r="AT204" i="27"/>
  <c r="AS204" i="27"/>
  <c r="AR204" i="27"/>
  <c r="AQ204" i="27"/>
  <c r="AP204" i="27"/>
  <c r="AO204" i="27"/>
  <c r="AN204" i="27"/>
  <c r="AM204" i="27"/>
  <c r="AL204" i="27"/>
  <c r="AK204" i="27"/>
  <c r="AJ204" i="27"/>
  <c r="AT203" i="27"/>
  <c r="AS203" i="27"/>
  <c r="AR203" i="27"/>
  <c r="AQ203" i="27"/>
  <c r="AP203" i="27"/>
  <c r="AO203" i="27"/>
  <c r="AN203" i="27"/>
  <c r="AM203" i="27"/>
  <c r="AL203" i="27"/>
  <c r="AK203" i="27"/>
  <c r="AJ203" i="27"/>
  <c r="AI203" i="27"/>
  <c r="AH203" i="27"/>
  <c r="AG203" i="27"/>
  <c r="AF203" i="27"/>
  <c r="AE203" i="27"/>
  <c r="AD203" i="27"/>
  <c r="AX202" i="27"/>
  <c r="AW202" i="27"/>
  <c r="AV202" i="27"/>
  <c r="AU202" i="27"/>
  <c r="AO202" i="27"/>
  <c r="AN202" i="27"/>
  <c r="AM202" i="27"/>
  <c r="AL202" i="27"/>
  <c r="AK202" i="27"/>
  <c r="AJ202" i="27"/>
  <c r="AI202" i="27"/>
  <c r="AH202" i="27"/>
  <c r="AG202" i="27"/>
  <c r="AF202" i="27"/>
  <c r="AE202" i="27"/>
  <c r="AD202" i="27"/>
  <c r="AX201" i="27"/>
  <c r="AW201" i="27"/>
  <c r="AV201" i="27"/>
  <c r="AU201" i="27"/>
  <c r="AT201" i="27"/>
  <c r="AS201" i="27"/>
  <c r="AR201" i="27"/>
  <c r="AQ201" i="27"/>
  <c r="AP201" i="27"/>
  <c r="AI201" i="27"/>
  <c r="AH201" i="27"/>
  <c r="AG201" i="27"/>
  <c r="AF201" i="27"/>
  <c r="AE201" i="27"/>
  <c r="AD201" i="27"/>
  <c r="AX200" i="27"/>
  <c r="AW200" i="27"/>
  <c r="AV200" i="27"/>
  <c r="AU200" i="27"/>
  <c r="AT200" i="27"/>
  <c r="AS200" i="27"/>
  <c r="AR200" i="27"/>
  <c r="AQ200" i="27"/>
  <c r="AP200" i="27"/>
  <c r="AO200" i="27"/>
  <c r="AN200" i="27"/>
  <c r="AM200" i="27"/>
  <c r="AL200" i="27"/>
  <c r="AK200" i="27"/>
  <c r="AJ200" i="27"/>
  <c r="AT199" i="27"/>
  <c r="AS199" i="27"/>
  <c r="AR199" i="27"/>
  <c r="AQ199" i="27"/>
  <c r="AP199" i="27"/>
  <c r="AO199" i="27"/>
  <c r="AN199" i="27"/>
  <c r="AM199" i="27"/>
  <c r="AL199" i="27"/>
  <c r="AK199" i="27"/>
  <c r="AJ199" i="27"/>
  <c r="AI199" i="27"/>
  <c r="AH199" i="27"/>
  <c r="AG199" i="27"/>
  <c r="AF199" i="27"/>
  <c r="AE199" i="27"/>
  <c r="AD199" i="27"/>
  <c r="AX198" i="27"/>
  <c r="AW198" i="27"/>
  <c r="AV198" i="27"/>
  <c r="AU198" i="27"/>
  <c r="AO198" i="27"/>
  <c r="AN198" i="27"/>
  <c r="AM198" i="27"/>
  <c r="AL198" i="27"/>
  <c r="AK198" i="27"/>
  <c r="AJ198" i="27"/>
  <c r="AI198" i="27"/>
  <c r="AH198" i="27"/>
  <c r="AG198" i="27"/>
  <c r="AF198" i="27"/>
  <c r="AE198" i="27"/>
  <c r="AD198" i="27"/>
  <c r="AX197" i="27"/>
  <c r="AW197" i="27"/>
  <c r="AV197" i="27"/>
  <c r="AU197" i="27"/>
  <c r="AT197" i="27"/>
  <c r="AS197" i="27"/>
  <c r="AR197" i="27"/>
  <c r="AQ197" i="27"/>
  <c r="AP197" i="27"/>
  <c r="AI197" i="27"/>
  <c r="AH197" i="27"/>
  <c r="AG197" i="27"/>
  <c r="AF197" i="27"/>
  <c r="AE197" i="27"/>
  <c r="AD197" i="27"/>
  <c r="AX196" i="27"/>
  <c r="AW196" i="27"/>
  <c r="AV196" i="27"/>
  <c r="AU196" i="27"/>
  <c r="AT196" i="27"/>
  <c r="AS196" i="27"/>
  <c r="AR196" i="27"/>
  <c r="AQ196" i="27"/>
  <c r="AP196" i="27"/>
  <c r="AO196" i="27"/>
  <c r="AN196" i="27"/>
  <c r="AM196" i="27"/>
  <c r="AL196" i="27"/>
  <c r="AK196" i="27"/>
  <c r="AJ196" i="27"/>
  <c r="AT195" i="27"/>
  <c r="AS195" i="27"/>
  <c r="AR195" i="27"/>
  <c r="AQ195" i="27"/>
  <c r="AP195" i="27"/>
  <c r="AO195" i="27"/>
  <c r="AN195" i="27"/>
  <c r="AM195" i="27"/>
  <c r="AL195" i="27"/>
  <c r="AK195" i="27"/>
  <c r="AJ195" i="27"/>
  <c r="AI195" i="27"/>
  <c r="AH195" i="27"/>
  <c r="AG195" i="27"/>
  <c r="AF195" i="27"/>
  <c r="AE195" i="27"/>
  <c r="AD195" i="27"/>
  <c r="AX194" i="27"/>
  <c r="AW194" i="27"/>
  <c r="AV194" i="27"/>
  <c r="AU194" i="27"/>
  <c r="AO194" i="27"/>
  <c r="AN194" i="27"/>
  <c r="AM194" i="27"/>
  <c r="AL194" i="27"/>
  <c r="AK194" i="27"/>
  <c r="AJ194" i="27"/>
  <c r="AI194" i="27"/>
  <c r="AH194" i="27"/>
  <c r="AG194" i="27"/>
  <c r="AF194" i="27"/>
  <c r="AE194" i="27"/>
  <c r="AD194" i="27"/>
  <c r="AX193" i="27"/>
  <c r="AW193" i="27"/>
  <c r="AV193" i="27"/>
  <c r="AU193" i="27"/>
  <c r="AT193" i="27"/>
  <c r="AS193" i="27"/>
  <c r="AR193" i="27"/>
  <c r="AQ193" i="27"/>
  <c r="AP193" i="27"/>
  <c r="AI193" i="27"/>
  <c r="AH193" i="27"/>
  <c r="AG193" i="27"/>
  <c r="AF193" i="27"/>
  <c r="AE193" i="27"/>
  <c r="AD193" i="27"/>
  <c r="AX192" i="27"/>
  <c r="AW192" i="27"/>
  <c r="AV192" i="27"/>
  <c r="AU192" i="27"/>
  <c r="AT192" i="27"/>
  <c r="AS192" i="27"/>
  <c r="AR192" i="27"/>
  <c r="AQ192" i="27"/>
  <c r="AP192" i="27"/>
  <c r="AO192" i="27"/>
  <c r="AN192" i="27"/>
  <c r="AM192" i="27"/>
  <c r="AL192" i="27"/>
  <c r="AK192" i="27"/>
  <c r="AJ192" i="27"/>
  <c r="AT191" i="27"/>
  <c r="AS191" i="27"/>
  <c r="AR191" i="27"/>
  <c r="AQ191" i="27"/>
  <c r="AP191" i="27"/>
  <c r="AO191" i="27"/>
  <c r="AN191" i="27"/>
  <c r="AM191" i="27"/>
  <c r="AL191" i="27"/>
  <c r="AK191" i="27"/>
  <c r="AJ191" i="27"/>
  <c r="AI191" i="27"/>
  <c r="AH191" i="27"/>
  <c r="AG191" i="27"/>
  <c r="AF191" i="27"/>
  <c r="AE191" i="27"/>
  <c r="AD191" i="27"/>
  <c r="AX190" i="27"/>
  <c r="AW190" i="27"/>
  <c r="AV190" i="27"/>
  <c r="AU190" i="27"/>
  <c r="AO190" i="27"/>
  <c r="AN190" i="27"/>
  <c r="AM190" i="27"/>
  <c r="AL190" i="27"/>
  <c r="AK190" i="27"/>
  <c r="AJ190" i="27"/>
  <c r="AI190" i="27"/>
  <c r="AH190" i="27"/>
  <c r="AG190" i="27"/>
  <c r="AF190" i="27"/>
  <c r="AE190" i="27"/>
  <c r="AD190" i="27"/>
  <c r="AX189" i="27"/>
  <c r="AW189" i="27"/>
  <c r="AV189" i="27"/>
  <c r="AU189" i="27"/>
  <c r="AT189" i="27"/>
  <c r="AS189" i="27"/>
  <c r="AR189" i="27"/>
  <c r="AQ189" i="27"/>
  <c r="AP189" i="27"/>
  <c r="AI189" i="27"/>
  <c r="AH189" i="27"/>
  <c r="AG189" i="27"/>
  <c r="AF189" i="27"/>
  <c r="AE189" i="27"/>
  <c r="AD189" i="27"/>
  <c r="AX188" i="27"/>
  <c r="AW188" i="27"/>
  <c r="AV188" i="27"/>
  <c r="AU188" i="27"/>
  <c r="AT188" i="27"/>
  <c r="AS188" i="27"/>
  <c r="AR188" i="27"/>
  <c r="AQ188" i="27"/>
  <c r="AP188" i="27"/>
  <c r="AO188" i="27"/>
  <c r="AN188" i="27"/>
  <c r="AM188" i="27"/>
  <c r="AL188" i="27"/>
  <c r="AK188" i="27"/>
  <c r="AJ188" i="27"/>
  <c r="Y253" i="28"/>
  <c r="X253" i="28"/>
  <c r="N245" i="28"/>
  <c r="N246" i="28"/>
  <c r="N247" i="28"/>
  <c r="N248" i="28"/>
  <c r="N249" i="28"/>
  <c r="N250" i="28"/>
  <c r="N251" i="28"/>
  <c r="N252" i="28"/>
  <c r="N253" i="28"/>
  <c r="N254" i="28"/>
  <c r="N255" i="28"/>
  <c r="N256" i="28"/>
  <c r="N257" i="28"/>
  <c r="N258" i="28"/>
  <c r="N259" i="28"/>
  <c r="N260" i="28"/>
  <c r="N261" i="28"/>
  <c r="N262" i="28"/>
  <c r="N263" i="28"/>
  <c r="N264" i="28"/>
  <c r="N265" i="28"/>
  <c r="N266" i="28"/>
  <c r="N267" i="28"/>
  <c r="N268" i="28"/>
  <c r="N269" i="28"/>
  <c r="N270" i="28"/>
  <c r="N271" i="28"/>
  <c r="N272" i="28"/>
  <c r="N273" i="28"/>
  <c r="N274" i="28"/>
  <c r="N275" i="28"/>
  <c r="N276" i="28"/>
  <c r="N277" i="28"/>
  <c r="N278" i="28"/>
  <c r="N279" i="28"/>
  <c r="N280" i="28"/>
  <c r="N281" i="28"/>
  <c r="N282" i="28"/>
  <c r="N244" i="28"/>
  <c r="AA237" i="28"/>
  <c r="AB237" i="28"/>
  <c r="AC237" i="28"/>
  <c r="AD237" i="28"/>
  <c r="AE237" i="28"/>
  <c r="AF237" i="28"/>
  <c r="AG237" i="28"/>
  <c r="AH237" i="28"/>
  <c r="AI237" i="28"/>
  <c r="AJ237" i="28"/>
  <c r="AK237" i="28"/>
  <c r="AL237" i="28"/>
  <c r="AM237" i="28"/>
  <c r="AN237" i="28"/>
  <c r="AO237" i="28"/>
  <c r="AP237" i="28"/>
  <c r="AQ237" i="28"/>
  <c r="AR237" i="28"/>
  <c r="AS237" i="28"/>
  <c r="AT237" i="28"/>
  <c r="AU237" i="28"/>
  <c r="AA238" i="28"/>
  <c r="AB238" i="28"/>
  <c r="AC238" i="28"/>
  <c r="AD238" i="28"/>
  <c r="AE238" i="28"/>
  <c r="AF238" i="28"/>
  <c r="AG238" i="28"/>
  <c r="AH238" i="28"/>
  <c r="AI238" i="28"/>
  <c r="AJ238" i="28"/>
  <c r="AK238" i="28"/>
  <c r="AL238" i="28"/>
  <c r="AM238" i="28"/>
  <c r="AN238" i="28"/>
  <c r="AO238" i="28"/>
  <c r="AP238" i="28"/>
  <c r="AQ238" i="28"/>
  <c r="AR238" i="28"/>
  <c r="AS238" i="28"/>
  <c r="AT238" i="28"/>
  <c r="AU238" i="28"/>
  <c r="AA239" i="28"/>
  <c r="AB239" i="28"/>
  <c r="AC239" i="28"/>
  <c r="AD239" i="28"/>
  <c r="AE239" i="28"/>
  <c r="AF239" i="28"/>
  <c r="AG239" i="28"/>
  <c r="AH239" i="28"/>
  <c r="AI239" i="28"/>
  <c r="AJ239" i="28"/>
  <c r="AK239" i="28"/>
  <c r="AL239" i="28"/>
  <c r="AM239" i="28"/>
  <c r="AN239" i="28"/>
  <c r="AO239" i="28"/>
  <c r="AP239" i="28"/>
  <c r="AQ239" i="28"/>
  <c r="AR239" i="28"/>
  <c r="AS239" i="28"/>
  <c r="AT239" i="28"/>
  <c r="AU239" i="28"/>
  <c r="AB236" i="28"/>
  <c r="AC236" i="28"/>
  <c r="AD236" i="28"/>
  <c r="AE236" i="28"/>
  <c r="AF236" i="28"/>
  <c r="AG236" i="28"/>
  <c r="AH236" i="28"/>
  <c r="AI236" i="28"/>
  <c r="AJ236" i="28"/>
  <c r="AK236" i="28"/>
  <c r="AL236" i="28"/>
  <c r="AM236" i="28"/>
  <c r="AN236" i="28"/>
  <c r="AO236" i="28"/>
  <c r="AP236" i="28"/>
  <c r="AQ236" i="28"/>
  <c r="AR236" i="28"/>
  <c r="AS236" i="28"/>
  <c r="AT236" i="28"/>
  <c r="AU236" i="28"/>
  <c r="AA236" i="28"/>
  <c r="AA233" i="28"/>
  <c r="AB233" i="28"/>
  <c r="AC233" i="28"/>
  <c r="AD233" i="28"/>
  <c r="AE233" i="28"/>
  <c r="AF233" i="28"/>
  <c r="AG233" i="28"/>
  <c r="AH233" i="28"/>
  <c r="AI233" i="28"/>
  <c r="AJ233" i="28"/>
  <c r="AK233" i="28"/>
  <c r="AL233" i="28"/>
  <c r="AM233" i="28"/>
  <c r="AN233" i="28"/>
  <c r="AO233" i="28"/>
  <c r="AP233" i="28"/>
  <c r="AQ233" i="28"/>
  <c r="AR233" i="28"/>
  <c r="AS233" i="28"/>
  <c r="AT233" i="28"/>
  <c r="AU233" i="28"/>
  <c r="AA234" i="28"/>
  <c r="AB234" i="28"/>
  <c r="AC234" i="28"/>
  <c r="AD234" i="28"/>
  <c r="AE234" i="28"/>
  <c r="AF234" i="28"/>
  <c r="AG234" i="28"/>
  <c r="AH234" i="28"/>
  <c r="AI234" i="28"/>
  <c r="AJ234" i="28"/>
  <c r="AK234" i="28"/>
  <c r="AL234" i="28"/>
  <c r="AM234" i="28"/>
  <c r="AN234" i="28"/>
  <c r="AO234" i="28"/>
  <c r="AP234" i="28"/>
  <c r="AQ234" i="28"/>
  <c r="AR234" i="28"/>
  <c r="AS234" i="28"/>
  <c r="AT234" i="28"/>
  <c r="AU234" i="28"/>
  <c r="AA235" i="28"/>
  <c r="AB235" i="28"/>
  <c r="AC235" i="28"/>
  <c r="AD235" i="28"/>
  <c r="AE235" i="28"/>
  <c r="AF235" i="28"/>
  <c r="AG235" i="28"/>
  <c r="AH235" i="28"/>
  <c r="AI235" i="28"/>
  <c r="AJ235" i="28"/>
  <c r="AK235" i="28"/>
  <c r="AL235" i="28"/>
  <c r="AM235" i="28"/>
  <c r="AN235" i="28"/>
  <c r="AO235" i="28"/>
  <c r="AP235" i="28"/>
  <c r="AQ235" i="28"/>
  <c r="AR235" i="28"/>
  <c r="AS235" i="28"/>
  <c r="AT235" i="28"/>
  <c r="AU235" i="28"/>
  <c r="AB232" i="28"/>
  <c r="AC232" i="28"/>
  <c r="AD232" i="28"/>
  <c r="AE232" i="28"/>
  <c r="AF232" i="28"/>
  <c r="AG232" i="28"/>
  <c r="AH232" i="28"/>
  <c r="AI232" i="28"/>
  <c r="AJ232" i="28"/>
  <c r="AK232" i="28"/>
  <c r="AL232" i="28"/>
  <c r="AM232" i="28"/>
  <c r="AN232" i="28"/>
  <c r="AO232" i="28"/>
  <c r="AP232" i="28"/>
  <c r="AQ232" i="28"/>
  <c r="AR232" i="28"/>
  <c r="AS232" i="28"/>
  <c r="AT232" i="28"/>
  <c r="AU232" i="28"/>
  <c r="AA232" i="28"/>
  <c r="CX229" i="27"/>
  <c r="CW229" i="27"/>
  <c r="CX228" i="27"/>
  <c r="CW228" i="27"/>
  <c r="CX227" i="27"/>
  <c r="CW227" i="27"/>
  <c r="AX233" i="27"/>
  <c r="AW233" i="27"/>
  <c r="AV233" i="27"/>
  <c r="AU233" i="27"/>
  <c r="AT233" i="27"/>
  <c r="AS233" i="27"/>
  <c r="AR233" i="27"/>
  <c r="AQ233" i="27"/>
  <c r="AP233" i="27"/>
  <c r="AO233" i="27"/>
  <c r="AN233" i="27"/>
  <c r="AM233" i="27"/>
  <c r="AL233" i="27"/>
  <c r="AK233" i="27"/>
  <c r="AJ233" i="27"/>
  <c r="AI233" i="27"/>
  <c r="AH233" i="27"/>
  <c r="AG233" i="27"/>
  <c r="AF233" i="27"/>
  <c r="AE233" i="27"/>
  <c r="AD233" i="27"/>
  <c r="AX232" i="27"/>
  <c r="AW232" i="27"/>
  <c r="AV232" i="27"/>
  <c r="AU232" i="27"/>
  <c r="AT232" i="27"/>
  <c r="AS232" i="27"/>
  <c r="AR232" i="27"/>
  <c r="AQ232" i="27"/>
  <c r="AP232" i="27"/>
  <c r="AO232" i="27"/>
  <c r="AN232" i="27"/>
  <c r="AM232" i="27"/>
  <c r="AL232" i="27"/>
  <c r="AK232" i="27"/>
  <c r="AJ232" i="27"/>
  <c r="AI232" i="27"/>
  <c r="AH232" i="27"/>
  <c r="AG232" i="27"/>
  <c r="AF232" i="27"/>
  <c r="AE232" i="27"/>
  <c r="AD232" i="27"/>
  <c r="AX231" i="27"/>
  <c r="AW231" i="27"/>
  <c r="AV231" i="27"/>
  <c r="AU231" i="27"/>
  <c r="AT231" i="27"/>
  <c r="AS231" i="27"/>
  <c r="AR231" i="27"/>
  <c r="AQ231" i="27"/>
  <c r="AP231" i="27"/>
  <c r="AO231" i="27"/>
  <c r="AN231" i="27"/>
  <c r="AM231" i="27"/>
  <c r="AL231" i="27"/>
  <c r="AK231" i="27"/>
  <c r="AJ231" i="27"/>
  <c r="AI231" i="27"/>
  <c r="AH231" i="27"/>
  <c r="AG231" i="27"/>
  <c r="AF231" i="27"/>
  <c r="AE231" i="27"/>
  <c r="AD231" i="27"/>
  <c r="AX230" i="27"/>
  <c r="AW230" i="27"/>
  <c r="AV230" i="27"/>
  <c r="AU230" i="27"/>
  <c r="AT230" i="27"/>
  <c r="AS230" i="27"/>
  <c r="AR230" i="27"/>
  <c r="AQ230" i="27"/>
  <c r="AP230" i="27"/>
  <c r="AO230" i="27"/>
  <c r="AN230" i="27"/>
  <c r="AM230" i="27"/>
  <c r="AL230" i="27"/>
  <c r="AK230" i="27"/>
  <c r="AJ230" i="27"/>
  <c r="AI230" i="27"/>
  <c r="AH230" i="27"/>
  <c r="AG230" i="27"/>
  <c r="AF230" i="27"/>
  <c r="AE230" i="27"/>
  <c r="AD230" i="27"/>
  <c r="AD226" i="27"/>
  <c r="AD227" i="27"/>
  <c r="AE227" i="27"/>
  <c r="AF227" i="27"/>
  <c r="AG227" i="27"/>
  <c r="AH227" i="27"/>
  <c r="AI227" i="27"/>
  <c r="AJ227" i="27"/>
  <c r="AK227" i="27"/>
  <c r="AL227" i="27"/>
  <c r="AM227" i="27"/>
  <c r="AN227" i="27"/>
  <c r="AO227" i="27"/>
  <c r="AP227" i="27"/>
  <c r="AQ227" i="27"/>
  <c r="AR227" i="27"/>
  <c r="AS227" i="27"/>
  <c r="AT227" i="27"/>
  <c r="AU227" i="27"/>
  <c r="AV227" i="27"/>
  <c r="AW227" i="27"/>
  <c r="AX227" i="27"/>
  <c r="AD228" i="27"/>
  <c r="AE228" i="27"/>
  <c r="AF228" i="27"/>
  <c r="AG228" i="27"/>
  <c r="AH228" i="27"/>
  <c r="AI228" i="27"/>
  <c r="AJ228" i="27"/>
  <c r="AK228" i="27"/>
  <c r="AL228" i="27"/>
  <c r="AM228" i="27"/>
  <c r="AN228" i="27"/>
  <c r="AO228" i="27"/>
  <c r="AP228" i="27"/>
  <c r="AQ228" i="27"/>
  <c r="AR228" i="27"/>
  <c r="AS228" i="27"/>
  <c r="AT228" i="27"/>
  <c r="AU228" i="27"/>
  <c r="AV228" i="27"/>
  <c r="AW228" i="27"/>
  <c r="AX228" i="27"/>
  <c r="AD229" i="27"/>
  <c r="AE229" i="27"/>
  <c r="AF229" i="27"/>
  <c r="AG229" i="27"/>
  <c r="AH229" i="27"/>
  <c r="AI229" i="27"/>
  <c r="AJ229" i="27"/>
  <c r="AK229" i="27"/>
  <c r="AL229" i="27"/>
  <c r="AM229" i="27"/>
  <c r="AN229" i="27"/>
  <c r="AO229" i="27"/>
  <c r="AP229" i="27"/>
  <c r="AQ229" i="27"/>
  <c r="AR229" i="27"/>
  <c r="AS229" i="27"/>
  <c r="AT229" i="27"/>
  <c r="AU229" i="27"/>
  <c r="AV229" i="27"/>
  <c r="AW229" i="27"/>
  <c r="AX229" i="27"/>
  <c r="AE226" i="27"/>
  <c r="AF226" i="27"/>
  <c r="AG226" i="27"/>
  <c r="AH226" i="27"/>
  <c r="AI226" i="27"/>
  <c r="AJ226" i="27"/>
  <c r="AK226" i="27"/>
  <c r="AL226" i="27"/>
  <c r="AM226" i="27"/>
  <c r="AN226" i="27"/>
  <c r="AO226" i="27"/>
  <c r="AP226" i="27"/>
  <c r="AQ226" i="27"/>
  <c r="AR226" i="27"/>
  <c r="AS226" i="27"/>
  <c r="AT226" i="27"/>
  <c r="AU226" i="27"/>
  <c r="AV226" i="27"/>
  <c r="AW226" i="27"/>
  <c r="AX226" i="27"/>
  <c r="BC90" i="27"/>
  <c r="CW129" i="27"/>
  <c r="CW130" i="27"/>
  <c r="CW131" i="27"/>
  <c r="CW132" i="27"/>
  <c r="CW133" i="27"/>
  <c r="CW134" i="27"/>
  <c r="CW135" i="27"/>
  <c r="CW136" i="27"/>
  <c r="CW137" i="27"/>
  <c r="CW138" i="27"/>
  <c r="CW139" i="27"/>
  <c r="CW140" i="27"/>
  <c r="CW141" i="27"/>
  <c r="CW142" i="27"/>
  <c r="AD165" i="27"/>
  <c r="AE165" i="27"/>
  <c r="AF165" i="27"/>
  <c r="AG165" i="27"/>
  <c r="AH165" i="27"/>
  <c r="AI165" i="27"/>
  <c r="AJ165" i="27"/>
  <c r="AK165" i="27"/>
  <c r="AL165" i="27"/>
  <c r="AM165" i="27"/>
  <c r="AN165" i="27"/>
  <c r="AO165" i="27"/>
  <c r="AP165" i="27"/>
  <c r="AQ165" i="27"/>
  <c r="AR165" i="27"/>
  <c r="AS165" i="27"/>
  <c r="AT165" i="27"/>
  <c r="AU165" i="27"/>
  <c r="AV165" i="27"/>
  <c r="AW165" i="27"/>
  <c r="AX165" i="27"/>
  <c r="AD166" i="27"/>
  <c r="AE166" i="27"/>
  <c r="AF166" i="27"/>
  <c r="AG166" i="27"/>
  <c r="AH166" i="27"/>
  <c r="AI166" i="27"/>
  <c r="AJ166" i="27"/>
  <c r="AK166" i="27"/>
  <c r="AL166" i="27"/>
  <c r="AM166" i="27"/>
  <c r="AN166" i="27"/>
  <c r="AO166" i="27"/>
  <c r="AP166" i="27"/>
  <c r="AQ166" i="27"/>
  <c r="AR166" i="27"/>
  <c r="AS166" i="27"/>
  <c r="AT166" i="27"/>
  <c r="AU166" i="27"/>
  <c r="AV166" i="27"/>
  <c r="AW166" i="27"/>
  <c r="AX166" i="27"/>
  <c r="AD167" i="27"/>
  <c r="AE167" i="27"/>
  <c r="AF167" i="27"/>
  <c r="AG167" i="27"/>
  <c r="AH167" i="27"/>
  <c r="AI167" i="27"/>
  <c r="AJ167" i="27"/>
  <c r="AK167" i="27"/>
  <c r="AL167" i="27"/>
  <c r="AM167" i="27"/>
  <c r="AN167" i="27"/>
  <c r="AO167" i="27"/>
  <c r="AP167" i="27"/>
  <c r="AQ167" i="27"/>
  <c r="AR167" i="27"/>
  <c r="AS167" i="27"/>
  <c r="AT167" i="27"/>
  <c r="AU167" i="27"/>
  <c r="AV167" i="27"/>
  <c r="AW167" i="27"/>
  <c r="AX167" i="27"/>
  <c r="AD168" i="27"/>
  <c r="AE168" i="27"/>
  <c r="AF168" i="27"/>
  <c r="AG168" i="27"/>
  <c r="AH168" i="27"/>
  <c r="AI168" i="27"/>
  <c r="AJ168" i="27"/>
  <c r="AK168" i="27"/>
  <c r="AL168" i="27"/>
  <c r="AM168" i="27"/>
  <c r="AN168" i="27"/>
  <c r="AO168" i="27"/>
  <c r="AP168" i="27"/>
  <c r="AQ168" i="27"/>
  <c r="AR168" i="27"/>
  <c r="AS168" i="27"/>
  <c r="AT168" i="27"/>
  <c r="AU168" i="27"/>
  <c r="AV168" i="27"/>
  <c r="AW168" i="27"/>
  <c r="AX168" i="27"/>
  <c r="AD169" i="27"/>
  <c r="AE169" i="27"/>
  <c r="AF169" i="27"/>
  <c r="AG169" i="27"/>
  <c r="AH169" i="27"/>
  <c r="AI169" i="27"/>
  <c r="AJ169" i="27"/>
  <c r="AK169" i="27"/>
  <c r="AL169" i="27"/>
  <c r="AM169" i="27"/>
  <c r="AN169" i="27"/>
  <c r="AO169" i="27"/>
  <c r="AP169" i="27"/>
  <c r="AQ169" i="27"/>
  <c r="AR169" i="27"/>
  <c r="AS169" i="27"/>
  <c r="AT169" i="27"/>
  <c r="AU169" i="27"/>
  <c r="AV169" i="27"/>
  <c r="AW169" i="27"/>
  <c r="AX169" i="27"/>
  <c r="AD170" i="27"/>
  <c r="AE170" i="27"/>
  <c r="AF170" i="27"/>
  <c r="AG170" i="27"/>
  <c r="AH170" i="27"/>
  <c r="AI170" i="27"/>
  <c r="AJ170" i="27"/>
  <c r="AK170" i="27"/>
  <c r="AL170" i="27"/>
  <c r="AM170" i="27"/>
  <c r="AN170" i="27"/>
  <c r="AO170" i="27"/>
  <c r="AP170" i="27"/>
  <c r="AQ170" i="27"/>
  <c r="AR170" i="27"/>
  <c r="AS170" i="27"/>
  <c r="AT170" i="27"/>
  <c r="AU170" i="27"/>
  <c r="AV170" i="27"/>
  <c r="AW170" i="27"/>
  <c r="AX170" i="27"/>
  <c r="AD171" i="27"/>
  <c r="AE171" i="27"/>
  <c r="AF171" i="27"/>
  <c r="AG171" i="27"/>
  <c r="AH171" i="27"/>
  <c r="AI171" i="27"/>
  <c r="AJ171" i="27"/>
  <c r="AK171" i="27"/>
  <c r="AL171" i="27"/>
  <c r="AM171" i="27"/>
  <c r="AN171" i="27"/>
  <c r="AO171" i="27"/>
  <c r="AP171" i="27"/>
  <c r="AQ171" i="27"/>
  <c r="AR171" i="27"/>
  <c r="AS171" i="27"/>
  <c r="AT171" i="27"/>
  <c r="AU171" i="27"/>
  <c r="AV171" i="27"/>
  <c r="AW171" i="27"/>
  <c r="AX171" i="27"/>
  <c r="AD172" i="27"/>
  <c r="AE172" i="27"/>
  <c r="AF172" i="27"/>
  <c r="AG172" i="27"/>
  <c r="AH172" i="27"/>
  <c r="AI172" i="27"/>
  <c r="AJ172" i="27"/>
  <c r="AK172" i="27"/>
  <c r="AL172" i="27"/>
  <c r="AM172" i="27"/>
  <c r="AN172" i="27"/>
  <c r="AO172" i="27"/>
  <c r="AP172" i="27"/>
  <c r="AQ172" i="27"/>
  <c r="AR172" i="27"/>
  <c r="AS172" i="27"/>
  <c r="AT172" i="27"/>
  <c r="AU172" i="27"/>
  <c r="AV172" i="27"/>
  <c r="AW172" i="27"/>
  <c r="AX172" i="27"/>
  <c r="AD173" i="27"/>
  <c r="AE173" i="27"/>
  <c r="AF173" i="27"/>
  <c r="AG173" i="27"/>
  <c r="AH173" i="27"/>
  <c r="AI173" i="27"/>
  <c r="AJ173" i="27"/>
  <c r="AK173" i="27"/>
  <c r="AL173" i="27"/>
  <c r="AM173" i="27"/>
  <c r="AN173" i="27"/>
  <c r="AO173" i="27"/>
  <c r="AP173" i="27"/>
  <c r="AQ173" i="27"/>
  <c r="AR173" i="27"/>
  <c r="AS173" i="27"/>
  <c r="AT173" i="27"/>
  <c r="AU173" i="27"/>
  <c r="AV173" i="27"/>
  <c r="AW173" i="27"/>
  <c r="AX173" i="27"/>
  <c r="AD174" i="27"/>
  <c r="AE174" i="27"/>
  <c r="AF174" i="27"/>
  <c r="AG174" i="27"/>
  <c r="AH174" i="27"/>
  <c r="AI174" i="27"/>
  <c r="AJ174" i="27"/>
  <c r="AK174" i="27"/>
  <c r="AL174" i="27"/>
  <c r="AM174" i="27"/>
  <c r="AN174" i="27"/>
  <c r="AO174" i="27"/>
  <c r="AP174" i="27"/>
  <c r="AQ174" i="27"/>
  <c r="AR174" i="27"/>
  <c r="AS174" i="27"/>
  <c r="AT174" i="27"/>
  <c r="AU174" i="27"/>
  <c r="AV174" i="27"/>
  <c r="AW174" i="27"/>
  <c r="AX174" i="27"/>
  <c r="AD175" i="27"/>
  <c r="AE175" i="27"/>
  <c r="AF175" i="27"/>
  <c r="AG175" i="27"/>
  <c r="AH175" i="27"/>
  <c r="AI175" i="27"/>
  <c r="AJ175" i="27"/>
  <c r="AK175" i="27"/>
  <c r="AL175" i="27"/>
  <c r="AM175" i="27"/>
  <c r="AN175" i="27"/>
  <c r="AO175" i="27"/>
  <c r="AP175" i="27"/>
  <c r="AQ175" i="27"/>
  <c r="AR175" i="27"/>
  <c r="AS175" i="27"/>
  <c r="AT175" i="27"/>
  <c r="AU175" i="27"/>
  <c r="AV175" i="27"/>
  <c r="AW175" i="27"/>
  <c r="AX175" i="27"/>
  <c r="AD176" i="27"/>
  <c r="AE176" i="27"/>
  <c r="AF176" i="27"/>
  <c r="AG176" i="27"/>
  <c r="AH176" i="27"/>
  <c r="AI176" i="27"/>
  <c r="AJ176" i="27"/>
  <c r="AK176" i="27"/>
  <c r="AL176" i="27"/>
  <c r="AM176" i="27"/>
  <c r="AN176" i="27"/>
  <c r="AO176" i="27"/>
  <c r="AP176" i="27"/>
  <c r="AQ176" i="27"/>
  <c r="AR176" i="27"/>
  <c r="AS176" i="27"/>
  <c r="AT176" i="27"/>
  <c r="AU176" i="27"/>
  <c r="AV176" i="27"/>
  <c r="AW176" i="27"/>
  <c r="AX176" i="27"/>
  <c r="AD177" i="27"/>
  <c r="AE177" i="27"/>
  <c r="AF177" i="27"/>
  <c r="AG177" i="27"/>
  <c r="AH177" i="27"/>
  <c r="AI177" i="27"/>
  <c r="AJ177" i="27"/>
  <c r="AK177" i="27"/>
  <c r="AL177" i="27"/>
  <c r="AM177" i="27"/>
  <c r="AN177" i="27"/>
  <c r="AO177" i="27"/>
  <c r="AP177" i="27"/>
  <c r="AQ177" i="27"/>
  <c r="AR177" i="27"/>
  <c r="AS177" i="27"/>
  <c r="AT177" i="27"/>
  <c r="AU177" i="27"/>
  <c r="AV177" i="27"/>
  <c r="AW177" i="27"/>
  <c r="AX177" i="27"/>
  <c r="AD178" i="27"/>
  <c r="AE178" i="27"/>
  <c r="AF178" i="27"/>
  <c r="AG178" i="27"/>
  <c r="AH178" i="27"/>
  <c r="AI178" i="27"/>
  <c r="AJ178" i="27"/>
  <c r="AK178" i="27"/>
  <c r="AL178" i="27"/>
  <c r="AM178" i="27"/>
  <c r="AN178" i="27"/>
  <c r="AO178" i="27"/>
  <c r="AP178" i="27"/>
  <c r="AQ178" i="27"/>
  <c r="AR178" i="27"/>
  <c r="AS178" i="27"/>
  <c r="AT178" i="27"/>
  <c r="AU178" i="27"/>
  <c r="AV178" i="27"/>
  <c r="AW178" i="27"/>
  <c r="AX178" i="27"/>
  <c r="AD179" i="27"/>
  <c r="AE179" i="27"/>
  <c r="AF179" i="27"/>
  <c r="AG179" i="27"/>
  <c r="AH179" i="27"/>
  <c r="AI179" i="27"/>
  <c r="AJ179" i="27"/>
  <c r="AK179" i="27"/>
  <c r="AL179" i="27"/>
  <c r="AM179" i="27"/>
  <c r="AN179" i="27"/>
  <c r="AO179" i="27"/>
  <c r="AP179" i="27"/>
  <c r="AQ179" i="27"/>
  <c r="AR179" i="27"/>
  <c r="AS179" i="27"/>
  <c r="AT179" i="27"/>
  <c r="AU179" i="27"/>
  <c r="AV179" i="27"/>
  <c r="AW179" i="27"/>
  <c r="AX179" i="27"/>
  <c r="AD180" i="27"/>
  <c r="AE180" i="27"/>
  <c r="AF180" i="27"/>
  <c r="AG180" i="27"/>
  <c r="AH180" i="27"/>
  <c r="AI180" i="27"/>
  <c r="AJ180" i="27"/>
  <c r="AK180" i="27"/>
  <c r="AL180" i="27"/>
  <c r="AM180" i="27"/>
  <c r="AN180" i="27"/>
  <c r="AO180" i="27"/>
  <c r="AP180" i="27"/>
  <c r="AQ180" i="27"/>
  <c r="AR180" i="27"/>
  <c r="AS180" i="27"/>
  <c r="AT180" i="27"/>
  <c r="AU180" i="27"/>
  <c r="AV180" i="27"/>
  <c r="AW180" i="27"/>
  <c r="AX180" i="27"/>
  <c r="AD181" i="27"/>
  <c r="AE181" i="27"/>
  <c r="AF181" i="27"/>
  <c r="AG181" i="27"/>
  <c r="AH181" i="27"/>
  <c r="AI181" i="27"/>
  <c r="AJ181" i="27"/>
  <c r="AK181" i="27"/>
  <c r="AL181" i="27"/>
  <c r="AM181" i="27"/>
  <c r="AN181" i="27"/>
  <c r="AO181" i="27"/>
  <c r="AP181" i="27"/>
  <c r="AQ181" i="27"/>
  <c r="AR181" i="27"/>
  <c r="AS181" i="27"/>
  <c r="AT181" i="27"/>
  <c r="AU181" i="27"/>
  <c r="AV181" i="27"/>
  <c r="AW181" i="27"/>
  <c r="AX181" i="27"/>
  <c r="AD182" i="27"/>
  <c r="AE182" i="27"/>
  <c r="AF182" i="27"/>
  <c r="AG182" i="27"/>
  <c r="AH182" i="27"/>
  <c r="AI182" i="27"/>
  <c r="AJ182" i="27"/>
  <c r="AK182" i="27"/>
  <c r="AL182" i="27"/>
  <c r="AM182" i="27"/>
  <c r="AN182" i="27"/>
  <c r="AO182" i="27"/>
  <c r="AP182" i="27"/>
  <c r="AQ182" i="27"/>
  <c r="AR182" i="27"/>
  <c r="AS182" i="27"/>
  <c r="AT182" i="27"/>
  <c r="AU182" i="27"/>
  <c r="AV182" i="27"/>
  <c r="AW182" i="27"/>
  <c r="AX182" i="27"/>
  <c r="AD183" i="27"/>
  <c r="AE183" i="27"/>
  <c r="AF183" i="27"/>
  <c r="AG183" i="27"/>
  <c r="AH183" i="27"/>
  <c r="AI183" i="27"/>
  <c r="AJ183" i="27"/>
  <c r="AK183" i="27"/>
  <c r="AL183" i="27"/>
  <c r="AM183" i="27"/>
  <c r="AN183" i="27"/>
  <c r="AO183" i="27"/>
  <c r="AP183" i="27"/>
  <c r="AQ183" i="27"/>
  <c r="AR183" i="27"/>
  <c r="AS183" i="27"/>
  <c r="AT183" i="27"/>
  <c r="AU183" i="27"/>
  <c r="AV183" i="27"/>
  <c r="AW183" i="27"/>
  <c r="AX183" i="27"/>
  <c r="AD184" i="27"/>
  <c r="AE184" i="27"/>
  <c r="AF184" i="27"/>
  <c r="AG184" i="27"/>
  <c r="AH184" i="27"/>
  <c r="AI184" i="27"/>
  <c r="AJ184" i="27"/>
  <c r="AK184" i="27"/>
  <c r="AL184" i="27"/>
  <c r="AM184" i="27"/>
  <c r="AN184" i="27"/>
  <c r="AO184" i="27"/>
  <c r="AP184" i="27"/>
  <c r="AQ184" i="27"/>
  <c r="AR184" i="27"/>
  <c r="AS184" i="27"/>
  <c r="AT184" i="27"/>
  <c r="AU184" i="27"/>
  <c r="AV184" i="27"/>
  <c r="AW184" i="27"/>
  <c r="AX184" i="27"/>
  <c r="AD185" i="27"/>
  <c r="AE185" i="27"/>
  <c r="AF185" i="27"/>
  <c r="AG185" i="27"/>
  <c r="AH185" i="27"/>
  <c r="AI185" i="27"/>
  <c r="AJ185" i="27"/>
  <c r="AK185" i="27"/>
  <c r="AL185" i="27"/>
  <c r="AM185" i="27"/>
  <c r="AN185" i="27"/>
  <c r="AO185" i="27"/>
  <c r="AP185" i="27"/>
  <c r="AQ185" i="27"/>
  <c r="AR185" i="27"/>
  <c r="AS185" i="27"/>
  <c r="AT185" i="27"/>
  <c r="AU185" i="27"/>
  <c r="AV185" i="27"/>
  <c r="AW185" i="27"/>
  <c r="AX185" i="27"/>
  <c r="AD186" i="27"/>
  <c r="AE186" i="27"/>
  <c r="AF186" i="27"/>
  <c r="AG186" i="27"/>
  <c r="AH186" i="27"/>
  <c r="AI186" i="27"/>
  <c r="AJ186" i="27"/>
  <c r="AK186" i="27"/>
  <c r="AL186" i="27"/>
  <c r="AM186" i="27"/>
  <c r="AN186" i="27"/>
  <c r="AO186" i="27"/>
  <c r="AP186" i="27"/>
  <c r="AQ186" i="27"/>
  <c r="AR186" i="27"/>
  <c r="AS186" i="27"/>
  <c r="AT186" i="27"/>
  <c r="AU186" i="27"/>
  <c r="AV186" i="27"/>
  <c r="AW186" i="27"/>
  <c r="AX186" i="27"/>
  <c r="AD187" i="27"/>
  <c r="AE187" i="27"/>
  <c r="AF187" i="27"/>
  <c r="AG187" i="27"/>
  <c r="AH187" i="27"/>
  <c r="AI187" i="27"/>
  <c r="AJ187" i="27"/>
  <c r="AK187" i="27"/>
  <c r="AL187" i="27"/>
  <c r="AM187" i="27"/>
  <c r="AN187" i="27"/>
  <c r="AO187" i="27"/>
  <c r="AP187" i="27"/>
  <c r="AQ187" i="27"/>
  <c r="AR187" i="27"/>
  <c r="AS187" i="27"/>
  <c r="AT187" i="27"/>
  <c r="AU187" i="27"/>
  <c r="AV187" i="27"/>
  <c r="AW187" i="27"/>
  <c r="AX187" i="27"/>
  <c r="AX164" i="27"/>
  <c r="AW164" i="27"/>
  <c r="AV164" i="27"/>
  <c r="AU164" i="27"/>
  <c r="AT164" i="27"/>
  <c r="AS164" i="27"/>
  <c r="AR164" i="27"/>
  <c r="AQ164" i="27"/>
  <c r="AP164" i="27"/>
  <c r="AO164" i="27"/>
  <c r="AN164" i="27"/>
  <c r="AM164" i="27"/>
  <c r="AL164" i="27"/>
  <c r="AK164" i="27"/>
  <c r="AJ164" i="27"/>
  <c r="AI164" i="27"/>
  <c r="AH164" i="27"/>
  <c r="AG164" i="27"/>
  <c r="AF164" i="27"/>
  <c r="AE164" i="27"/>
  <c r="AD164" i="27"/>
  <c r="AT162" i="27"/>
  <c r="AQ162" i="27"/>
  <c r="AP162" i="27"/>
  <c r="AO161" i="27"/>
  <c r="AN161" i="27"/>
  <c r="AM161" i="27"/>
  <c r="AL161" i="27"/>
  <c r="AK161" i="27"/>
  <c r="AJ161" i="27"/>
  <c r="AE160" i="27"/>
  <c r="AF160" i="27"/>
  <c r="AH160" i="27"/>
  <c r="AI160" i="27"/>
  <c r="AD160" i="27"/>
  <c r="AT163" i="27"/>
  <c r="AS163" i="27"/>
  <c r="AR163" i="27"/>
  <c r="AQ163" i="27"/>
  <c r="AP163" i="27"/>
  <c r="AO163" i="27"/>
  <c r="AN163" i="27"/>
  <c r="AM163" i="27"/>
  <c r="AL163" i="27"/>
  <c r="AK163" i="27"/>
  <c r="AJ163" i="27"/>
  <c r="AI163" i="27"/>
  <c r="AH163" i="27"/>
  <c r="AG163" i="27"/>
  <c r="AF163" i="27"/>
  <c r="AE163" i="27"/>
  <c r="AD163" i="27"/>
  <c r="AX163" i="27"/>
  <c r="AW163" i="27"/>
  <c r="AV163" i="27"/>
  <c r="AU163" i="27"/>
  <c r="AX162" i="27"/>
  <c r="AW162" i="27"/>
  <c r="AV162" i="27"/>
  <c r="AU162" i="27"/>
  <c r="AO162" i="27"/>
  <c r="AN162" i="27"/>
  <c r="AM162" i="27"/>
  <c r="AL162" i="27"/>
  <c r="AK162" i="27"/>
  <c r="AJ162" i="27"/>
  <c r="AI162" i="27"/>
  <c r="AH162" i="27"/>
  <c r="AG162" i="27"/>
  <c r="AF162" i="27"/>
  <c r="AE162" i="27"/>
  <c r="AD162" i="27"/>
  <c r="AS162" i="27"/>
  <c r="AR162" i="27"/>
  <c r="AX161" i="27"/>
  <c r="AW161" i="27"/>
  <c r="AV161" i="27"/>
  <c r="AU161" i="27"/>
  <c r="AT161" i="27"/>
  <c r="AS161" i="27"/>
  <c r="AR161" i="27"/>
  <c r="AQ161" i="27"/>
  <c r="AP161" i="27"/>
  <c r="AI161" i="27"/>
  <c r="AH161" i="27"/>
  <c r="AG161" i="27"/>
  <c r="AF161" i="27"/>
  <c r="AE161" i="27"/>
  <c r="AD161" i="27"/>
  <c r="AX160" i="27"/>
  <c r="AW160" i="27"/>
  <c r="AV160" i="27"/>
  <c r="AU160" i="27"/>
  <c r="AT160" i="27"/>
  <c r="AS160" i="27"/>
  <c r="AR160" i="27"/>
  <c r="AQ160" i="27"/>
  <c r="AP160" i="27"/>
  <c r="AO160" i="27"/>
  <c r="AN160" i="27"/>
  <c r="AM160" i="27"/>
  <c r="AL160" i="27"/>
  <c r="AK160" i="27"/>
  <c r="AJ160" i="27"/>
  <c r="AG160" i="27"/>
  <c r="AX159" i="27"/>
  <c r="AW159" i="27"/>
  <c r="AV159" i="27"/>
  <c r="AU159" i="27"/>
  <c r="AS158" i="27"/>
  <c r="AR158" i="27"/>
  <c r="AP158" i="27"/>
  <c r="AO157" i="27"/>
  <c r="AN157" i="27"/>
  <c r="AM157" i="27"/>
  <c r="AL157" i="27"/>
  <c r="AK157" i="27"/>
  <c r="AJ157" i="27"/>
  <c r="AI156" i="27"/>
  <c r="AH156" i="27"/>
  <c r="AG156" i="27"/>
  <c r="AF156" i="27"/>
  <c r="AE156" i="27"/>
  <c r="AD156" i="27"/>
  <c r="AT159" i="27"/>
  <c r="AS159" i="27"/>
  <c r="AR159" i="27"/>
  <c r="AQ159" i="27"/>
  <c r="AP159" i="27"/>
  <c r="AO159" i="27"/>
  <c r="AN159" i="27"/>
  <c r="AM159" i="27"/>
  <c r="AL159" i="27"/>
  <c r="AK159" i="27"/>
  <c r="AJ159" i="27"/>
  <c r="AI159" i="27"/>
  <c r="AH159" i="27"/>
  <c r="AG159" i="27"/>
  <c r="AF159" i="27"/>
  <c r="AE159" i="27"/>
  <c r="AD159" i="27"/>
  <c r="AX158" i="27"/>
  <c r="AW158" i="27"/>
  <c r="AV158" i="27"/>
  <c r="AU158" i="27"/>
  <c r="AT158" i="27"/>
  <c r="AQ158" i="27"/>
  <c r="AO158" i="27"/>
  <c r="AN158" i="27"/>
  <c r="AM158" i="27"/>
  <c r="AL158" i="27"/>
  <c r="AK158" i="27"/>
  <c r="AJ158" i="27"/>
  <c r="AI158" i="27"/>
  <c r="AH158" i="27"/>
  <c r="AG158" i="27"/>
  <c r="AF158" i="27"/>
  <c r="AE158" i="27"/>
  <c r="AD158" i="27"/>
  <c r="AX157" i="27"/>
  <c r="AW157" i="27"/>
  <c r="AV157" i="27"/>
  <c r="AU157" i="27"/>
  <c r="AT157" i="27"/>
  <c r="AS157" i="27"/>
  <c r="AR157" i="27"/>
  <c r="AQ157" i="27"/>
  <c r="AP157" i="27"/>
  <c r="AI157" i="27"/>
  <c r="AH157" i="27"/>
  <c r="AG157" i="27"/>
  <c r="AF157" i="27"/>
  <c r="AE157" i="27"/>
  <c r="AD157" i="27"/>
  <c r="AX156" i="27"/>
  <c r="AW156" i="27"/>
  <c r="AV156" i="27"/>
  <c r="AU156" i="27"/>
  <c r="AT156" i="27"/>
  <c r="AS156" i="27"/>
  <c r="AR156" i="27"/>
  <c r="AQ156" i="27"/>
  <c r="AP156" i="27"/>
  <c r="AO156" i="27"/>
  <c r="AN156" i="27"/>
  <c r="AM156" i="27"/>
  <c r="AL156" i="27"/>
  <c r="AK156" i="27"/>
  <c r="AJ156" i="27"/>
  <c r="AX147" i="27"/>
  <c r="AW147" i="27"/>
  <c r="AV147" i="27"/>
  <c r="AU147" i="27"/>
  <c r="AT146" i="27"/>
  <c r="AS146" i="27"/>
  <c r="AR146" i="27"/>
  <c r="AQ146" i="27"/>
  <c r="AP146" i="27"/>
  <c r="AO145" i="27"/>
  <c r="AN145" i="27"/>
  <c r="AM145" i="27"/>
  <c r="AL145" i="27"/>
  <c r="AK145" i="27"/>
  <c r="AJ145" i="27"/>
  <c r="AI144" i="27"/>
  <c r="AH144" i="27"/>
  <c r="AG144" i="27"/>
  <c r="AF144" i="27"/>
  <c r="AE144" i="27"/>
  <c r="AT147" i="27"/>
  <c r="AS147" i="27"/>
  <c r="AR147" i="27"/>
  <c r="AQ147" i="27"/>
  <c r="AP147" i="27"/>
  <c r="AO147" i="27"/>
  <c r="AN147" i="27"/>
  <c r="AM147" i="27"/>
  <c r="AL147" i="27"/>
  <c r="AK147" i="27"/>
  <c r="AJ147" i="27"/>
  <c r="AI147" i="27"/>
  <c r="AH147" i="27"/>
  <c r="AG147" i="27"/>
  <c r="AF147" i="27"/>
  <c r="AE147" i="27"/>
  <c r="AD147" i="27"/>
  <c r="AX146" i="27"/>
  <c r="AW146" i="27"/>
  <c r="AV146" i="27"/>
  <c r="AU146" i="27"/>
  <c r="AO146" i="27"/>
  <c r="AN146" i="27"/>
  <c r="AM146" i="27"/>
  <c r="AL146" i="27"/>
  <c r="AK146" i="27"/>
  <c r="AJ146" i="27"/>
  <c r="AI146" i="27"/>
  <c r="AH146" i="27"/>
  <c r="AG146" i="27"/>
  <c r="AF146" i="27"/>
  <c r="AE146" i="27"/>
  <c r="AD146" i="27"/>
  <c r="AX145" i="27"/>
  <c r="AW145" i="27"/>
  <c r="AV145" i="27"/>
  <c r="AU145" i="27"/>
  <c r="AT145" i="27"/>
  <c r="AS145" i="27"/>
  <c r="AR145" i="27"/>
  <c r="AQ145" i="27"/>
  <c r="AP145" i="27"/>
  <c r="AI145" i="27"/>
  <c r="AH145" i="27"/>
  <c r="AG145" i="27"/>
  <c r="AF145" i="27"/>
  <c r="AE145" i="27"/>
  <c r="AD145" i="27"/>
  <c r="AX144" i="27"/>
  <c r="AW144" i="27"/>
  <c r="AV144" i="27"/>
  <c r="AU144" i="27"/>
  <c r="AT144" i="27"/>
  <c r="AS144" i="27"/>
  <c r="AR144" i="27"/>
  <c r="AQ144" i="27"/>
  <c r="AP144" i="27"/>
  <c r="AO144" i="27"/>
  <c r="AN144" i="27"/>
  <c r="AM144" i="27"/>
  <c r="AL144" i="27"/>
  <c r="AK144" i="27"/>
  <c r="AJ144" i="27"/>
  <c r="AD144" i="27"/>
  <c r="AU139" i="27"/>
  <c r="AD139" i="27"/>
  <c r="AX139" i="27"/>
  <c r="AW139" i="27"/>
  <c r="AU138" i="27"/>
  <c r="AT138" i="27"/>
  <c r="AS138" i="27"/>
  <c r="AR138" i="27"/>
  <c r="AQ138" i="27"/>
  <c r="AP138" i="27"/>
  <c r="AO137" i="27"/>
  <c r="AN137" i="27"/>
  <c r="AM137" i="27"/>
  <c r="AL137" i="27"/>
  <c r="AK137" i="27"/>
  <c r="AJ137" i="27"/>
  <c r="AE136" i="27"/>
  <c r="AF136" i="27"/>
  <c r="AG136" i="27"/>
  <c r="AH136" i="27"/>
  <c r="AI136" i="27"/>
  <c r="AX137" i="27"/>
  <c r="AD138" i="27"/>
  <c r="AE138" i="27"/>
  <c r="AF138" i="27"/>
  <c r="AO138" i="27"/>
  <c r="AF139" i="27"/>
  <c r="AG139" i="27"/>
  <c r="AH139" i="27"/>
  <c r="AI139" i="27"/>
  <c r="AR139" i="27"/>
  <c r="AS139" i="27"/>
  <c r="AT139" i="27"/>
  <c r="AV139" i="27"/>
  <c r="AJ136" i="27"/>
  <c r="AK136" i="27"/>
  <c r="AL136" i="27"/>
  <c r="AM136" i="27"/>
  <c r="AO136" i="27"/>
  <c r="AP136" i="27"/>
  <c r="AQ136" i="27"/>
  <c r="AR136" i="27"/>
  <c r="AS136" i="27"/>
  <c r="AT136" i="27"/>
  <c r="AU136" i="27"/>
  <c r="AV136" i="27"/>
  <c r="AW136" i="27"/>
  <c r="AX136" i="27"/>
  <c r="AD136" i="27"/>
  <c r="AQ139" i="27"/>
  <c r="AP139" i="27"/>
  <c r="AO139" i="27"/>
  <c r="AN139" i="27"/>
  <c r="AM139" i="27"/>
  <c r="AL139" i="27"/>
  <c r="AK139" i="27"/>
  <c r="AJ139" i="27"/>
  <c r="AE139" i="27"/>
  <c r="AX138" i="27"/>
  <c r="AW138" i="27"/>
  <c r="AV138" i="27"/>
  <c r="AN138" i="27"/>
  <c r="AM138" i="27"/>
  <c r="AL138" i="27"/>
  <c r="AK138" i="27"/>
  <c r="AJ138" i="27"/>
  <c r="AI138" i="27"/>
  <c r="AH138" i="27"/>
  <c r="AG138" i="27"/>
  <c r="AW137" i="27"/>
  <c r="AV137" i="27"/>
  <c r="AU137" i="27"/>
  <c r="AT137" i="27"/>
  <c r="AS137" i="27"/>
  <c r="AR137" i="27"/>
  <c r="AQ137" i="27"/>
  <c r="AP137" i="27"/>
  <c r="AI137" i="27"/>
  <c r="AH137" i="27"/>
  <c r="AG137" i="27"/>
  <c r="AF137" i="27"/>
  <c r="AE137" i="27"/>
  <c r="AD137" i="27"/>
  <c r="AN136" i="27"/>
  <c r="AD129" i="27"/>
  <c r="AE129" i="27"/>
  <c r="AF129" i="27"/>
  <c r="AG129" i="27"/>
  <c r="AH129" i="27"/>
  <c r="AI129" i="27"/>
  <c r="AJ129" i="27"/>
  <c r="AK129" i="27"/>
  <c r="AL129" i="27"/>
  <c r="AM129" i="27"/>
  <c r="AN129" i="27"/>
  <c r="AO129" i="27"/>
  <c r="AP129" i="27"/>
  <c r="AQ129" i="27"/>
  <c r="AR129" i="27"/>
  <c r="AS129" i="27"/>
  <c r="AT129" i="27"/>
  <c r="AU129" i="27"/>
  <c r="AV129" i="27"/>
  <c r="AW129" i="27"/>
  <c r="AX129" i="27"/>
  <c r="AD130" i="27"/>
  <c r="AE130" i="27"/>
  <c r="AF130" i="27"/>
  <c r="AG130" i="27"/>
  <c r="AH130" i="27"/>
  <c r="AI130" i="27"/>
  <c r="AJ130" i="27"/>
  <c r="AK130" i="27"/>
  <c r="AL130" i="27"/>
  <c r="AM130" i="27"/>
  <c r="AN130" i="27"/>
  <c r="AO130" i="27"/>
  <c r="AP130" i="27"/>
  <c r="AQ130" i="27"/>
  <c r="AR130" i="27"/>
  <c r="AS130" i="27"/>
  <c r="AT130" i="27"/>
  <c r="AU130" i="27"/>
  <c r="AV130" i="27"/>
  <c r="AW130" i="27"/>
  <c r="AX130" i="27"/>
  <c r="AD131" i="27"/>
  <c r="AE131" i="27"/>
  <c r="AF131" i="27"/>
  <c r="AG131" i="27"/>
  <c r="AH131" i="27"/>
  <c r="AI131" i="27"/>
  <c r="AJ131" i="27"/>
  <c r="AK131" i="27"/>
  <c r="AL131" i="27"/>
  <c r="AM131" i="27"/>
  <c r="AN131" i="27"/>
  <c r="AO131" i="27"/>
  <c r="AP131" i="27"/>
  <c r="AQ131" i="27"/>
  <c r="AR131" i="27"/>
  <c r="AS131" i="27"/>
  <c r="AT131" i="27"/>
  <c r="AU131" i="27"/>
  <c r="AV131" i="27"/>
  <c r="AW131" i="27"/>
  <c r="AX131" i="27"/>
  <c r="AD132" i="27"/>
  <c r="AE132" i="27"/>
  <c r="AF132" i="27"/>
  <c r="AG132" i="27"/>
  <c r="AH132" i="27"/>
  <c r="AI132" i="27"/>
  <c r="AJ132" i="27"/>
  <c r="AK132" i="27"/>
  <c r="AL132" i="27"/>
  <c r="AM132" i="27"/>
  <c r="AN132" i="27"/>
  <c r="AO132" i="27"/>
  <c r="AP132" i="27"/>
  <c r="AQ132" i="27"/>
  <c r="AR132" i="27"/>
  <c r="AS132" i="27"/>
  <c r="AT132" i="27"/>
  <c r="AU132" i="27"/>
  <c r="AV132" i="27"/>
  <c r="AW132" i="27"/>
  <c r="AX132" i="27"/>
  <c r="AD133" i="27"/>
  <c r="AE133" i="27"/>
  <c r="AF133" i="27"/>
  <c r="AG133" i="27"/>
  <c r="AH133" i="27"/>
  <c r="AI133" i="27"/>
  <c r="AJ133" i="27"/>
  <c r="AK133" i="27"/>
  <c r="AL133" i="27"/>
  <c r="AM133" i="27"/>
  <c r="AN133" i="27"/>
  <c r="AO133" i="27"/>
  <c r="AP133" i="27"/>
  <c r="AQ133" i="27"/>
  <c r="AR133" i="27"/>
  <c r="AS133" i="27"/>
  <c r="AT133" i="27"/>
  <c r="AU133" i="27"/>
  <c r="AV133" i="27"/>
  <c r="AW133" i="27"/>
  <c r="AX133" i="27"/>
  <c r="AD134" i="27"/>
  <c r="AE134" i="27"/>
  <c r="AF134" i="27"/>
  <c r="AG134" i="27"/>
  <c r="AH134" i="27"/>
  <c r="AI134" i="27"/>
  <c r="AJ134" i="27"/>
  <c r="AK134" i="27"/>
  <c r="AL134" i="27"/>
  <c r="AM134" i="27"/>
  <c r="AN134" i="27"/>
  <c r="AO134" i="27"/>
  <c r="AP134" i="27"/>
  <c r="AQ134" i="27"/>
  <c r="AR134" i="27"/>
  <c r="AS134" i="27"/>
  <c r="AT134" i="27"/>
  <c r="AU134" i="27"/>
  <c r="AV134" i="27"/>
  <c r="AW134" i="27"/>
  <c r="AX134" i="27"/>
  <c r="AD135" i="27"/>
  <c r="AE135" i="27"/>
  <c r="AF135" i="27"/>
  <c r="AG135" i="27"/>
  <c r="AH135" i="27"/>
  <c r="AI135" i="27"/>
  <c r="AJ135" i="27"/>
  <c r="AK135" i="27"/>
  <c r="AL135" i="27"/>
  <c r="AM135" i="27"/>
  <c r="AN135" i="27"/>
  <c r="AO135" i="27"/>
  <c r="AP135" i="27"/>
  <c r="AQ135" i="27"/>
  <c r="AR135" i="27"/>
  <c r="AS135" i="27"/>
  <c r="AT135" i="27"/>
  <c r="AU135" i="27"/>
  <c r="AV135" i="27"/>
  <c r="AW135" i="27"/>
  <c r="AX135" i="27"/>
  <c r="AD140" i="27"/>
  <c r="AE140" i="27"/>
  <c r="AF140" i="27"/>
  <c r="AG140" i="27"/>
  <c r="AH140" i="27"/>
  <c r="AI140" i="27"/>
  <c r="AJ140" i="27"/>
  <c r="AK140" i="27"/>
  <c r="AL140" i="27"/>
  <c r="AM140" i="27"/>
  <c r="AN140" i="27"/>
  <c r="AO140" i="27"/>
  <c r="AP140" i="27"/>
  <c r="AQ140" i="27"/>
  <c r="AR140" i="27"/>
  <c r="AS140" i="27"/>
  <c r="AT140" i="27"/>
  <c r="AU140" i="27"/>
  <c r="AV140" i="27"/>
  <c r="AW140" i="27"/>
  <c r="AX140" i="27"/>
  <c r="AD141" i="27"/>
  <c r="AE141" i="27"/>
  <c r="AF141" i="27"/>
  <c r="AG141" i="27"/>
  <c r="AH141" i="27"/>
  <c r="AI141" i="27"/>
  <c r="AJ141" i="27"/>
  <c r="AK141" i="27"/>
  <c r="AL141" i="27"/>
  <c r="AM141" i="27"/>
  <c r="AN141" i="27"/>
  <c r="AO141" i="27"/>
  <c r="AP141" i="27"/>
  <c r="AQ141" i="27"/>
  <c r="AR141" i="27"/>
  <c r="AS141" i="27"/>
  <c r="AT141" i="27"/>
  <c r="AU141" i="27"/>
  <c r="AV141" i="27"/>
  <c r="AW141" i="27"/>
  <c r="AX141" i="27"/>
  <c r="AD142" i="27"/>
  <c r="AE142" i="27"/>
  <c r="AF142" i="27"/>
  <c r="AG142" i="27"/>
  <c r="AH142" i="27"/>
  <c r="AI142" i="27"/>
  <c r="AJ142" i="27"/>
  <c r="AK142" i="27"/>
  <c r="AL142" i="27"/>
  <c r="AM142" i="27"/>
  <c r="AN142" i="27"/>
  <c r="AO142" i="27"/>
  <c r="AP142" i="27"/>
  <c r="AQ142" i="27"/>
  <c r="AR142" i="27"/>
  <c r="AS142" i="27"/>
  <c r="AT142" i="27"/>
  <c r="AU142" i="27"/>
  <c r="AV142" i="27"/>
  <c r="AW142" i="27"/>
  <c r="AX142" i="27"/>
  <c r="AD143" i="27"/>
  <c r="AE143" i="27"/>
  <c r="AF143" i="27"/>
  <c r="AG143" i="27"/>
  <c r="AH143" i="27"/>
  <c r="AI143" i="27"/>
  <c r="AJ143" i="27"/>
  <c r="AK143" i="27"/>
  <c r="AL143" i="27"/>
  <c r="AM143" i="27"/>
  <c r="AN143" i="27"/>
  <c r="AO143" i="27"/>
  <c r="AP143" i="27"/>
  <c r="AQ143" i="27"/>
  <c r="AR143" i="27"/>
  <c r="AS143" i="27"/>
  <c r="AT143" i="27"/>
  <c r="AU143" i="27"/>
  <c r="AV143" i="27"/>
  <c r="AW143" i="27"/>
  <c r="AX143" i="27"/>
  <c r="AD148" i="27"/>
  <c r="AE148" i="27"/>
  <c r="AF148" i="27"/>
  <c r="AG148" i="27"/>
  <c r="AH148" i="27"/>
  <c r="AI148" i="27"/>
  <c r="AJ148" i="27"/>
  <c r="AK148" i="27"/>
  <c r="AL148" i="27"/>
  <c r="AM148" i="27"/>
  <c r="AN148" i="27"/>
  <c r="AO148" i="27"/>
  <c r="AP148" i="27"/>
  <c r="AQ148" i="27"/>
  <c r="AR148" i="27"/>
  <c r="AS148" i="27"/>
  <c r="AT148" i="27"/>
  <c r="AU148" i="27"/>
  <c r="AV148" i="27"/>
  <c r="AW148" i="27"/>
  <c r="AX148" i="27"/>
  <c r="AD149" i="27"/>
  <c r="AE149" i="27"/>
  <c r="AF149" i="27"/>
  <c r="AG149" i="27"/>
  <c r="AH149" i="27"/>
  <c r="AI149" i="27"/>
  <c r="AJ149" i="27"/>
  <c r="AK149" i="27"/>
  <c r="AL149" i="27"/>
  <c r="AM149" i="27"/>
  <c r="AN149" i="27"/>
  <c r="AO149" i="27"/>
  <c r="AP149" i="27"/>
  <c r="AQ149" i="27"/>
  <c r="AR149" i="27"/>
  <c r="AS149" i="27"/>
  <c r="AT149" i="27"/>
  <c r="AU149" i="27"/>
  <c r="AV149" i="27"/>
  <c r="AW149" i="27"/>
  <c r="AX149" i="27"/>
  <c r="AD150" i="27"/>
  <c r="AE150" i="27"/>
  <c r="AF150" i="27"/>
  <c r="AG150" i="27"/>
  <c r="AH150" i="27"/>
  <c r="AI150" i="27"/>
  <c r="AJ150" i="27"/>
  <c r="AK150" i="27"/>
  <c r="AL150" i="27"/>
  <c r="AM150" i="27"/>
  <c r="AN150" i="27"/>
  <c r="AO150" i="27"/>
  <c r="AP150" i="27"/>
  <c r="AQ150" i="27"/>
  <c r="AR150" i="27"/>
  <c r="AS150" i="27"/>
  <c r="AT150" i="27"/>
  <c r="AU150" i="27"/>
  <c r="AV150" i="27"/>
  <c r="AW150" i="27"/>
  <c r="AX150" i="27"/>
  <c r="AD151" i="27"/>
  <c r="AE151" i="27"/>
  <c r="AF151" i="27"/>
  <c r="AG151" i="27"/>
  <c r="AH151" i="27"/>
  <c r="AI151" i="27"/>
  <c r="AJ151" i="27"/>
  <c r="AK151" i="27"/>
  <c r="AL151" i="27"/>
  <c r="AM151" i="27"/>
  <c r="AN151" i="27"/>
  <c r="AO151" i="27"/>
  <c r="AP151" i="27"/>
  <c r="AQ151" i="27"/>
  <c r="AR151" i="27"/>
  <c r="AS151" i="27"/>
  <c r="AT151" i="27"/>
  <c r="AU151" i="27"/>
  <c r="AV151" i="27"/>
  <c r="AW151" i="27"/>
  <c r="AX151" i="27"/>
  <c r="AD152" i="27"/>
  <c r="AE152" i="27"/>
  <c r="AF152" i="27"/>
  <c r="AG152" i="27"/>
  <c r="AH152" i="27"/>
  <c r="AI152" i="27"/>
  <c r="AJ152" i="27"/>
  <c r="AK152" i="27"/>
  <c r="AL152" i="27"/>
  <c r="AM152" i="27"/>
  <c r="AN152" i="27"/>
  <c r="AO152" i="27"/>
  <c r="AP152" i="27"/>
  <c r="AQ152" i="27"/>
  <c r="AR152" i="27"/>
  <c r="AS152" i="27"/>
  <c r="AT152" i="27"/>
  <c r="AU152" i="27"/>
  <c r="AV152" i="27"/>
  <c r="AW152" i="27"/>
  <c r="AX152" i="27"/>
  <c r="AD153" i="27"/>
  <c r="AE153" i="27"/>
  <c r="AF153" i="27"/>
  <c r="AG153" i="27"/>
  <c r="AH153" i="27"/>
  <c r="AI153" i="27"/>
  <c r="AJ153" i="27"/>
  <c r="AK153" i="27"/>
  <c r="AL153" i="27"/>
  <c r="AM153" i="27"/>
  <c r="AN153" i="27"/>
  <c r="AO153" i="27"/>
  <c r="AP153" i="27"/>
  <c r="AQ153" i="27"/>
  <c r="AR153" i="27"/>
  <c r="AS153" i="27"/>
  <c r="AT153" i="27"/>
  <c r="AU153" i="27"/>
  <c r="AV153" i="27"/>
  <c r="AW153" i="27"/>
  <c r="AX153" i="27"/>
  <c r="AD154" i="27"/>
  <c r="AE154" i="27"/>
  <c r="AF154" i="27"/>
  <c r="AG154" i="27"/>
  <c r="AH154" i="27"/>
  <c r="AI154" i="27"/>
  <c r="AJ154" i="27"/>
  <c r="AK154" i="27"/>
  <c r="AL154" i="27"/>
  <c r="AM154" i="27"/>
  <c r="AN154" i="27"/>
  <c r="AO154" i="27"/>
  <c r="AP154" i="27"/>
  <c r="AQ154" i="27"/>
  <c r="AR154" i="27"/>
  <c r="AS154" i="27"/>
  <c r="AT154" i="27"/>
  <c r="AU154" i="27"/>
  <c r="AV154" i="27"/>
  <c r="AW154" i="27"/>
  <c r="AX154" i="27"/>
  <c r="AD155" i="27"/>
  <c r="AE155" i="27"/>
  <c r="AF155" i="27"/>
  <c r="AG155" i="27"/>
  <c r="AH155" i="27"/>
  <c r="AI155" i="27"/>
  <c r="AJ155" i="27"/>
  <c r="AK155" i="27"/>
  <c r="AL155" i="27"/>
  <c r="AM155" i="27"/>
  <c r="AN155" i="27"/>
  <c r="AO155" i="27"/>
  <c r="AP155" i="27"/>
  <c r="AQ155" i="27"/>
  <c r="AR155" i="27"/>
  <c r="AS155" i="27"/>
  <c r="AT155" i="27"/>
  <c r="AU155" i="27"/>
  <c r="AV155" i="27"/>
  <c r="AW155" i="27"/>
  <c r="AX155" i="27"/>
  <c r="AE128" i="27"/>
  <c r="AF128" i="27"/>
  <c r="AG128" i="27"/>
  <c r="AH128" i="27"/>
  <c r="AI128" i="27"/>
  <c r="AJ128" i="27"/>
  <c r="AK128" i="27"/>
  <c r="AL128" i="27"/>
  <c r="AM128" i="27"/>
  <c r="AN128" i="27"/>
  <c r="AO128" i="27"/>
  <c r="AP128" i="27"/>
  <c r="AQ128" i="27"/>
  <c r="AR128" i="27"/>
  <c r="AS128" i="27"/>
  <c r="AT128" i="27"/>
  <c r="AU128" i="27"/>
  <c r="AV128" i="27"/>
  <c r="AW128" i="27"/>
  <c r="AX128" i="27"/>
  <c r="AD128" i="27"/>
  <c r="BB92" i="27"/>
  <c r="BB91" i="27"/>
  <c r="BB90" i="27"/>
  <c r="AN223" i="28"/>
  <c r="AM223" i="28"/>
  <c r="AI152" i="28"/>
  <c r="AI153" i="28"/>
  <c r="AI154" i="28"/>
  <c r="AI155" i="28"/>
  <c r="AI156" i="28"/>
  <c r="AI157" i="28"/>
  <c r="AI158" i="28"/>
  <c r="AI159" i="28"/>
  <c r="AI160" i="28"/>
  <c r="AI161" i="28"/>
  <c r="AI162" i="28"/>
  <c r="AI163" i="28"/>
  <c r="AI164" i="28"/>
  <c r="AI165" i="28"/>
  <c r="AI166" i="28"/>
  <c r="AI167" i="28"/>
  <c r="AI168" i="28"/>
  <c r="AI169" i="28"/>
  <c r="AI170" i="28"/>
  <c r="AI171" i="28"/>
  <c r="AI172" i="28"/>
  <c r="AI173" i="28"/>
  <c r="AI174" i="28"/>
  <c r="AI175" i="28"/>
  <c r="AI176" i="28"/>
  <c r="AI177" i="28"/>
  <c r="AI178" i="28"/>
  <c r="AI179" i="28"/>
  <c r="AI180" i="28"/>
  <c r="AI181" i="28"/>
  <c r="AI182" i="28"/>
  <c r="AI183" i="28"/>
  <c r="AI184" i="28"/>
  <c r="AI185" i="28"/>
  <c r="AI186" i="28"/>
  <c r="AI187" i="28"/>
  <c r="AI188" i="28"/>
  <c r="AI189" i="28"/>
  <c r="AI190" i="28"/>
  <c r="AI191" i="28"/>
  <c r="AI192" i="28"/>
  <c r="AI193" i="28"/>
  <c r="AI194" i="28"/>
  <c r="AI195" i="28"/>
  <c r="AI196" i="28"/>
  <c r="AI197" i="28"/>
  <c r="AI198" i="28"/>
  <c r="AI199" i="28"/>
  <c r="AI200" i="28"/>
  <c r="AI201" i="28"/>
  <c r="AI202" i="28"/>
  <c r="AI203" i="28"/>
  <c r="AI204" i="28"/>
  <c r="AI205" i="28"/>
  <c r="AI206" i="28"/>
  <c r="AI207" i="28"/>
  <c r="AI208" i="28"/>
  <c r="AI209" i="28"/>
  <c r="AI210" i="28"/>
  <c r="AI211" i="28"/>
  <c r="AI212" i="28"/>
  <c r="AI213" i="28"/>
  <c r="AI214" i="28"/>
  <c r="AI215" i="28"/>
  <c r="AI216" i="28"/>
  <c r="AI217" i="28"/>
  <c r="AI218" i="28"/>
  <c r="AI219" i="28"/>
  <c r="AI220" i="28"/>
  <c r="AI221" i="28"/>
  <c r="AI151" i="28"/>
  <c r="P155" i="28"/>
  <c r="Q155" i="28"/>
  <c r="R155" i="28"/>
  <c r="S155" i="28"/>
  <c r="T155" i="28"/>
  <c r="U155" i="28"/>
  <c r="V155" i="28"/>
  <c r="W155" i="28"/>
  <c r="X155" i="28"/>
  <c r="Y155" i="28"/>
  <c r="Z155" i="28"/>
  <c r="P156" i="28"/>
  <c r="Q156" i="28"/>
  <c r="R156" i="28"/>
  <c r="S156" i="28"/>
  <c r="T156" i="28"/>
  <c r="U156" i="28"/>
  <c r="V156" i="28"/>
  <c r="W156" i="28"/>
  <c r="X156" i="28"/>
  <c r="Y156" i="28"/>
  <c r="Z156" i="28"/>
  <c r="P157" i="28"/>
  <c r="Q157" i="28"/>
  <c r="R157" i="28"/>
  <c r="S157" i="28"/>
  <c r="T157" i="28"/>
  <c r="U157" i="28"/>
  <c r="V157" i="28"/>
  <c r="W157" i="28"/>
  <c r="X157" i="28"/>
  <c r="Y157" i="28"/>
  <c r="Z157" i="28"/>
  <c r="P158" i="28"/>
  <c r="Q158" i="28"/>
  <c r="R158" i="28"/>
  <c r="S158" i="28"/>
  <c r="T158" i="28"/>
  <c r="U158" i="28"/>
  <c r="V158" i="28"/>
  <c r="W158" i="28"/>
  <c r="X158" i="28"/>
  <c r="Y158" i="28"/>
  <c r="Z158" i="28"/>
  <c r="P159" i="28"/>
  <c r="Q159" i="28"/>
  <c r="R159" i="28"/>
  <c r="S159" i="28"/>
  <c r="T159" i="28"/>
  <c r="U159" i="28"/>
  <c r="V159" i="28"/>
  <c r="W159" i="28"/>
  <c r="X159" i="28"/>
  <c r="Y159" i="28"/>
  <c r="Z159" i="28"/>
  <c r="P160" i="28"/>
  <c r="Q160" i="28"/>
  <c r="R160" i="28"/>
  <c r="S160" i="28"/>
  <c r="T160" i="28"/>
  <c r="U160" i="28"/>
  <c r="V160" i="28"/>
  <c r="W160" i="28"/>
  <c r="X160" i="28"/>
  <c r="Y160" i="28"/>
  <c r="Z160" i="28"/>
  <c r="P161" i="28"/>
  <c r="Q161" i="28"/>
  <c r="R161" i="28"/>
  <c r="S161" i="28"/>
  <c r="T161" i="28"/>
  <c r="U161" i="28"/>
  <c r="V161" i="28"/>
  <c r="W161" i="28"/>
  <c r="X161" i="28"/>
  <c r="Y161" i="28"/>
  <c r="Z161" i="28"/>
  <c r="P162" i="28"/>
  <c r="Q162" i="28"/>
  <c r="R162" i="28"/>
  <c r="S162" i="28"/>
  <c r="T162" i="28"/>
  <c r="U162" i="28"/>
  <c r="V162" i="28"/>
  <c r="W162" i="28"/>
  <c r="X162" i="28"/>
  <c r="Y162" i="28"/>
  <c r="Z162" i="28"/>
  <c r="P163" i="28"/>
  <c r="Q163" i="28"/>
  <c r="R163" i="28"/>
  <c r="S163" i="28"/>
  <c r="T163" i="28"/>
  <c r="U163" i="28"/>
  <c r="V163" i="28"/>
  <c r="W163" i="28"/>
  <c r="X163" i="28"/>
  <c r="Y163" i="28"/>
  <c r="Z163" i="28"/>
  <c r="P164" i="28"/>
  <c r="Q164" i="28"/>
  <c r="R164" i="28"/>
  <c r="S164" i="28"/>
  <c r="T164" i="28"/>
  <c r="U164" i="28"/>
  <c r="V164" i="28"/>
  <c r="W164" i="28"/>
  <c r="X164" i="28"/>
  <c r="Y164" i="28"/>
  <c r="Z164" i="28"/>
  <c r="P165" i="28"/>
  <c r="Q165" i="28"/>
  <c r="R165" i="28"/>
  <c r="S165" i="28"/>
  <c r="T165" i="28"/>
  <c r="U165" i="28"/>
  <c r="V165" i="28"/>
  <c r="W165" i="28"/>
  <c r="X165" i="28"/>
  <c r="Y165" i="28"/>
  <c r="Z165" i="28"/>
  <c r="P166" i="28"/>
  <c r="Q166" i="28"/>
  <c r="R166" i="28"/>
  <c r="S166" i="28"/>
  <c r="T166" i="28"/>
  <c r="U166" i="28"/>
  <c r="V166" i="28"/>
  <c r="W166" i="28"/>
  <c r="X166" i="28"/>
  <c r="Y166" i="28"/>
  <c r="Z166" i="28"/>
  <c r="P167" i="28"/>
  <c r="Q167" i="28"/>
  <c r="R167" i="28"/>
  <c r="S167" i="28"/>
  <c r="T167" i="28"/>
  <c r="U167" i="28"/>
  <c r="V167" i="28"/>
  <c r="W167" i="28"/>
  <c r="X167" i="28"/>
  <c r="Y167" i="28"/>
  <c r="Z167" i="28"/>
  <c r="P168" i="28"/>
  <c r="Q168" i="28"/>
  <c r="R168" i="28"/>
  <c r="S168" i="28"/>
  <c r="T168" i="28"/>
  <c r="U168" i="28"/>
  <c r="V168" i="28"/>
  <c r="W168" i="28"/>
  <c r="X168" i="28"/>
  <c r="Y168" i="28"/>
  <c r="Z168" i="28"/>
  <c r="P169" i="28"/>
  <c r="Q169" i="28"/>
  <c r="R169" i="28"/>
  <c r="S169" i="28"/>
  <c r="T169" i="28"/>
  <c r="U169" i="28"/>
  <c r="V169" i="28"/>
  <c r="W169" i="28"/>
  <c r="X169" i="28"/>
  <c r="Y169" i="28"/>
  <c r="Z169" i="28"/>
  <c r="P170" i="28"/>
  <c r="Q170" i="28"/>
  <c r="R170" i="28"/>
  <c r="S170" i="28"/>
  <c r="T170" i="28"/>
  <c r="U170" i="28"/>
  <c r="V170" i="28"/>
  <c r="W170" i="28"/>
  <c r="X170" i="28"/>
  <c r="Y170" i="28"/>
  <c r="Z170" i="28"/>
  <c r="P171" i="28"/>
  <c r="Q171" i="28"/>
  <c r="R171" i="28"/>
  <c r="S171" i="28"/>
  <c r="T171" i="28"/>
  <c r="U171" i="28"/>
  <c r="V171" i="28"/>
  <c r="W171" i="28"/>
  <c r="X171" i="28"/>
  <c r="Y171" i="28"/>
  <c r="Z171" i="28"/>
  <c r="P172" i="28"/>
  <c r="Q172" i="28"/>
  <c r="R172" i="28"/>
  <c r="S172" i="28"/>
  <c r="T172" i="28"/>
  <c r="U172" i="28"/>
  <c r="V172" i="28"/>
  <c r="W172" i="28"/>
  <c r="X172" i="28"/>
  <c r="Y172" i="28"/>
  <c r="Z172" i="28"/>
  <c r="P173" i="28"/>
  <c r="Q173" i="28"/>
  <c r="R173" i="28"/>
  <c r="S173" i="28"/>
  <c r="T173" i="28"/>
  <c r="U173" i="28"/>
  <c r="V173" i="28"/>
  <c r="W173" i="28"/>
  <c r="X173" i="28"/>
  <c r="Y173" i="28"/>
  <c r="Z173" i="28"/>
  <c r="P174" i="28"/>
  <c r="Q174" i="28"/>
  <c r="R174" i="28"/>
  <c r="S174" i="28"/>
  <c r="T174" i="28"/>
  <c r="U174" i="28"/>
  <c r="V174" i="28"/>
  <c r="W174" i="28"/>
  <c r="X174" i="28"/>
  <c r="Y174" i="28"/>
  <c r="Z174" i="28"/>
  <c r="P175" i="28"/>
  <c r="Q175" i="28"/>
  <c r="R175" i="28"/>
  <c r="S175" i="28"/>
  <c r="T175" i="28"/>
  <c r="U175" i="28"/>
  <c r="V175" i="28"/>
  <c r="W175" i="28"/>
  <c r="X175" i="28"/>
  <c r="Y175" i="28"/>
  <c r="Z175" i="28"/>
  <c r="P176" i="28"/>
  <c r="Q176" i="28"/>
  <c r="R176" i="28"/>
  <c r="S176" i="28"/>
  <c r="T176" i="28"/>
  <c r="U176" i="28"/>
  <c r="V176" i="28"/>
  <c r="W176" i="28"/>
  <c r="X176" i="28"/>
  <c r="Y176" i="28"/>
  <c r="Z176" i="28"/>
  <c r="P177" i="28"/>
  <c r="Q177" i="28"/>
  <c r="R177" i="28"/>
  <c r="S177" i="28"/>
  <c r="T177" i="28"/>
  <c r="U177" i="28"/>
  <c r="V177" i="28"/>
  <c r="W177" i="28"/>
  <c r="X177" i="28"/>
  <c r="Y177" i="28"/>
  <c r="Z177" i="28"/>
  <c r="P178" i="28"/>
  <c r="Q178" i="28"/>
  <c r="R178" i="28"/>
  <c r="S178" i="28"/>
  <c r="T178" i="28"/>
  <c r="U178" i="28"/>
  <c r="V178" i="28"/>
  <c r="W178" i="28"/>
  <c r="X178" i="28"/>
  <c r="Y178" i="28"/>
  <c r="Z178" i="28"/>
  <c r="P179" i="28"/>
  <c r="Q179" i="28"/>
  <c r="R179" i="28"/>
  <c r="S179" i="28"/>
  <c r="T179" i="28"/>
  <c r="U179" i="28"/>
  <c r="V179" i="28"/>
  <c r="W179" i="28"/>
  <c r="X179" i="28"/>
  <c r="Y179" i="28"/>
  <c r="Z179" i="28"/>
  <c r="P180" i="28"/>
  <c r="Q180" i="28"/>
  <c r="R180" i="28"/>
  <c r="S180" i="28"/>
  <c r="T180" i="28"/>
  <c r="U180" i="28"/>
  <c r="V180" i="28"/>
  <c r="W180" i="28"/>
  <c r="X180" i="28"/>
  <c r="Y180" i="28"/>
  <c r="Z180" i="28"/>
  <c r="P181" i="28"/>
  <c r="Q181" i="28"/>
  <c r="R181" i="28"/>
  <c r="S181" i="28"/>
  <c r="T181" i="28"/>
  <c r="U181" i="28"/>
  <c r="V181" i="28"/>
  <c r="W181" i="28"/>
  <c r="X181" i="28"/>
  <c r="Y181" i="28"/>
  <c r="Z181" i="28"/>
  <c r="P182" i="28"/>
  <c r="Q182" i="28"/>
  <c r="R182" i="28"/>
  <c r="S182" i="28"/>
  <c r="T182" i="28"/>
  <c r="U182" i="28"/>
  <c r="V182" i="28"/>
  <c r="W182" i="28"/>
  <c r="X182" i="28"/>
  <c r="Y182" i="28"/>
  <c r="Z182" i="28"/>
  <c r="P183" i="28"/>
  <c r="Q183" i="28"/>
  <c r="R183" i="28"/>
  <c r="S183" i="28"/>
  <c r="T183" i="28"/>
  <c r="U183" i="28"/>
  <c r="V183" i="28"/>
  <c r="W183" i="28"/>
  <c r="X183" i="28"/>
  <c r="Y183" i="28"/>
  <c r="Z183" i="28"/>
  <c r="P184" i="28"/>
  <c r="Q184" i="28"/>
  <c r="R184" i="28"/>
  <c r="S184" i="28"/>
  <c r="T184" i="28"/>
  <c r="U184" i="28"/>
  <c r="V184" i="28"/>
  <c r="W184" i="28"/>
  <c r="X184" i="28"/>
  <c r="Y184" i="28"/>
  <c r="Z184" i="28"/>
  <c r="P185" i="28"/>
  <c r="Q185" i="28"/>
  <c r="R185" i="28"/>
  <c r="S185" i="28"/>
  <c r="T185" i="28"/>
  <c r="U185" i="28"/>
  <c r="V185" i="28"/>
  <c r="W185" i="28"/>
  <c r="X185" i="28"/>
  <c r="Y185" i="28"/>
  <c r="Z185" i="28"/>
  <c r="Q154" i="28"/>
  <c r="R154" i="28"/>
  <c r="S154" i="28"/>
  <c r="T154" i="28"/>
  <c r="U154" i="28"/>
  <c r="V154" i="28"/>
  <c r="W154" i="28"/>
  <c r="X154" i="28"/>
  <c r="Y154" i="28"/>
  <c r="Z154" i="28"/>
  <c r="P154" i="28"/>
  <c r="J144" i="28"/>
  <c r="I144" i="28"/>
  <c r="K144" i="28" s="1"/>
  <c r="S102" i="28"/>
  <c r="S131" i="28"/>
  <c r="AG30" i="28"/>
  <c r="L77" i="28"/>
  <c r="M77" i="28"/>
  <c r="G79" i="28"/>
  <c r="H79" i="28"/>
  <c r="L81" i="28"/>
  <c r="M81" i="28"/>
  <c r="R7" i="27"/>
  <c r="S7" i="27"/>
  <c r="T7" i="27"/>
  <c r="U7" i="27"/>
  <c r="V7" i="27"/>
  <c r="W7" i="27"/>
  <c r="X7" i="27"/>
  <c r="Y7" i="27"/>
  <c r="Z7" i="27"/>
  <c r="AA7" i="27"/>
  <c r="AB7" i="27"/>
  <c r="BA7" i="27"/>
  <c r="BB7" i="27"/>
  <c r="BC7" i="27"/>
  <c r="R8" i="27"/>
  <c r="S8" i="27"/>
  <c r="T8" i="27"/>
  <c r="U8" i="27"/>
  <c r="V8" i="27"/>
  <c r="W8" i="27"/>
  <c r="X8" i="27"/>
  <c r="Y8" i="27"/>
  <c r="Z8" i="27"/>
  <c r="AA8" i="27"/>
  <c r="AB8" i="27"/>
  <c r="BA8" i="27"/>
  <c r="BB8" i="27"/>
  <c r="R9" i="27"/>
  <c r="S9" i="27"/>
  <c r="T9" i="27"/>
  <c r="U9" i="27"/>
  <c r="V9" i="27"/>
  <c r="W9" i="27"/>
  <c r="X9" i="27"/>
  <c r="Y9" i="27"/>
  <c r="Z9" i="27"/>
  <c r="AA9" i="27"/>
  <c r="AB9" i="27"/>
  <c r="BA9" i="27"/>
  <c r="BB9" i="27"/>
  <c r="R10" i="27"/>
  <c r="S10" i="27"/>
  <c r="T10" i="27"/>
  <c r="U10" i="27"/>
  <c r="V10" i="27"/>
  <c r="W10" i="27"/>
  <c r="X10" i="27"/>
  <c r="Y10" i="27"/>
  <c r="Z10" i="27"/>
  <c r="AA10" i="27"/>
  <c r="AB10" i="27"/>
  <c r="R11" i="27"/>
  <c r="S11" i="27"/>
  <c r="T11" i="27"/>
  <c r="U11" i="27"/>
  <c r="V11" i="27"/>
  <c r="W11" i="27"/>
  <c r="X11" i="27"/>
  <c r="Y11" i="27"/>
  <c r="Z11" i="27"/>
  <c r="AA11" i="27"/>
  <c r="AB11" i="27"/>
  <c r="R12" i="27"/>
  <c r="S12" i="27"/>
  <c r="T12" i="27"/>
  <c r="U12" i="27"/>
  <c r="V12" i="27"/>
  <c r="W12" i="27"/>
  <c r="X12" i="27"/>
  <c r="Y12" i="27"/>
  <c r="Z12" i="27"/>
  <c r="AA12" i="27"/>
  <c r="AB12" i="27"/>
  <c r="R13" i="27"/>
  <c r="S13" i="27"/>
  <c r="T13" i="27"/>
  <c r="U13" i="27"/>
  <c r="V13" i="27"/>
  <c r="W13" i="27"/>
  <c r="X13" i="27"/>
  <c r="Y13" i="27"/>
  <c r="Z13" i="27"/>
  <c r="AA13" i="27"/>
  <c r="AB13" i="27"/>
  <c r="R14" i="27"/>
  <c r="S14" i="27"/>
  <c r="T14" i="27"/>
  <c r="U14" i="27"/>
  <c r="V14" i="27"/>
  <c r="W14" i="27"/>
  <c r="X14" i="27"/>
  <c r="Y14" i="27"/>
  <c r="Z14" i="27"/>
  <c r="AA14" i="27"/>
  <c r="AB14" i="27"/>
  <c r="R15" i="27"/>
  <c r="S15" i="27"/>
  <c r="T15" i="27"/>
  <c r="U15" i="27"/>
  <c r="V15" i="27"/>
  <c r="W15" i="27"/>
  <c r="X15" i="27"/>
  <c r="Y15" i="27"/>
  <c r="Z15" i="27"/>
  <c r="AA15" i="27"/>
  <c r="AB15" i="27"/>
  <c r="R16" i="27"/>
  <c r="S16" i="27"/>
  <c r="T16" i="27"/>
  <c r="U16" i="27"/>
  <c r="V16" i="27"/>
  <c r="W16" i="27"/>
  <c r="X16" i="27"/>
  <c r="Y16" i="27"/>
  <c r="Z16" i="27"/>
  <c r="AA16" i="27"/>
  <c r="AB16" i="27"/>
  <c r="R17" i="27"/>
  <c r="S17" i="27"/>
  <c r="T17" i="27"/>
  <c r="U17" i="27"/>
  <c r="V17" i="27"/>
  <c r="W17" i="27"/>
  <c r="X17" i="27"/>
  <c r="Y17" i="27"/>
  <c r="Z17" i="27"/>
  <c r="AA17" i="27"/>
  <c r="AB17" i="27"/>
  <c r="R18" i="27"/>
  <c r="S18" i="27"/>
  <c r="T18" i="27"/>
  <c r="U18" i="27"/>
  <c r="V18" i="27"/>
  <c r="W18" i="27"/>
  <c r="X18" i="27"/>
  <c r="Y18" i="27"/>
  <c r="Z18" i="27"/>
  <c r="AA18" i="27"/>
  <c r="AB18" i="27"/>
  <c r="R28" i="27"/>
  <c r="S28" i="27"/>
  <c r="T28" i="27"/>
  <c r="U28" i="27"/>
  <c r="V28" i="27"/>
  <c r="W28" i="27"/>
  <c r="X28" i="27"/>
  <c r="Y28" i="27"/>
  <c r="Z28" i="27"/>
  <c r="AA28" i="27"/>
  <c r="AB28" i="27"/>
  <c r="R29" i="27"/>
  <c r="S29" i="27"/>
  <c r="T29" i="27"/>
  <c r="U29" i="27"/>
  <c r="V29" i="27"/>
  <c r="W29" i="27"/>
  <c r="X29" i="27"/>
  <c r="Y29" i="27"/>
  <c r="Z29" i="27"/>
  <c r="AA29" i="27"/>
  <c r="AB29" i="27"/>
  <c r="BA29" i="27"/>
  <c r="BB29" i="27"/>
  <c r="R30" i="27"/>
  <c r="S30" i="27"/>
  <c r="T30" i="27"/>
  <c r="U30" i="27"/>
  <c r="V30" i="27"/>
  <c r="W30" i="27"/>
  <c r="X30" i="27"/>
  <c r="Y30" i="27"/>
  <c r="Z30" i="27"/>
  <c r="AA30" i="27"/>
  <c r="AB30" i="27"/>
  <c r="BA30" i="27"/>
  <c r="BB30" i="27"/>
  <c r="R31" i="27"/>
  <c r="S31" i="27"/>
  <c r="T31" i="27"/>
  <c r="U31" i="27"/>
  <c r="V31" i="27"/>
  <c r="W31" i="27"/>
  <c r="X31" i="27"/>
  <c r="Y31" i="27"/>
  <c r="Z31" i="27"/>
  <c r="AA31" i="27"/>
  <c r="AB31" i="27"/>
  <c r="BA31" i="27"/>
  <c r="BB31" i="27"/>
  <c r="R32" i="27"/>
  <c r="S32" i="27"/>
  <c r="T32" i="27"/>
  <c r="U32" i="27"/>
  <c r="V32" i="27"/>
  <c r="W32" i="27"/>
  <c r="X32" i="27"/>
  <c r="Y32" i="27"/>
  <c r="Z32" i="27"/>
  <c r="AA32" i="27"/>
  <c r="AB32" i="27"/>
  <c r="R33" i="27"/>
  <c r="S33" i="27"/>
  <c r="T33" i="27"/>
  <c r="U33" i="27"/>
  <c r="V33" i="27"/>
  <c r="W33" i="27"/>
  <c r="X33" i="27"/>
  <c r="Y33" i="27"/>
  <c r="Z33" i="27"/>
  <c r="AA33" i="27"/>
  <c r="AB33" i="27"/>
  <c r="R34" i="27"/>
  <c r="S34" i="27"/>
  <c r="T34" i="27"/>
  <c r="U34" i="27"/>
  <c r="V34" i="27"/>
  <c r="W34" i="27"/>
  <c r="X34" i="27"/>
  <c r="Y34" i="27"/>
  <c r="Z34" i="27"/>
  <c r="AA34" i="27"/>
  <c r="AB34" i="27"/>
  <c r="R35" i="27"/>
  <c r="S35" i="27"/>
  <c r="T35" i="27"/>
  <c r="U35" i="27"/>
  <c r="V35" i="27"/>
  <c r="W35" i="27"/>
  <c r="X35" i="27"/>
  <c r="Y35" i="27"/>
  <c r="Z35" i="27"/>
  <c r="AA35" i="27"/>
  <c r="AB35" i="27"/>
  <c r="R36" i="27"/>
  <c r="S36" i="27"/>
  <c r="T36" i="27"/>
  <c r="U36" i="27"/>
  <c r="V36" i="27"/>
  <c r="W36" i="27"/>
  <c r="X36" i="27"/>
  <c r="Y36" i="27"/>
  <c r="Z36" i="27"/>
  <c r="AA36" i="27"/>
  <c r="AB36" i="27"/>
  <c r="R37" i="27"/>
  <c r="S37" i="27"/>
  <c r="T37" i="27"/>
  <c r="U37" i="27"/>
  <c r="V37" i="27"/>
  <c r="W37" i="27"/>
  <c r="X37" i="27"/>
  <c r="Y37" i="27"/>
  <c r="Z37" i="27"/>
  <c r="AA37" i="27"/>
  <c r="AB37" i="27"/>
  <c r="R38" i="27"/>
  <c r="S38" i="27"/>
  <c r="T38" i="27"/>
  <c r="U38" i="27"/>
  <c r="V38" i="27"/>
  <c r="W38" i="27"/>
  <c r="X38" i="27"/>
  <c r="Y38" i="27"/>
  <c r="Z38" i="27"/>
  <c r="AA38" i="27"/>
  <c r="AB38" i="27"/>
  <c r="R39" i="27"/>
  <c r="S39" i="27"/>
  <c r="T39" i="27"/>
  <c r="U39" i="27"/>
  <c r="V39" i="27"/>
  <c r="W39" i="27"/>
  <c r="X39" i="27"/>
  <c r="Y39" i="27"/>
  <c r="Z39" i="27"/>
  <c r="AA39" i="27"/>
  <c r="AB39" i="27"/>
  <c r="R40" i="27"/>
  <c r="S40" i="27"/>
  <c r="T40" i="27"/>
  <c r="U40" i="27"/>
  <c r="V40" i="27"/>
  <c r="W40" i="27"/>
  <c r="X40" i="27"/>
  <c r="Y40" i="27"/>
  <c r="Z40" i="27"/>
  <c r="AA40" i="27"/>
  <c r="AB40" i="27"/>
  <c r="R41" i="27"/>
  <c r="S41" i="27"/>
  <c r="T41" i="27"/>
  <c r="U41" i="27"/>
  <c r="V41" i="27"/>
  <c r="W41" i="27"/>
  <c r="X41" i="27"/>
  <c r="Y41" i="27"/>
  <c r="Z41" i="27"/>
  <c r="AA41" i="27"/>
  <c r="AB41" i="27"/>
  <c r="R42" i="27"/>
  <c r="S42" i="27"/>
  <c r="T42" i="27"/>
  <c r="U42" i="27"/>
  <c r="V42" i="27"/>
  <c r="W42" i="27"/>
  <c r="X42" i="27"/>
  <c r="Y42" i="27"/>
  <c r="Z42" i="27"/>
  <c r="AA42" i="27"/>
  <c r="AB42" i="27"/>
  <c r="R43" i="27"/>
  <c r="S43" i="27"/>
  <c r="T43" i="27"/>
  <c r="U43" i="27"/>
  <c r="V43" i="27"/>
  <c r="W43" i="27"/>
  <c r="X43" i="27"/>
  <c r="Y43" i="27"/>
  <c r="Z43" i="27"/>
  <c r="AA43" i="27"/>
  <c r="AB43" i="27"/>
  <c r="R53" i="27"/>
  <c r="S53" i="27"/>
  <c r="T53" i="27"/>
  <c r="U53" i="27"/>
  <c r="V53" i="27"/>
  <c r="W53" i="27"/>
  <c r="X53" i="27"/>
  <c r="Y53" i="27"/>
  <c r="Z53" i="27"/>
  <c r="AA53" i="27"/>
  <c r="AB53" i="27"/>
  <c r="R54" i="27"/>
  <c r="S54" i="27"/>
  <c r="T54" i="27"/>
  <c r="U54" i="27"/>
  <c r="V54" i="27"/>
  <c r="W54" i="27"/>
  <c r="X54" i="27"/>
  <c r="Y54" i="27"/>
  <c r="Z54" i="27"/>
  <c r="AA54" i="27"/>
  <c r="AB54" i="27"/>
  <c r="BA54" i="27"/>
  <c r="BB54" i="27"/>
  <c r="R55" i="27"/>
  <c r="S55" i="27"/>
  <c r="T55" i="27"/>
  <c r="U55" i="27"/>
  <c r="V55" i="27"/>
  <c r="W55" i="27"/>
  <c r="X55" i="27"/>
  <c r="Y55" i="27"/>
  <c r="Z55" i="27"/>
  <c r="AA55" i="27"/>
  <c r="AB55" i="27"/>
  <c r="BA55" i="27"/>
  <c r="BB55" i="27"/>
  <c r="R56" i="27"/>
  <c r="S56" i="27"/>
  <c r="T56" i="27"/>
  <c r="U56" i="27"/>
  <c r="V56" i="27"/>
  <c r="W56" i="27"/>
  <c r="X56" i="27"/>
  <c r="Y56" i="27"/>
  <c r="Z56" i="27"/>
  <c r="AA56" i="27"/>
  <c r="AB56" i="27"/>
  <c r="BA56" i="27"/>
  <c r="BB56" i="27"/>
  <c r="R57" i="27"/>
  <c r="S57" i="27"/>
  <c r="T57" i="27"/>
  <c r="U57" i="27"/>
  <c r="V57" i="27"/>
  <c r="W57" i="27"/>
  <c r="X57" i="27"/>
  <c r="Y57" i="27"/>
  <c r="Z57" i="27"/>
  <c r="AA57" i="27"/>
  <c r="AB57" i="27"/>
  <c r="R58" i="27"/>
  <c r="S58" i="27"/>
  <c r="T58" i="27"/>
  <c r="U58" i="27"/>
  <c r="V58" i="27"/>
  <c r="W58" i="27"/>
  <c r="X58" i="27"/>
  <c r="Y58" i="27"/>
  <c r="Z58" i="27"/>
  <c r="AA58" i="27"/>
  <c r="AB58" i="27"/>
  <c r="R59" i="27"/>
  <c r="S59" i="27"/>
  <c r="T59" i="27"/>
  <c r="U59" i="27"/>
  <c r="V59" i="27"/>
  <c r="W59" i="27"/>
  <c r="X59" i="27"/>
  <c r="Y59" i="27"/>
  <c r="Z59" i="27"/>
  <c r="AA59" i="27"/>
  <c r="AB59" i="27"/>
  <c r="R60" i="27"/>
  <c r="S60" i="27"/>
  <c r="T60" i="27"/>
  <c r="U60" i="27"/>
  <c r="V60" i="27"/>
  <c r="W60" i="27"/>
  <c r="X60" i="27"/>
  <c r="Y60" i="27"/>
  <c r="Z60" i="27"/>
  <c r="AA60" i="27"/>
  <c r="AB60" i="27"/>
  <c r="R61" i="27"/>
  <c r="S61" i="27"/>
  <c r="T61" i="27"/>
  <c r="U61" i="27"/>
  <c r="V61" i="27"/>
  <c r="W61" i="27"/>
  <c r="X61" i="27"/>
  <c r="Y61" i="27"/>
  <c r="Z61" i="27"/>
  <c r="AA61" i="27"/>
  <c r="AB61" i="27"/>
  <c r="R62" i="27"/>
  <c r="S62" i="27"/>
  <c r="T62" i="27"/>
  <c r="U62" i="27"/>
  <c r="V62" i="27"/>
  <c r="W62" i="27"/>
  <c r="X62" i="27"/>
  <c r="Y62" i="27"/>
  <c r="Z62" i="27"/>
  <c r="AA62" i="27"/>
  <c r="AB62" i="27"/>
  <c r="R63" i="27"/>
  <c r="S63" i="27"/>
  <c r="T63" i="27"/>
  <c r="U63" i="27"/>
  <c r="V63" i="27"/>
  <c r="W63" i="27"/>
  <c r="X63" i="27"/>
  <c r="Y63" i="27"/>
  <c r="Z63" i="27"/>
  <c r="AA63" i="27"/>
  <c r="AB63" i="27"/>
  <c r="R64" i="27"/>
  <c r="S64" i="27"/>
  <c r="T64" i="27"/>
  <c r="U64" i="27"/>
  <c r="V64" i="27"/>
  <c r="W64" i="27"/>
  <c r="X64" i="27"/>
  <c r="Y64" i="27"/>
  <c r="Z64" i="27"/>
  <c r="AA64" i="27"/>
  <c r="AB64" i="27"/>
  <c r="R65" i="27"/>
  <c r="S65" i="27"/>
  <c r="T65" i="27"/>
  <c r="U65" i="27"/>
  <c r="V65" i="27"/>
  <c r="W65" i="27"/>
  <c r="X65" i="27"/>
  <c r="Y65" i="27"/>
  <c r="Z65" i="27"/>
  <c r="AA65" i="27"/>
  <c r="AB65" i="27"/>
  <c r="R66" i="27"/>
  <c r="S66" i="27"/>
  <c r="T66" i="27"/>
  <c r="U66" i="27"/>
  <c r="V66" i="27"/>
  <c r="W66" i="27"/>
  <c r="X66" i="27"/>
  <c r="Y66" i="27"/>
  <c r="Z66" i="27"/>
  <c r="AA66" i="27"/>
  <c r="AB66" i="27"/>
  <c r="R67" i="27"/>
  <c r="S67" i="27"/>
  <c r="T67" i="27"/>
  <c r="U67" i="27"/>
  <c r="V67" i="27"/>
  <c r="W67" i="27"/>
  <c r="X67" i="27"/>
  <c r="Y67" i="27"/>
  <c r="Z67" i="27"/>
  <c r="AA67" i="27"/>
  <c r="AB67" i="27"/>
  <c r="R68" i="27"/>
  <c r="S68" i="27"/>
  <c r="T68" i="27"/>
  <c r="U68" i="27"/>
  <c r="V68" i="27"/>
  <c r="W68" i="27"/>
  <c r="X68" i="27"/>
  <c r="Y68" i="27"/>
  <c r="Z68" i="27"/>
  <c r="AA68" i="27"/>
  <c r="AB68" i="27"/>
  <c r="R69" i="27"/>
  <c r="S69" i="27"/>
  <c r="T69" i="27"/>
  <c r="U69" i="27"/>
  <c r="V69" i="27"/>
  <c r="W69" i="27"/>
  <c r="X69" i="27"/>
  <c r="Y69" i="27"/>
  <c r="Z69" i="27"/>
  <c r="AA69" i="27"/>
  <c r="AB69" i="27"/>
  <c r="R70" i="27"/>
  <c r="S70" i="27"/>
  <c r="T70" i="27"/>
  <c r="U70" i="27"/>
  <c r="V70" i="27"/>
  <c r="W70" i="27"/>
  <c r="X70" i="27"/>
  <c r="Y70" i="27"/>
  <c r="Z70" i="27"/>
  <c r="AA70" i="27"/>
  <c r="AB70" i="27"/>
  <c r="R71" i="27"/>
  <c r="S71" i="27"/>
  <c r="T71" i="27"/>
  <c r="U71" i="27"/>
  <c r="V71" i="27"/>
  <c r="W71" i="27"/>
  <c r="X71" i="27"/>
  <c r="Y71" i="27"/>
  <c r="Z71" i="27"/>
  <c r="AA71" i="27"/>
  <c r="AB71" i="27"/>
  <c r="R72" i="27"/>
  <c r="S72" i="27"/>
  <c r="T72" i="27"/>
  <c r="U72" i="27"/>
  <c r="V72" i="27"/>
  <c r="W72" i="27"/>
  <c r="X72" i="27"/>
  <c r="Y72" i="27"/>
  <c r="Z72" i="27"/>
  <c r="AA72" i="27"/>
  <c r="AB72" i="27"/>
  <c r="R73" i="27"/>
  <c r="S73" i="27"/>
  <c r="T73" i="27"/>
  <c r="U73" i="27"/>
  <c r="V73" i="27"/>
  <c r="W73" i="27"/>
  <c r="X73" i="27"/>
  <c r="Y73" i="27"/>
  <c r="Z73" i="27"/>
  <c r="AA73" i="27"/>
  <c r="AB73" i="27"/>
  <c r="R74" i="27"/>
  <c r="S74" i="27"/>
  <c r="T74" i="27"/>
  <c r="U74" i="27"/>
  <c r="V74" i="27"/>
  <c r="W74" i="27"/>
  <c r="X74" i="27"/>
  <c r="Y74" i="27"/>
  <c r="Z74" i="27"/>
  <c r="AA74" i="27"/>
  <c r="AB74" i="27"/>
  <c r="R75" i="27"/>
  <c r="S75" i="27"/>
  <c r="T75" i="27"/>
  <c r="U75" i="27"/>
  <c r="V75" i="27"/>
  <c r="W75" i="27"/>
  <c r="X75" i="27"/>
  <c r="Y75" i="27"/>
  <c r="Z75" i="27"/>
  <c r="AA75" i="27"/>
  <c r="AB75" i="27"/>
  <c r="R76" i="27"/>
  <c r="S76" i="27"/>
  <c r="T76" i="27"/>
  <c r="U76" i="27"/>
  <c r="V76" i="27"/>
  <c r="W76" i="27"/>
  <c r="X76" i="27"/>
  <c r="Y76" i="27"/>
  <c r="Z76" i="27"/>
  <c r="AA76" i="27"/>
  <c r="AB76" i="27"/>
  <c r="R77" i="27"/>
  <c r="S77" i="27"/>
  <c r="T77" i="27"/>
  <c r="U77" i="27"/>
  <c r="V77" i="27"/>
  <c r="W77" i="27"/>
  <c r="X77" i="27"/>
  <c r="Y77" i="27"/>
  <c r="Z77" i="27"/>
  <c r="AA77" i="27"/>
  <c r="AB77" i="27"/>
  <c r="R78" i="27"/>
  <c r="S78" i="27"/>
  <c r="T78" i="27"/>
  <c r="U78" i="27"/>
  <c r="V78" i="27"/>
  <c r="W78" i="27"/>
  <c r="X78" i="27"/>
  <c r="Y78" i="27"/>
  <c r="Z78" i="27"/>
  <c r="AA78" i="27"/>
  <c r="AB78" i="27"/>
  <c r="R79" i="27"/>
  <c r="S79" i="27"/>
  <c r="T79" i="27"/>
  <c r="U79" i="27"/>
  <c r="V79" i="27"/>
  <c r="W79" i="27"/>
  <c r="X79" i="27"/>
  <c r="Y79" i="27"/>
  <c r="Z79" i="27"/>
  <c r="AA79" i="27"/>
  <c r="AB79" i="27"/>
  <c r="R80" i="27"/>
  <c r="S80" i="27"/>
  <c r="T80" i="27"/>
  <c r="U80" i="27"/>
  <c r="V80" i="27"/>
  <c r="W80" i="27"/>
  <c r="X80" i="27"/>
  <c r="Y80" i="27"/>
  <c r="Z80" i="27"/>
  <c r="AA80" i="27"/>
  <c r="AB80" i="27"/>
  <c r="R89" i="27"/>
  <c r="S89" i="27"/>
  <c r="T89" i="27"/>
  <c r="U89" i="27"/>
  <c r="V89" i="27"/>
  <c r="W89" i="27"/>
  <c r="X89" i="27"/>
  <c r="Y89" i="27"/>
  <c r="Z89" i="27"/>
  <c r="AA89" i="27"/>
  <c r="AB89" i="27"/>
  <c r="R90" i="27"/>
  <c r="S90" i="27"/>
  <c r="T90" i="27"/>
  <c r="U90" i="27"/>
  <c r="V90" i="27"/>
  <c r="W90" i="27"/>
  <c r="X90" i="27"/>
  <c r="Y90" i="27"/>
  <c r="Z90" i="27"/>
  <c r="AA90" i="27"/>
  <c r="AB90" i="27"/>
  <c r="BA90" i="27"/>
  <c r="R91" i="27"/>
  <c r="S91" i="27"/>
  <c r="T91" i="27"/>
  <c r="U91" i="27"/>
  <c r="V91" i="27"/>
  <c r="W91" i="27"/>
  <c r="X91" i="27"/>
  <c r="Y91" i="27"/>
  <c r="Z91" i="27"/>
  <c r="AA91" i="27"/>
  <c r="AB91" i="27"/>
  <c r="BA91" i="27"/>
  <c r="BC91" i="27"/>
  <c r="R92" i="27"/>
  <c r="S92" i="27"/>
  <c r="T92" i="27"/>
  <c r="U92" i="27"/>
  <c r="V92" i="27"/>
  <c r="W92" i="27"/>
  <c r="X92" i="27"/>
  <c r="Y92" i="27"/>
  <c r="Z92" i="27"/>
  <c r="AA92" i="27"/>
  <c r="AB92" i="27"/>
  <c r="BA92" i="27"/>
  <c r="BC92" i="27"/>
  <c r="R93" i="27"/>
  <c r="S93" i="27"/>
  <c r="T93" i="27"/>
  <c r="U93" i="27"/>
  <c r="V93" i="27"/>
  <c r="W93" i="27"/>
  <c r="X93" i="27"/>
  <c r="Y93" i="27"/>
  <c r="Z93" i="27"/>
  <c r="AA93" i="27"/>
  <c r="AB93" i="27"/>
  <c r="R94" i="27"/>
  <c r="S94" i="27"/>
  <c r="T94" i="27"/>
  <c r="U94" i="27"/>
  <c r="V94" i="27"/>
  <c r="W94" i="27"/>
  <c r="X94" i="27"/>
  <c r="Y94" i="27"/>
  <c r="Z94" i="27"/>
  <c r="AA94" i="27"/>
  <c r="AB94" i="27"/>
  <c r="R95" i="27"/>
  <c r="S95" i="27"/>
  <c r="T95" i="27"/>
  <c r="U95" i="27"/>
  <c r="V95" i="27"/>
  <c r="W95" i="27"/>
  <c r="X95" i="27"/>
  <c r="Y95" i="27"/>
  <c r="Z95" i="27"/>
  <c r="AA95" i="27"/>
  <c r="AB95" i="27"/>
  <c r="R96" i="27"/>
  <c r="S96" i="27"/>
  <c r="T96" i="27"/>
  <c r="U96" i="27"/>
  <c r="V96" i="27"/>
  <c r="W96" i="27"/>
  <c r="X96" i="27"/>
  <c r="Y96" i="27"/>
  <c r="Z96" i="27"/>
  <c r="AA96" i="27"/>
  <c r="AB96" i="27"/>
  <c r="R97" i="27"/>
  <c r="S97" i="27"/>
  <c r="T97" i="27"/>
  <c r="U97" i="27"/>
  <c r="V97" i="27"/>
  <c r="W97" i="27"/>
  <c r="X97" i="27"/>
  <c r="Y97" i="27"/>
  <c r="Z97" i="27"/>
  <c r="AA97" i="27"/>
  <c r="AB97" i="27"/>
  <c r="R98" i="27"/>
  <c r="S98" i="27"/>
  <c r="T98" i="27"/>
  <c r="U98" i="27"/>
  <c r="V98" i="27"/>
  <c r="W98" i="27"/>
  <c r="X98" i="27"/>
  <c r="Y98" i="27"/>
  <c r="Z98" i="27"/>
  <c r="AA98" i="27"/>
  <c r="AB98" i="27"/>
  <c r="R99" i="27"/>
  <c r="S99" i="27"/>
  <c r="T99" i="27"/>
  <c r="U99" i="27"/>
  <c r="V99" i="27"/>
  <c r="W99" i="27"/>
  <c r="X99" i="27"/>
  <c r="Y99" i="27"/>
  <c r="Z99" i="27"/>
  <c r="AA99" i="27"/>
  <c r="AB99" i="27"/>
  <c r="R100" i="27"/>
  <c r="S100" i="27"/>
  <c r="T100" i="27"/>
  <c r="U100" i="27"/>
  <c r="V100" i="27"/>
  <c r="W100" i="27"/>
  <c r="X100" i="27"/>
  <c r="Y100" i="27"/>
  <c r="Z100" i="27"/>
  <c r="AA100" i="27"/>
  <c r="AB100" i="27"/>
  <c r="R101" i="27"/>
  <c r="S101" i="27"/>
  <c r="T101" i="27"/>
  <c r="U101" i="27"/>
  <c r="V101" i="27"/>
  <c r="W101" i="27"/>
  <c r="X101" i="27"/>
  <c r="Y101" i="27"/>
  <c r="Z101" i="27"/>
  <c r="AA101" i="27"/>
  <c r="AB101" i="27"/>
  <c r="R102" i="27"/>
  <c r="S102" i="27"/>
  <c r="T102" i="27"/>
  <c r="U102" i="27"/>
  <c r="V102" i="27"/>
  <c r="W102" i="27"/>
  <c r="X102" i="27"/>
  <c r="Y102" i="27"/>
  <c r="Z102" i="27"/>
  <c r="AA102" i="27"/>
  <c r="AB102" i="27"/>
  <c r="R103" i="27"/>
  <c r="S103" i="27"/>
  <c r="T103" i="27"/>
  <c r="U103" i="27"/>
  <c r="V103" i="27"/>
  <c r="W103" i="27"/>
  <c r="X103" i="27"/>
  <c r="Y103" i="27"/>
  <c r="Z103" i="27"/>
  <c r="AA103" i="27"/>
  <c r="AB103" i="27"/>
  <c r="R104" i="27"/>
  <c r="S104" i="27"/>
  <c r="T104" i="27"/>
  <c r="U104" i="27"/>
  <c r="V104" i="27"/>
  <c r="W104" i="27"/>
  <c r="X104" i="27"/>
  <c r="Y104" i="27"/>
  <c r="Z104" i="27"/>
  <c r="AA104" i="27"/>
  <c r="AB104" i="27"/>
  <c r="R105" i="27"/>
  <c r="S105" i="27"/>
  <c r="T105" i="27"/>
  <c r="U105" i="27"/>
  <c r="V105" i="27"/>
  <c r="W105" i="27"/>
  <c r="X105" i="27"/>
  <c r="Y105" i="27"/>
  <c r="Z105" i="27"/>
  <c r="AA105" i="27"/>
  <c r="AB105" i="27"/>
  <c r="R106" i="27"/>
  <c r="S106" i="27"/>
  <c r="T106" i="27"/>
  <c r="U106" i="27"/>
  <c r="V106" i="27"/>
  <c r="W106" i="27"/>
  <c r="X106" i="27"/>
  <c r="Y106" i="27"/>
  <c r="Z106" i="27"/>
  <c r="AA106" i="27"/>
  <c r="AB106" i="27"/>
  <c r="R107" i="27"/>
  <c r="S107" i="27"/>
  <c r="T107" i="27"/>
  <c r="U107" i="27"/>
  <c r="V107" i="27"/>
  <c r="W107" i="27"/>
  <c r="X107" i="27"/>
  <c r="Y107" i="27"/>
  <c r="Z107" i="27"/>
  <c r="AA107" i="27"/>
  <c r="AB107" i="27"/>
  <c r="R108" i="27"/>
  <c r="S108" i="27"/>
  <c r="T108" i="27"/>
  <c r="U108" i="27"/>
  <c r="V108" i="27"/>
  <c r="W108" i="27"/>
  <c r="X108" i="27"/>
  <c r="Y108" i="27"/>
  <c r="Z108" i="27"/>
  <c r="AA108" i="27"/>
  <c r="AB108" i="27"/>
  <c r="R109" i="27"/>
  <c r="S109" i="27"/>
  <c r="T109" i="27"/>
  <c r="U109" i="27"/>
  <c r="V109" i="27"/>
  <c r="W109" i="27"/>
  <c r="X109" i="27"/>
  <c r="Y109" i="27"/>
  <c r="Z109" i="27"/>
  <c r="AA109" i="27"/>
  <c r="AB109" i="27"/>
  <c r="R110" i="27"/>
  <c r="S110" i="27"/>
  <c r="T110" i="27"/>
  <c r="U110" i="27"/>
  <c r="V110" i="27"/>
  <c r="W110" i="27"/>
  <c r="X110" i="27"/>
  <c r="Y110" i="27"/>
  <c r="Z110" i="27"/>
  <c r="AA110" i="27"/>
  <c r="AB110" i="27"/>
  <c r="R111" i="27"/>
  <c r="S111" i="27"/>
  <c r="T111" i="27"/>
  <c r="U111" i="27"/>
  <c r="V111" i="27"/>
  <c r="W111" i="27"/>
  <c r="X111" i="27"/>
  <c r="Y111" i="27"/>
  <c r="Z111" i="27"/>
  <c r="AA111" i="27"/>
  <c r="AB111" i="27"/>
  <c r="R112" i="27"/>
  <c r="S112" i="27"/>
  <c r="T112" i="27"/>
  <c r="U112" i="27"/>
  <c r="V112" i="27"/>
  <c r="W112" i="27"/>
  <c r="X112" i="27"/>
  <c r="Y112" i="27"/>
  <c r="Z112" i="27"/>
  <c r="AA112" i="27"/>
  <c r="AB112" i="27"/>
  <c r="R113" i="27"/>
  <c r="S113" i="27"/>
  <c r="T113" i="27"/>
  <c r="U113" i="27"/>
  <c r="V113" i="27"/>
  <c r="W113" i="27"/>
  <c r="X113" i="27"/>
  <c r="Y113" i="27"/>
  <c r="Z113" i="27"/>
  <c r="AA113" i="27"/>
  <c r="AB113" i="27"/>
  <c r="R114" i="27"/>
  <c r="S114" i="27"/>
  <c r="T114" i="27"/>
  <c r="U114" i="27"/>
  <c r="V114" i="27"/>
  <c r="W114" i="27"/>
  <c r="X114" i="27"/>
  <c r="Y114" i="27"/>
  <c r="Z114" i="27"/>
  <c r="AA114" i="27"/>
  <c r="AB114" i="27"/>
  <c r="R115" i="27"/>
  <c r="S115" i="27"/>
  <c r="T115" i="27"/>
  <c r="U115" i="27"/>
  <c r="V115" i="27"/>
  <c r="W115" i="27"/>
  <c r="X115" i="27"/>
  <c r="Y115" i="27"/>
  <c r="Z115" i="27"/>
  <c r="AA115" i="27"/>
  <c r="AB115" i="27"/>
  <c r="R116" i="27"/>
  <c r="S116" i="27"/>
  <c r="T116" i="27"/>
  <c r="U116" i="27"/>
  <c r="V116" i="27"/>
  <c r="W116" i="27"/>
  <c r="X116" i="27"/>
  <c r="Y116" i="27"/>
  <c r="Z116" i="27"/>
  <c r="AA116" i="27"/>
  <c r="AB116" i="27"/>
  <c r="R117" i="27"/>
  <c r="S117" i="27"/>
  <c r="T117" i="27"/>
  <c r="U117" i="27"/>
  <c r="V117" i="27"/>
  <c r="W117" i="27"/>
  <c r="X117" i="27"/>
  <c r="Y117" i="27"/>
  <c r="Z117" i="27"/>
  <c r="AA117" i="27"/>
  <c r="AB117" i="27"/>
  <c r="R118" i="27"/>
  <c r="S118" i="27"/>
  <c r="T118" i="27"/>
  <c r="U118" i="27"/>
  <c r="V118" i="27"/>
  <c r="W118" i="27"/>
  <c r="X118" i="27"/>
  <c r="Y118" i="27"/>
  <c r="Z118" i="27"/>
  <c r="AA118" i="27"/>
  <c r="AB118" i="27"/>
  <c r="R119" i="27"/>
  <c r="S119" i="27"/>
  <c r="T119" i="27"/>
  <c r="U119" i="27"/>
  <c r="V119" i="27"/>
  <c r="W119" i="27"/>
  <c r="X119" i="27"/>
  <c r="Y119" i="27"/>
  <c r="Z119" i="27"/>
  <c r="AA119" i="27"/>
  <c r="AB119" i="27"/>
  <c r="R120" i="27"/>
  <c r="S120" i="27"/>
  <c r="T120" i="27"/>
  <c r="U120" i="27"/>
  <c r="V120" i="27"/>
  <c r="W120" i="27"/>
  <c r="X120" i="27"/>
  <c r="Y120" i="27"/>
  <c r="Z120" i="27"/>
  <c r="AA120" i="27"/>
  <c r="AB120" i="27"/>
  <c r="J64" i="11"/>
  <c r="E58" i="11"/>
  <c r="F45" i="11"/>
  <c r="E45" i="11"/>
  <c r="G38" i="11"/>
  <c r="G39" i="11"/>
  <c r="G40" i="11"/>
  <c r="G41" i="11"/>
  <c r="G42" i="11"/>
  <c r="G43" i="11"/>
  <c r="G44" i="11"/>
  <c r="G37" i="11"/>
  <c r="C21" i="10"/>
  <c r="C19" i="10"/>
  <c r="C18" i="10"/>
  <c r="E22" i="10"/>
  <c r="C16" i="10"/>
  <c r="C15" i="10"/>
  <c r="C22" i="10" s="1"/>
  <c r="E12" i="10"/>
  <c r="C11" i="10"/>
  <c r="C10" i="10"/>
  <c r="C9" i="10"/>
  <c r="C8" i="10"/>
  <c r="C7" i="10"/>
  <c r="C6" i="10"/>
  <c r="C5" i="10"/>
  <c r="C12" i="10" s="1"/>
  <c r="BC67" i="30" l="1"/>
  <c r="BD67" i="30" s="1"/>
  <c r="BC66" i="30"/>
  <c r="BD66" i="30" s="1"/>
  <c r="AS70" i="30"/>
  <c r="AY70" i="30"/>
  <c r="AU70" i="30"/>
  <c r="AX36" i="30"/>
  <c r="BA70" i="30"/>
  <c r="AW36" i="30"/>
  <c r="AS80" i="30"/>
  <c r="BC69" i="30"/>
  <c r="BD69" i="30" s="1"/>
  <c r="AX70" i="30"/>
  <c r="AT47" i="30"/>
  <c r="AV36" i="30"/>
  <c r="BC68" i="30"/>
  <c r="BD68" i="30" s="1"/>
  <c r="AT36" i="30"/>
  <c r="AZ70" i="30"/>
  <c r="AS90" i="30"/>
  <c r="AT90" i="30" s="1"/>
  <c r="BD33" i="30"/>
  <c r="BE33" i="30" s="1"/>
  <c r="AW70" i="30"/>
  <c r="BD34" i="30"/>
  <c r="BE34" i="30" s="1"/>
  <c r="BB70" i="30"/>
  <c r="AV70" i="30"/>
  <c r="BD35" i="30"/>
  <c r="BE35" i="30" s="1"/>
  <c r="BD32" i="30"/>
  <c r="AT70" i="30"/>
  <c r="M191" i="40"/>
  <c r="Q139" i="40"/>
  <c r="R139" i="40"/>
  <c r="CQ50" i="40"/>
  <c r="CK51" i="40"/>
  <c r="K291" i="27"/>
  <c r="M291" i="27" s="1"/>
  <c r="K310" i="27"/>
  <c r="M310" i="27" s="1"/>
  <c r="K274" i="27"/>
  <c r="M274" i="27" s="1"/>
  <c r="K255" i="27"/>
  <c r="M255" i="27" s="1"/>
  <c r="CH292" i="27"/>
  <c r="Z253" i="28"/>
  <c r="AO223" i="28"/>
  <c r="N81" i="28"/>
  <c r="I79" i="28"/>
  <c r="N77" i="28"/>
  <c r="G45" i="11"/>
  <c r="BC70" i="30" l="1"/>
  <c r="BD70" i="30" s="1"/>
  <c r="BE32" i="30"/>
  <c r="BD36" i="30"/>
  <c r="BE36" i="30" s="1"/>
  <c r="T148" i="40"/>
  <c r="T147" i="40"/>
  <c r="T157" i="40" s="1"/>
  <c r="S156" i="40"/>
  <c r="S157" i="4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E25148-FD39-42E9-8D1D-0C07B2FDD4A5}"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2" xr16:uid="{8CEBEF01-45D5-44F7-A723-0FB0FB4BD5AC}" keepAlive="1" name="Query - Table4" description="Connection to the 'Table4' query in the workbook." type="5" refreshedVersion="7" background="1" saveData="1">
    <dbPr connection="Provider=Microsoft.Mashup.OleDb.1;Data Source=$Workbook$;Location=Table4;Extended Properties=&quot;&quot;" command="SELECT * FROM [Table4]"/>
  </connection>
</connections>
</file>

<file path=xl/sharedStrings.xml><?xml version="1.0" encoding="utf-8"?>
<sst xmlns="http://schemas.openxmlformats.org/spreadsheetml/2006/main" count="11671" uniqueCount="1565">
  <si>
    <t>No.</t>
  </si>
  <si>
    <t>Topic</t>
  </si>
  <si>
    <t>Mandays</t>
  </si>
  <si>
    <t>Available Time</t>
  </si>
  <si>
    <t>Remark</t>
  </si>
  <si>
    <t>APR</t>
  </si>
  <si>
    <t>MAY</t>
  </si>
  <si>
    <t>JUN</t>
  </si>
  <si>
    <t>JUL</t>
  </si>
  <si>
    <t>AUG</t>
  </si>
  <si>
    <t>SEP</t>
  </si>
  <si>
    <t>14-20</t>
  </si>
  <si>
    <t>21-27</t>
  </si>
  <si>
    <t>'28-4</t>
  </si>
  <si>
    <t>5-11</t>
  </si>
  <si>
    <t>12-18</t>
  </si>
  <si>
    <t>19-25</t>
  </si>
  <si>
    <t>26-1</t>
  </si>
  <si>
    <t>2-8</t>
  </si>
  <si>
    <t>9-15</t>
  </si>
  <si>
    <t>16-22</t>
  </si>
  <si>
    <t>23-29</t>
  </si>
  <si>
    <t>30-6</t>
  </si>
  <si>
    <t>7-13</t>
  </si>
  <si>
    <t>28-3</t>
  </si>
  <si>
    <t>4-10</t>
  </si>
  <si>
    <t>11-17</t>
  </si>
  <si>
    <t>18-24</t>
  </si>
  <si>
    <t>25-31</t>
  </si>
  <si>
    <t>1-7</t>
  </si>
  <si>
    <t>8-14</t>
  </si>
  <si>
    <t>15-21</t>
  </si>
  <si>
    <t>22-28</t>
  </si>
  <si>
    <t>29-5</t>
  </si>
  <si>
    <t>BI</t>
  </si>
  <si>
    <t>WK3</t>
  </si>
  <si>
    <t>WK4</t>
  </si>
  <si>
    <t>WK5</t>
  </si>
  <si>
    <t>WK1</t>
  </si>
  <si>
    <t>WK2</t>
  </si>
  <si>
    <t>Get Requirement</t>
  </si>
  <si>
    <t>#1</t>
  </si>
  <si>
    <t>วันแรงงานแห่งชาติ</t>
  </si>
  <si>
    <t>#2</t>
  </si>
  <si>
    <t>วันฉัตรมงคล</t>
  </si>
  <si>
    <t>วันวิสาขบูชา</t>
  </si>
  <si>
    <t>#3</t>
  </si>
  <si>
    <t>#4</t>
  </si>
  <si>
    <t>วันเฉลิมพระชนมพรรษา สมเด็จพระนางเจ้าสุทิดา พัชรสุธาพิมลลักษณ พระบรมราชินี</t>
  </si>
  <si>
    <t>วันอาสาฬหบูชา</t>
  </si>
  <si>
    <t>วันเฉลิมพระชนมพรรษา พระบาทสมเด็จพระเจ้าอยู่หัว</t>
  </si>
  <si>
    <t>วันเฉลิมพระชนมพรรษา สมเด็จพระนางเจ้าสิริกิติ์ พระบรมราชินีนาถ พระบรมราชชนนีพันปีหลวง และวันแม่แห่งชาติ</t>
  </si>
  <si>
    <t>Spec (Design)</t>
  </si>
  <si>
    <t>#5,6</t>
  </si>
  <si>
    <t>Dev + Unit test</t>
  </si>
  <si>
    <t>#7</t>
  </si>
  <si>
    <t>#8</t>
  </si>
  <si>
    <t>UAT Test</t>
  </si>
  <si>
    <t>#9</t>
  </si>
  <si>
    <t>Golive</t>
  </si>
  <si>
    <t>#10</t>
  </si>
  <si>
    <t>Stabilization</t>
  </si>
  <si>
    <t>Project Closure</t>
  </si>
  <si>
    <t>#11</t>
  </si>
  <si>
    <t>Inone Total</t>
  </si>
  <si>
    <t>Procurement</t>
  </si>
  <si>
    <t>BPM</t>
  </si>
  <si>
    <t>Business Risk Assessment</t>
  </si>
  <si>
    <t>#5</t>
  </si>
  <si>
    <t>Business Flow</t>
  </si>
  <si>
    <t>Task Name</t>
  </si>
  <si>
    <t>Start</t>
  </si>
  <si>
    <t>เสนอ Project Charter ให้ผู้บริหารอนุมัติ (Milestone #1)</t>
  </si>
  <si>
    <t>พ 30/4/68</t>
  </si>
  <si>
    <t>ประชุม Kick off โครงการ เพื่อสื่อสารแผนงานโครงการ (Milestone #2)</t>
  </si>
  <si>
    <t>ศ 2/5/68</t>
  </si>
  <si>
    <t>อนุมัติและยืนยัน Requirement Specification (Milestone #3)</t>
  </si>
  <si>
    <t>พ 14/5/68</t>
  </si>
  <si>
    <t>อนุมัติและยืนยัน Data Retention Sign-Off Form (Milestone #4)</t>
  </si>
  <si>
    <t>พ 15/5/68</t>
  </si>
  <si>
    <t>ส่งมอบเอกสาร Business process risk management และเอกสารที่เกี่ยวข้อง (Milestone #5)</t>
  </si>
  <si>
    <t>อ 27/5/68</t>
  </si>
  <si>
    <t>อนุมัติและยืนยัน Design Specification (Milestone #6)</t>
  </si>
  <si>
    <t>จ 9/6/68</t>
  </si>
  <si>
    <t>ส่งมอบBPM Sign-off Draft Process Flow และเอกสารที่เกี่ยวข้อง (Milestone #7)</t>
  </si>
  <si>
    <t>พ 16/7/68</t>
  </si>
  <si>
    <t>ส่งมอบระบบงานที่พัฒนาเรียบร้อยแล้ว (Milestone #8)</t>
  </si>
  <si>
    <t>พ 17/7/68</t>
  </si>
  <si>
    <t>UAT Sign-off (Milestone #9)</t>
  </si>
  <si>
    <t>ศ 1/8/68</t>
  </si>
  <si>
    <t>ดำเนินการ Go-Live(Milestone #10)</t>
  </si>
  <si>
    <t>พ 6/8/68</t>
  </si>
  <si>
    <t>ดำเนินการปิดโครงการ (Milestone #11)</t>
  </si>
  <si>
    <t>พ 3/9/68</t>
  </si>
  <si>
    <t>สรุปการประชุม Vendor Evaluation Dashboard V2. วันที่ 22/04/2025</t>
  </si>
  <si>
    <t>หัวข้อ</t>
  </si>
  <si>
    <t>รายละเอียด</t>
  </si>
  <si>
    <t>ผู้รับผิดชอบ</t>
  </si>
  <si>
    <t>Status</t>
  </si>
  <si>
    <t>Example</t>
  </si>
  <si>
    <t>เงื่อนไขการประเมิน Vendor</t>
  </si>
  <si>
    <t>ผู้ประเมินแต่ละกลุ่ม จะไม่ประเมินข้อเดียวกัน
โดยมี Logic การคำนวณ ใน PowerBI ดังนี้
- หา Average ของแต่ละกลุ่มการประเมิน
- นำค่า แต่ละกลุ่ม มาบวกกัน</t>
  </si>
  <si>
    <t>BI Team และ Procurement Team</t>
  </si>
  <si>
    <t>-</t>
  </si>
  <si>
    <t>เดิม: Packaging/ Purchase ประเมินข้อเดียวกัน (Q1) weight = 2.5
ใหม่: Packaging ประเมินข้อ (Q1) weight = 1.25
        Purchase ประเมินข้อ (Q2) weight = 1.25</t>
  </si>
  <si>
    <t>ข้อมูล Question ใน Excel</t>
  </si>
  <si>
    <t>ทีม Procurement แก้ไข ข้อมูล Question ใน Excel ดังนี้
1. แก้ไข Question ให้ในกลุ่มที่ต่างกัน ต้องไม่ประเมินข้อเดียวกัน
2. แก้ไข Weight ให้ทุก Function เป็น Sub-weight (ตามแต่ละข้อ)</t>
  </si>
  <si>
    <t>Procurement Team</t>
  </si>
  <si>
    <t>แบบ Form ที่ประเมิน</t>
  </si>
  <si>
    <t>แบบ Form ที่ประเมิน จะมี Dashboard ดังนี้
1. IT
2. Waste
3. Logistics
4. Manufacturing
5. Commercial
6. Outsource
7. Raw material
8. Packaging
9. Agile
10. Property
11. Enery and Chemical</t>
  </si>
  <si>
    <t xml:space="preserve">เดิม: Outsource กับ Commercial รวมกันเป็น Function Commercial
       ดังนั้น Dashboard จะมีเพียง กลุ่มงาน Commercial
ใหม่: Outsource กับ Commercial จะแยก Function กัน
       ดังนั้น Dashboard จะต้องแยก page ของ outsource ออกจาก 
       Commercial
</t>
  </si>
  <si>
    <t>สรุปการประชุม Vendor Evaluation Dashboard V2. วันที่ 07/05/2025</t>
  </si>
  <si>
    <t>Update Timeline (BPM)</t>
  </si>
  <si>
    <t>มีอัพเดท Timeline ในส่วนของ Risk และ Aris</t>
  </si>
  <si>
    <t>BI Team และ Procurement Team รับทราบ</t>
  </si>
  <si>
    <t>Sign-off</t>
  </si>
  <si>
    <t>sign-off Project Charter</t>
  </si>
  <si>
    <t>พี่ตา</t>
  </si>
  <si>
    <t>In Progress</t>
  </si>
  <si>
    <t>sign-off ภายใน 9/5/2025</t>
  </si>
  <si>
    <t>Requirement Spec.</t>
  </si>
  <si>
    <t>confirm spec ผ่านทางเมล 
เพื่อเป็นหลักฐานการตกลงร่วมกัน</t>
  </si>
  <si>
    <t>หลังจาก send mail &gt;&gt; พี่ตา forword mail 
ตอบกลับว่า confirm requirement</t>
  </si>
  <si>
    <t>Data Retension</t>
  </si>
  <si>
    <t>3 ปี</t>
  </si>
  <si>
    <t>Catch up MSForm design</t>
  </si>
  <si>
    <t>ตามเรื่อง MS Form ทุก Form</t>
  </si>
  <si>
    <t>ให้เสร็จภายในสัปดาห์ที่ 3 ของเดือน 5
(23/5/2025)</t>
  </si>
  <si>
    <t>Question Master (Excel)</t>
  </si>
  <si>
    <t>เพิ่มคอลัมน์ 4 ตัวอักษรของคำถาม (Question Code)
เพื่อใช้ในการ Mapping</t>
  </si>
  <si>
    <t>Microsoft Project Online</t>
  </si>
  <si>
    <t>Confirm Project plan &gt;&gt; ขึ้น online</t>
  </si>
  <si>
    <t>นิว</t>
  </si>
  <si>
    <t>วันนี้ (7/5/2025)</t>
  </si>
  <si>
    <t>สรุปการประชุม Vendor Evaluation Dashboard V2. วันที่ 14/05/2025</t>
  </si>
  <si>
    <t>Past</t>
  </si>
  <si>
    <t>UpdateDate</t>
  </si>
  <si>
    <t>Done</t>
  </si>
  <si>
    <t>Now - Future</t>
  </si>
  <si>
    <t>Date</t>
  </si>
  <si>
    <t>sign-off Data retention</t>
  </si>
  <si>
    <t>พี่ตา นิว</t>
  </si>
  <si>
    <t>In Process</t>
  </si>
  <si>
    <t>sign-off ภายใน 14/5/2025</t>
  </si>
  <si>
    <t>training risk management</t>
  </si>
  <si>
    <t>Training between 19/5/2025-6/6/2025 (9/6/2025)</t>
  </si>
  <si>
    <t>ส่งมอบเอกสาร 9/6/2025</t>
  </si>
  <si>
    <t>Design Specification</t>
  </si>
  <si>
    <t>เริ่มเขียน Spec.</t>
  </si>
  <si>
    <t>อนุมัติและยืนยัน Design Spec. 9/6/2025</t>
  </si>
  <si>
    <t>สรุปการประชุม Vendor Evaluation Dashboard V2. วันที่ 21/05/2025</t>
  </si>
  <si>
    <t>Actual = 14% และ Plan = 14%</t>
  </si>
  <si>
    <t>เขียน Spec. เสร็จ 80%</t>
  </si>
  <si>
    <t>Raw material &amp; Packaging</t>
  </si>
  <si>
    <t>ข้อสรุป: ฟอร์มการประเมิน RM&amp;Packaging ยุบฟอร์ม</t>
  </si>
  <si>
    <t>Risk management</t>
  </si>
  <si>
    <t>ส่งงานและ Review กับทางทีม BPM</t>
  </si>
  <si>
    <t>Review ภายใน 26/5/2025</t>
  </si>
  <si>
    <t>แจ้งเรื่อง POC</t>
  </si>
  <si>
    <t>POC สำหรับข้อมูล Agile เสร็จเรียบร้อยแล้ว</t>
  </si>
  <si>
    <t>สรุปการประชุม Vendor Evaluation Dashboard V2. วันที่ 28/05/2025</t>
  </si>
  <si>
    <t>Actual = 20% และ Plan = 19%</t>
  </si>
  <si>
    <t>Procurement Team + BI Team (Test)</t>
  </si>
  <si>
    <t>FORM อื่นๆ (ยกเว้น RM &amp; Packaging) เสร็จเรียบร้อย</t>
  </si>
  <si>
    <t>เขียน Spec.</t>
  </si>
  <si>
    <t>ส่งงานและ Review กับทางทีม BPM
Review แล้ว &gt;&gt; Revamp &gt;&gt; BPM re-check</t>
  </si>
  <si>
    <t>Process Flow</t>
  </si>
  <si>
    <t>แจ้งพี่ตาเรื่อง Sharepoint List จะไปลงที่ MS_FORM2_xxx</t>
  </si>
  <si>
    <t>Sharepoint List</t>
  </si>
  <si>
    <t>Sharepoint List (ยกเว้น RM&amp;Packaging) เสร็จเรียบร้อยแล้ว
สามารถเข้าไป Test การประเมินได้</t>
  </si>
  <si>
    <t>BI Team</t>
  </si>
  <si>
    <t>สรุปการประชุม Vendor Evaluation Dashboard V2. วันที่ 04/06/2025</t>
  </si>
  <si>
    <t>Actual = 27% และ Plan = 27%</t>
  </si>
  <si>
    <r>
      <t xml:space="preserve">เชคสูตรและ POC แล้ว ได้ค่าที่ถูกต้อง
หมายเหตุ: 
</t>
    </r>
    <r>
      <rPr>
        <sz val="11"/>
        <color rgb="FFFF0000"/>
        <rFont val="Tahoma"/>
        <family val="2"/>
        <scheme val="minor"/>
      </rPr>
      <t>1. Packaging ที่ประเมิน Vendor จะต้องประเมินทุกข้อ 
2. Packaging หากไม่ประเมิน Vendor จะต้องไม่ประเมินเลยแม้แต่ข้อเดียว</t>
    </r>
  </si>
  <si>
    <t>Review แล้ว &gt;&gt; Revamp &gt;&gt; BPM re-check &gt;&gt; รอ Sign-off</t>
  </si>
  <si>
    <t>เสร็จสิ้นภายใน 6/6/2025
ส่งมอบเอกสารภายใน 9/6/2025</t>
  </si>
  <si>
    <t>Business Process Flow training</t>
  </si>
  <si>
    <t>Training between 10/6/2025-15/7/2025 (16/7/2025)</t>
  </si>
  <si>
    <t>ส่งมอบเอกสาร 16/7/2025</t>
  </si>
  <si>
    <t>จ. หลังบ่าย3</t>
  </si>
  <si>
    <t>อ. หลัง10โมง และ บ่าย</t>
  </si>
  <si>
    <t>สรุปการประชุม Vendor Evaluation Dashboard V2. วันที่ 11/06/2025</t>
  </si>
  <si>
    <t>Actual = 40% และ Plan = 37%</t>
  </si>
  <si>
    <r>
      <t xml:space="preserve">เสร็จสิ้นภายใน 6/6/2025
ส่งมอบเอกสารภายใน 9/6/2025
</t>
    </r>
    <r>
      <rPr>
        <sz val="11"/>
        <color rgb="FFFF0000"/>
        <rFont val="Tahoma"/>
        <family val="2"/>
        <scheme val="minor"/>
      </rPr>
      <t>Sign-off ไม่เกิน 12/6/2025</t>
    </r>
  </si>
  <si>
    <t>Traning &gt;&gt; Revamp documents</t>
  </si>
  <si>
    <t>UAT</t>
  </si>
  <si>
    <t>สามารถทดสอบในส่วนของ MS form -&gt; Sharepoint List
และสูตรการคำนวณใน Power BI ได้แล้ว
- ทดสอบและบันทึกผลการทดสอบลงไฟล์ Excel ที่แนบทางเมลล์</t>
  </si>
  <si>
    <t>Procurement Team &amp; Inone Team</t>
  </si>
  <si>
    <t>หากต้องการทดสอบ PY 
ให้จำลองข้อมูลปี 1998</t>
  </si>
  <si>
    <t>สรุปการประชุม Vendor Evaluation Dashboard V2. วันที่ 19/06/2025</t>
  </si>
  <si>
    <t>Actual = 61% และ Plan = 61%</t>
  </si>
  <si>
    <t>ส่งมอบเอกสาร 16/7/2025
พยายามให้เสร็จภายในสิ้นเดือน 30/6/2025</t>
  </si>
  <si>
    <t>สรุปการประชุม Vendor Evaluation Dashboard V2. วันที่ 25/06/2025</t>
  </si>
  <si>
    <t>Actual = 65% และ Plan = 65%</t>
  </si>
  <si>
    <t>Traning &gt;&gt; Revamp documents &gt;&gt; 
Sent documents to BPM Team &gt;&gt; Waiting for confirm documents. &gt;&gt; BI sign-off</t>
  </si>
  <si>
    <t>ส่งมอบเอกสาร 16/7/2025
เอกสาร พยายามให้เสร็จภายในสิ้นเดือน 30/6/2025</t>
  </si>
  <si>
    <t>ประเมิน Manday Plan สำหรับ UAT</t>
  </si>
  <si>
    <t>UAT ให้เสร็จสิ้น ไม่เกิน 16/7/2025</t>
  </si>
  <si>
    <t>สรุปการประชุม Vendor Evaluation Dashboard V2. วันที่ 02/07/2025</t>
  </si>
  <si>
    <t>Actual = 71% และ Plan = 70%</t>
  </si>
  <si>
    <t>Traning &gt;&gt; Revamp documents &gt;&gt; 
Sent documents to BPM Team &gt;&gt; Waiting for confirm documents. &gt;&gt; BI sign-off &gt;&gt; Procurement sign-off &gt;&gt; Done</t>
  </si>
  <si>
    <t>UAT แต่ละ page บน PowerBI</t>
  </si>
  <si>
    <t>สรุปการประชุม Vendor Evaluation Dashboard V2. วันที่ 09/07/2025</t>
  </si>
  <si>
    <t>Actual = 75% และ Plan = 74%</t>
  </si>
  <si>
    <t>สรุปการประชุม Vendor Evaluation Dashboard V2. วันที่ 16/07/2025</t>
  </si>
  <si>
    <t>Actual = 78% และ Plan = 77%</t>
  </si>
  <si>
    <t>UAT แต่ละ page บน PowerBI &gt;&gt; sign-off</t>
  </si>
  <si>
    <t>ปรับแก้ไข MS Form และ Power Automate</t>
  </si>
  <si>
    <t>แก้ไขคำถามบางข้อในทุก Function ที่ MS Form
แก้ไขและทดสอบ Connection จาก MS Form -&gt; Sharepoint List</t>
  </si>
  <si>
    <t>Procurement Team (MS Form) &amp; 
Inone Team (Power Automate)</t>
  </si>
  <si>
    <t>In progress</t>
  </si>
  <si>
    <t>แก้ไขคำถามใน MS Form ภายในวันศุกร์ (18/7/2025)</t>
  </si>
  <si>
    <t>ขึ้น Production</t>
  </si>
  <si>
    <t>เตรียม Deploy ขึ้น Production</t>
  </si>
  <si>
    <t>Inone Team</t>
  </si>
  <si>
    <t>หลังจาก ขึ้น PRD จะส่ง Form ให้ user ประเมินประมาณ 1/8/2025</t>
  </si>
  <si>
    <t>สรุปการประชุม Vendor Evaluation Dashboard V2. วันที่ 23/07/2025</t>
  </si>
  <si>
    <t>Actual = 81% และ Plan = 80%</t>
  </si>
  <si>
    <t>Support หลังขึ้น Production</t>
  </si>
  <si>
    <t>- จะเปิดให้ประเมิน 28 July - 31 August 2025 (แจ้งเพิ่มเติมบางกรณี)
- ต้องการให้ Reload ข้อมูล ทุกวันจันทร์ (แจ้งเพิ่มเติมบางกรณี)</t>
  </si>
  <si>
    <t>สรุปการประชุม Vendor Evaluation Dashboard V2. วันที่ 30/07/2025</t>
  </si>
  <si>
    <t>Actual = 84% และ Plan = 82%</t>
  </si>
  <si>
    <r>
      <t xml:space="preserve">- จะเปิดให้ประเมิน 28 July - 31 August 2025 (แจ้งเพิ่มเติมบางกรณี)
</t>
    </r>
    <r>
      <rPr>
        <strike/>
        <sz val="11"/>
        <color theme="1"/>
        <rFont val="Tahoma"/>
        <family val="2"/>
        <scheme val="minor"/>
      </rPr>
      <t xml:space="preserve">- ต้องการให้ Reload ข้อมูล ทุกวันจันทร์ (7.00 A.M.)
(แจ้งเพิ่มเติมบางกรณี)
</t>
    </r>
    <r>
      <rPr>
        <sz val="11"/>
        <color theme="1"/>
        <rFont val="Tahoma"/>
        <family val="2"/>
        <scheme val="minor"/>
      </rPr>
      <t>- Reload ข้อมูล หลังจากทาง Procurement แจ้งมา</t>
    </r>
  </si>
  <si>
    <t>VW_FACT_MS_FORM_V2</t>
  </si>
  <si>
    <t>UniqueID</t>
  </si>
  <si>
    <t>FormYear</t>
  </si>
  <si>
    <t>RoundYear</t>
  </si>
  <si>
    <t>UniqueGroupID</t>
  </si>
  <si>
    <t>JoinKey</t>
  </si>
  <si>
    <t>Function_Name</t>
  </si>
  <si>
    <t>Function_SubType</t>
  </si>
  <si>
    <t>Scoring_Group</t>
  </si>
  <si>
    <t>SharePoint_List</t>
  </si>
  <si>
    <t>Item_ID</t>
  </si>
  <si>
    <t>Title</t>
  </si>
  <si>
    <t>SubmissionTime</t>
  </si>
  <si>
    <t>ResponderEmail</t>
  </si>
  <si>
    <t>Level1</t>
  </si>
  <si>
    <t>Level2</t>
  </si>
  <si>
    <t>Level3</t>
  </si>
  <si>
    <t>Pur_Grp</t>
  </si>
  <si>
    <t>Plant</t>
  </si>
  <si>
    <t>Product</t>
  </si>
  <si>
    <t>Vendor_Name</t>
  </si>
  <si>
    <t>Comment</t>
  </si>
  <si>
    <t>Above1MB</t>
  </si>
  <si>
    <t>Group_Question</t>
  </si>
  <si>
    <t>Question_Order</t>
  </si>
  <si>
    <t>Question_Number</t>
  </si>
  <si>
    <t>Question_Name</t>
  </si>
  <si>
    <t>Response</t>
  </si>
  <si>
    <t>Response_Value</t>
  </si>
  <si>
    <t>Max_Response_Value</t>
  </si>
  <si>
    <t>Raw_Score</t>
  </si>
  <si>
    <t>Weight_UniqueID</t>
  </si>
  <si>
    <t>Score_UniqueID</t>
  </si>
  <si>
    <t>Weight_Source</t>
  </si>
  <si>
    <t>Weight</t>
  </si>
  <si>
    <t>Score</t>
  </si>
  <si>
    <t>WeightTotal</t>
  </si>
  <si>
    <t>Weight_Calc</t>
  </si>
  <si>
    <t>Score_Calc</t>
  </si>
  <si>
    <t>Score_Calc_Format</t>
  </si>
  <si>
    <t>Weight_RM</t>
  </si>
  <si>
    <t>Score_RM</t>
  </si>
  <si>
    <t>Score_RM_Format</t>
  </si>
  <si>
    <t>Weight_PCM</t>
  </si>
  <si>
    <t>Score_PCM</t>
  </si>
  <si>
    <t>Score_PCM_Format</t>
  </si>
  <si>
    <t>GradeByUniqueID</t>
  </si>
  <si>
    <t>RawVendorScore</t>
  </si>
  <si>
    <t>RawVendorFormCount</t>
  </si>
  <si>
    <t>SumScoreByVendor</t>
  </si>
  <si>
    <t>GradeByVendor</t>
  </si>
  <si>
    <t>RawVendorLevelScore</t>
  </si>
  <si>
    <t>RawVendorLevelFormCount</t>
  </si>
  <si>
    <t>SumScoreByVendorLevel</t>
  </si>
  <si>
    <t>GradeByVendorLevel</t>
  </si>
  <si>
    <t>CURRENT_YEAR_INDEX</t>
  </si>
  <si>
    <t>MS_FORM2_PROPERTY_0015</t>
  </si>
  <si>
    <t>PROPERTY__PROPERTY_9000104647 บริษัท ซี.พี.แลนด์ จำกัด (มหาชน)_Property__1999</t>
  </si>
  <si>
    <t>PROPERTY__9000104647 บริษัท ซี.พี.แลนด์ จำกัด (มหาชน)_Property__1999_1</t>
  </si>
  <si>
    <t>PROPERTY</t>
  </si>
  <si>
    <t>MS_FORM2_PROPERTY</t>
  </si>
  <si>
    <t>Sutripat.Ng@thainamthip.co.th</t>
  </si>
  <si>
    <t>Property</t>
  </si>
  <si>
    <t>QA</t>
  </si>
  <si>
    <t>NULL</t>
  </si>
  <si>
    <t>9000104647 บริษัท ซี.พี.แลนด์ จำกัด (มหาชน)</t>
  </si>
  <si>
    <t>Service</t>
  </si>
  <si>
    <t>Q01</t>
  </si>
  <si>
    <t>1.1 ความร่วมมือในการติดต่อราชการ</t>
  </si>
  <si>
    <t>1.00 x 10.00</t>
  </si>
  <si>
    <t>D</t>
  </si>
  <si>
    <t>B</t>
  </si>
  <si>
    <t>MS_FORM2_PROPERTY_0016</t>
  </si>
  <si>
    <t>Store</t>
  </si>
  <si>
    <t>Q02</t>
  </si>
  <si>
    <t>1.2 ให้บริการปรับปรุงแก้ไขปัญหา</t>
  </si>
  <si>
    <t>Q03</t>
  </si>
  <si>
    <t>1.3 ติดต่อผู้ประสานงานผู้ให้เช่า</t>
  </si>
  <si>
    <t>MS_FORM2_PROPERTY_0017</t>
  </si>
  <si>
    <t>Buyer</t>
  </si>
  <si>
    <t>Price</t>
  </si>
  <si>
    <t>Q04</t>
  </si>
  <si>
    <t>2.1 ราคาเหมาะสมเมื่อเปรียบเทียบกับสถานที่อื่น</t>
  </si>
  <si>
    <t>Quality</t>
  </si>
  <si>
    <t>Q05</t>
  </si>
  <si>
    <t>3.1 ขนาดของพื้นที่ตรงตามความต้องการ</t>
  </si>
  <si>
    <t>Q06</t>
  </si>
  <si>
    <t>3.2 โครงสร้างตัวอาคารได้มาตรฐานปลอดภัย และปฎิบัติตามกฎหมาย</t>
  </si>
  <si>
    <t>Q07</t>
  </si>
  <si>
    <t>3.3 ทำเลที่ตั้ง</t>
  </si>
  <si>
    <t>1.00 x 15.00</t>
  </si>
  <si>
    <t>ตัวอย่างที่ยกมานี้คือตัวอย่างสำหรับ Vendor ที่ Packaging ไม่ประเมิน</t>
  </si>
  <si>
    <t>Sum of Score</t>
  </si>
  <si>
    <t>Sum of Weight</t>
  </si>
  <si>
    <t>Grand Total</t>
  </si>
  <si>
    <t>กรณีมีมากกว่า 1 คนกรอก</t>
  </si>
  <si>
    <t>Average of Sum of Score</t>
  </si>
  <si>
    <t>Average of Sum of Weight</t>
  </si>
  <si>
    <t>Sum of Average of Sum of Score</t>
  </si>
  <si>
    <t>Sum of Average of Sum of Weight</t>
  </si>
  <si>
    <t>สรุป เราจะแก้ที่ Power BI โดย Concept คือ</t>
  </si>
  <si>
    <t>1. เราจะ Group By Pur_Grp, Title &gt;&gt; SUM(Score) SUM(Weight) ก่อน</t>
  </si>
  <si>
    <t>2. จากนั้นค่อยเอาแต่ละ Pur_Grp แต่ละ Group มาหา Avg(Score) &gt;&gt; จากนั้นเอาทั้งหมดมา Sum</t>
  </si>
  <si>
    <t>3. จากนั้นค่อยเอาแต่ละ Pur_Grp แต่ละ Group มาหา Avg(Weight) &gt;&gt; จากนั้นเอาทั้งหมดมา Sum</t>
  </si>
  <si>
    <t>3.1 เหตุที่ Avg จริงๆต้องบอกได้ค่าเดิม เช่นจากตัวอย่าง (Cell-HignLight=Yellow) &gt;&gt; : Buyer จริงๆมีคะแนน 45คะแนน (45+45)/2</t>
  </si>
  <si>
    <t>4. เอา (2.)/(3.)</t>
  </si>
  <si>
    <t>Concept หน้ารวม</t>
  </si>
  <si>
    <t>(All)</t>
  </si>
  <si>
    <t>Cell_Value</t>
  </si>
  <si>
    <t>Row Labels</t>
  </si>
  <si>
    <t>Average of Cell_Value</t>
  </si>
  <si>
    <t>Average of Weight_Source</t>
  </si>
  <si>
    <t>AGILE</t>
  </si>
  <si>
    <t>Packaging</t>
  </si>
  <si>
    <t>PURCHASING</t>
  </si>
  <si>
    <t>USER</t>
  </si>
  <si>
    <t>Total</t>
  </si>
  <si>
    <t>Commercial</t>
  </si>
  <si>
    <t>VW_FACT_MS_FORM_REPORT_V2</t>
  </si>
  <si>
    <t>QueryPart</t>
  </si>
  <si>
    <t>Question_Number_Sort</t>
  </si>
  <si>
    <t>Weight_Total_Line</t>
  </si>
  <si>
    <t>21_SCORE_WEIGHT_SUM</t>
  </si>
  <si>
    <t>AGILE__9000103356 บริษัท ดีเอพีพี ยูนิฟอร์ม จำกัด_Uniform__1999_1</t>
  </si>
  <si>
    <t>MS_FORM2_AGILE_0040</t>
  </si>
  <si>
    <t>MS_FORM2_AGILE</t>
  </si>
  <si>
    <t>Uniform</t>
  </si>
  <si>
    <t>9000103356 บริษัท ดีเอพีพี ยูนิฟอร์ม จำกัด</t>
  </si>
  <si>
    <t>T1T1T1</t>
  </si>
  <si>
    <t>Score Total</t>
  </si>
  <si>
    <t>TOTAL_SCORE</t>
  </si>
  <si>
    <t>MS_FORM2_AGILE_0041</t>
  </si>
  <si>
    <t>MS_FORM2_AGILE_0042</t>
  </si>
  <si>
    <t>T1T1</t>
  </si>
  <si>
    <t>MS_FORM2_AGILE_0044</t>
  </si>
  <si>
    <t>MS_FORM2_AGILE_0045</t>
  </si>
  <si>
    <t>MS_FORM2_AGILE_0046</t>
  </si>
  <si>
    <t>Sum of Average of Cell_Value</t>
  </si>
  <si>
    <t>Sum of Average of Weight_Source</t>
  </si>
  <si>
    <t>Case ที่พบปัญหา</t>
  </si>
  <si>
    <t>AGILE__9000103356 บริษัท ดีเอพีพี ยูนิฟอร์ม จำกัด_Uniform__1998_1</t>
  </si>
  <si>
    <t>MS_FORM2_AGILE_0059</t>
  </si>
  <si>
    <t>T3T3T3</t>
  </si>
  <si>
    <t>MS_FORM2_AGILE_0060</t>
  </si>
  <si>
    <t>MS_FORM2_AGILE_0061</t>
  </si>
  <si>
    <t>T3T3</t>
  </si>
  <si>
    <t>MS_FORM2_AGILE_0062</t>
  </si>
  <si>
    <t>AGILE__9000103503 บริษัท แอสเซนด์ แทรเวิล จำกัด_Misscellaneous__1998_1</t>
  </si>
  <si>
    <t>MS_FORM2_AGILE_0051</t>
  </si>
  <si>
    <t>Misscellaneous</t>
  </si>
  <si>
    <t>9000103503 บริษัท แอสเซนด์ แทรเวิล จำกัด</t>
  </si>
  <si>
    <t>MS_FORM2_AGILE_0052</t>
  </si>
  <si>
    <t>MS_FORM2_AGILE_0053</t>
  </si>
  <si>
    <t>MS_FORM2_AGILE_0055</t>
  </si>
  <si>
    <t>MS_FORM2_AGILE_0056</t>
  </si>
  <si>
    <t>MS_FORM2_AGILE_0057</t>
  </si>
  <si>
    <t>MS_FORM2_AGILE_0063</t>
  </si>
  <si>
    <t>Power.Bi@thainamthip.co.th</t>
  </si>
  <si>
    <t>Test4Test4Test4</t>
  </si>
  <si>
    <t>MS_FORM2_AGILE_0064</t>
  </si>
  <si>
    <t>MS_FORM2_AGILE_0065</t>
  </si>
  <si>
    <t>Test4Test4</t>
  </si>
  <si>
    <t>MS_FORM2_AGILE_0066</t>
  </si>
  <si>
    <t>Test4</t>
  </si>
  <si>
    <t>ดังนั้นจากตัวอย่าง</t>
  </si>
  <si>
    <t>หา TotalScore แต่ละกลุ่ม แต่ละ vendor</t>
  </si>
  <si>
    <t>ปี</t>
  </si>
  <si>
    <t>ผู้ประเมิน</t>
  </si>
  <si>
    <t>VendorName</t>
  </si>
  <si>
    <t>Attribute</t>
  </si>
  <si>
    <t>Value</t>
  </si>
  <si>
    <t>Sum of Value</t>
  </si>
  <si>
    <t>S1</t>
  </si>
  <si>
    <t>ทดสอบกับ Form Agile</t>
  </si>
  <si>
    <t>บริษัท แอสเซนด์ แทรเวิล</t>
  </si>
  <si>
    <t>บริษัท ดีเอพีพี ยูนิฟอร์ม จำกัด</t>
  </si>
  <si>
    <t>S2</t>
  </si>
  <si>
    <t>S3</t>
  </si>
  <si>
    <t>Q1</t>
  </si>
  <si>
    <t>Q2</t>
  </si>
  <si>
    <t>Q3</t>
  </si>
  <si>
    <t>Q4</t>
  </si>
  <si>
    <t>Q5</t>
  </si>
  <si>
    <t>Q6</t>
  </si>
  <si>
    <t>Q7</t>
  </si>
  <si>
    <t>Q8</t>
  </si>
  <si>
    <t>Q9</t>
  </si>
  <si>
    <t>Q10</t>
  </si>
  <si>
    <t>Q11</t>
  </si>
  <si>
    <t>S4</t>
  </si>
  <si>
    <t>S5</t>
  </si>
  <si>
    <t>S6</t>
  </si>
  <si>
    <t>S7</t>
  </si>
  <si>
    <t>S8</t>
  </si>
  <si>
    <t>S9</t>
  </si>
  <si>
    <t>S10</t>
  </si>
  <si>
    <t>S11</t>
  </si>
  <si>
    <t>Average of Value</t>
  </si>
  <si>
    <t>Average of Weight</t>
  </si>
  <si>
    <t>Case ที่พบปัญหา2</t>
  </si>
  <si>
    <t>โรงงาน</t>
  </si>
  <si>
    <t>ประเภทสินค้า</t>
  </si>
  <si>
    <t>Q12</t>
  </si>
  <si>
    <t>Q13</t>
  </si>
  <si>
    <t>Q20</t>
  </si>
  <si>
    <t>Q14</t>
  </si>
  <si>
    <t>Q16</t>
  </si>
  <si>
    <t>Q21</t>
  </si>
  <si>
    <t>Q15</t>
  </si>
  <si>
    <t>Q17</t>
  </si>
  <si>
    <t>Q18</t>
  </si>
  <si>
    <t>Q19</t>
  </si>
  <si>
    <t>S12</t>
  </si>
  <si>
    <t>S13</t>
  </si>
  <si>
    <t>S20</t>
  </si>
  <si>
    <t>S14</t>
  </si>
  <si>
    <t>S16</t>
  </si>
  <si>
    <t>S21</t>
  </si>
  <si>
    <t>S15</t>
  </si>
  <si>
    <t>S17</t>
  </si>
  <si>
    <t>S18</t>
  </si>
  <si>
    <t>S19</t>
  </si>
  <si>
    <t>โคราช</t>
  </si>
  <si>
    <t>GLUE</t>
  </si>
  <si>
    <t>บริษัท โครเนส (ไทยแลนด์) จำกัด</t>
  </si>
  <si>
    <t>บริษัท เอช.บี.ฟูลเลอร์ (ประเทศไทย)จำกัด</t>
  </si>
  <si>
    <t>หน่วยงานที่สังกัด</t>
  </si>
  <si>
    <t>Question</t>
  </si>
  <si>
    <t>วิธีทดสอบ</t>
  </si>
  <si>
    <t>1. Vendor ที่ Packaging ไม่ประเมิน &gt;&gt; จะประเมิน 2 ชุด</t>
  </si>
  <si>
    <t>Row Labels1</t>
  </si>
  <si>
    <t>Q.1</t>
  </si>
  <si>
    <t>Q.2</t>
  </si>
  <si>
    <t>Q.3</t>
  </si>
  <si>
    <t>Q.4</t>
  </si>
  <si>
    <t>Q.5</t>
  </si>
  <si>
    <t>Q.6</t>
  </si>
  <si>
    <t>Q.7</t>
  </si>
  <si>
    <t>Q.8</t>
  </si>
  <si>
    <t>Q.9</t>
  </si>
  <si>
    <t>Q.10</t>
  </si>
  <si>
    <t>Q.11</t>
  </si>
  <si>
    <t>S.1</t>
  </si>
  <si>
    <t>S.2</t>
  </si>
  <si>
    <t>S.3</t>
  </si>
  <si>
    <t>S.4</t>
  </si>
  <si>
    <t>S.5</t>
  </si>
  <si>
    <t>S.6</t>
  </si>
  <si>
    <t>S.7</t>
  </si>
  <si>
    <t>S.8</t>
  </si>
  <si>
    <t>S.9</t>
  </si>
  <si>
    <t>S.10</t>
  </si>
  <si>
    <t>S.11</t>
  </si>
  <si>
    <t>Total_Q</t>
  </si>
  <si>
    <t>Total_S</t>
  </si>
  <si>
    <t>1. Vendor ที่ Packaging ไม่ประเมิน &gt;&gt; จะประเมิน 3 ชุด</t>
  </si>
  <si>
    <t>โดยชุดที่ 3 Packaging ไม่ประเมินเลย</t>
  </si>
  <si>
    <t>พิสูจน์แล้วว่า Vendor ที่ Packaging ไม่ประเมิน</t>
  </si>
  <si>
    <t>หากว่า Vendor เข้ามาประเมินแบบ "-" กับ ไม่เข้ามาประเมินเลย &gt;&gt; ให้ผลลัพธ์เท่ากัน</t>
  </si>
  <si>
    <t>3. เหมือนตัวอย่างที่ 2 แต่ทดสอบ สองปี</t>
  </si>
  <si>
    <t>4. ต่อจาก 3. กรณีที่ Packaing บางคนดันให้คะแนน</t>
  </si>
  <si>
    <t>จำลองจาก ข้อมูลจริง</t>
  </si>
  <si>
    <t>Q.12</t>
  </si>
  <si>
    <t>Q.13</t>
  </si>
  <si>
    <t>Q.14</t>
  </si>
  <si>
    <t>Q.15</t>
  </si>
  <si>
    <t>Q.16</t>
  </si>
  <si>
    <t>Q.17</t>
  </si>
  <si>
    <t>Q.18</t>
  </si>
  <si>
    <t>Q.19</t>
  </si>
  <si>
    <t>Q.20</t>
  </si>
  <si>
    <t>Q.21</t>
  </si>
  <si>
    <t>S.12</t>
  </si>
  <si>
    <t>S.13</t>
  </si>
  <si>
    <t>S.14</t>
  </si>
  <si>
    <t>S.15</t>
  </si>
  <si>
    <t>S.16</t>
  </si>
  <si>
    <t>S.17</t>
  </si>
  <si>
    <t>S.18</t>
  </si>
  <si>
    <t>S.19</t>
  </si>
  <si>
    <t>S.20</t>
  </si>
  <si>
    <t>S.21</t>
  </si>
  <si>
    <t>Support Sheet</t>
  </si>
  <si>
    <t>บริษัท ตะวันนาบรรจุภัณฑ์ จำกัด</t>
  </si>
  <si>
    <t>บริษัท อุตสาหกรรมน้ำตาลอีสานจำกัด</t>
  </si>
  <si>
    <t>SUGAR</t>
  </si>
  <si>
    <t>ขอนแก่น</t>
  </si>
  <si>
    <t>ปทุมธานี</t>
  </si>
  <si>
    <t>รังสิต</t>
  </si>
  <si>
    <t>ลำปาง</t>
  </si>
  <si>
    <t>BIB BOX</t>
  </si>
  <si>
    <t>สรุป case นี้ คำนวณผิดพลาด &gt;&gt; ดูวิธีการคิดได้ดังนี้</t>
  </si>
  <si>
    <t>Link</t>
  </si>
  <si>
    <t>LIQUID SUCROSE</t>
  </si>
  <si>
    <t>บริษัท เคเอสแอล อะโกร</t>
  </si>
  <si>
    <t>บริษัท แปซิฟิก ชูการ์ คอร์ปอเรชั่นจำกัด</t>
  </si>
  <si>
    <t>Max of Weight</t>
  </si>
  <si>
    <t>Case ที่ข้อมูลไม่ถูกต้อง</t>
  </si>
  <si>
    <t>Manual</t>
  </si>
  <si>
    <t>Wight</t>
  </si>
  <si>
    <t>ผู้รับการประเมิน</t>
  </si>
  <si>
    <t>9000100317 บริษัท เวเบอร์ มาร์คกิ้ง ซิสเต็มส์(ประเทศไทย)</t>
  </si>
  <si>
    <t>Score ที่แสดง</t>
  </si>
  <si>
    <t>System</t>
  </si>
  <si>
    <t>TotalS</t>
  </si>
  <si>
    <t>TotalW</t>
  </si>
  <si>
    <t>ปีประเมิน</t>
  </si>
  <si>
    <t>รอบการประเมิน</t>
  </si>
  <si>
    <t>ผู้รับการประเมิน ALL</t>
  </si>
  <si>
    <t>RP01_1.1) สินค้าถูกต้องตรงตามข้อกำหนด (Specification) ที่ตกลงกัน</t>
  </si>
  <si>
    <t>RP02_1.2) จำนวน CAR ที่ออกทางด้านคุณภาพ</t>
  </si>
  <si>
    <t>RP03_1.3) COA ถูกต้องและครบถ้วน</t>
  </si>
  <si>
    <t>RP04_2.1) ส่งสินค้าได้ไม่กระทบกับแผนการผลิต (ผลิตตามแผน และ lead time สั่งสินค้าปกติ)</t>
  </si>
  <si>
    <t>RP05_2.2) ส่งสินค้าตรงตามที่กำหนด (ไม่กระทบกับการทำงาน)</t>
  </si>
  <si>
    <t>RP06_2.3) ส่งสินค้าได้ครบตามจำนวนและชนิดที่สั่ง</t>
  </si>
  <si>
    <t>RP07_2.4) ความสะอาดของ package และรถ ความสมบูรณ์  package ภายนอกของสินค้า</t>
  </si>
  <si>
    <t xml:space="preserve">RP08_2.5) มีเอกสาร เช่น 1. PO หรือ JIT, COA ครบถ้วน  / 2.ใบส่งของหรือ invoice ถูกและครบถ้วน  </t>
  </si>
  <si>
    <t>RP09_2.6) ปฏิบัติตามกฏของบุคคลภายนอกที่เข้ามาปฏิบัติงานในโรงงาน</t>
  </si>
  <si>
    <t>RP10_3.1) ราคาแข่งขันได้เมื่อเปรียบเทียบกับ vendor  ที่ขายวัตถุดิบประเภทเดียวกัน</t>
  </si>
  <si>
    <t>RP11_3.2) เครดิตการชำระเงิน</t>
  </si>
  <si>
    <t>RP12_4.1 ตอบและปิด CAR ภายในเวลาที่กำหนด</t>
  </si>
  <si>
    <t>RP13_4.2 ดำเนินการติดตาม CAR และความสำเร็จในการแก้ไขปัญหา</t>
  </si>
  <si>
    <t>RP14_4.2.1 สามารถติดต่อ และติดตามงานกับเจ้าหน้าที่ของบริษัทได้</t>
  </si>
  <si>
    <t>RP15_4.3.1 สามารถติดต่อ และติดตามงานกับเจ้าหน้าที่ของบริษัทได้</t>
  </si>
  <si>
    <t>RP16_4.2.2 ให้ความช่วยเหลือหรือข้อแนะนำใน ด้านข้อมูล ด้านเทคนิคต่าง ๆ หรือการแก้ไขปัญหา</t>
  </si>
  <si>
    <t>RP17_4.3.2 ให้ความช่วยเหลือหรือข้อแนะนำใน ด้านข้อมูล ด้านเทคนิคต่าง ๆ หรือการแก้ไขปัญหา</t>
  </si>
  <si>
    <t>RP18_4.3.3 มีทีมงานที่มีความเชี่ยวชาญสนับสนุนด้านเทคนิค (Specialist) สามารถให้คำแนะนำทางด้านเทคนิค การให้ความรู้ด้านบรรจุภัณฑ์</t>
  </si>
  <si>
    <t>RP19_4.3.4 สามารถจัดทำ Artwork และตัวอย่างบรรจุภัณฑ์สำหรับสินค้าใหม่ได้อย่างรวดเร็วและถูกต้อง</t>
  </si>
  <si>
    <t>RP20_5.1)จำนวน CAR ที่ออกด้านความปลอดภัยของอาหาร (Food Safty) ของวัตุดิบและบรรจุภัณฑ์ที่ส่งมอบ</t>
  </si>
  <si>
    <t>RP21_มีนโยบายด้าน สิ่งแวดล้อม ความรับผิดชอบต่อสังคม และธรรมาภิบาย</t>
  </si>
  <si>
    <t>ข้อเสนอแนะ และคำแนะนำเพิ่มเติม</t>
  </si>
  <si>
    <t>Responder Email</t>
  </si>
  <si>
    <t>Submission Time</t>
  </si>
  <si>
    <t>Y1999</t>
  </si>
  <si>
    <t>ALL</t>
  </si>
  <si>
    <t>9000100476 บริษัท วิสและบุตร จำกัด</t>
  </si>
  <si>
    <t>PACKAGING</t>
  </si>
  <si>
    <t>aunchala.ke@thainamthip.co.th</t>
  </si>
  <si>
    <t>SHRINK FILM</t>
  </si>
  <si>
    <t>9000100476  บริษัท วิสและบุตร จำกัด</t>
  </si>
  <si>
    <t>STORE</t>
  </si>
  <si>
    <t>SUPPORT SHEET</t>
  </si>
  <si>
    <t>9000100013 บริษัท ตะวันนาบรรจุภัณฑ์ จำกัด</t>
  </si>
  <si>
    <t>9000101350 บริษัท นิวโมเดอร์น ซุปเปอร์แพคจำกัด</t>
  </si>
  <si>
    <t>9000101350  บริษัท นิวโมเดอร์น ซุปเปอร์แพคจำกัด</t>
  </si>
  <si>
    <t>9000101727  บริษัท เคเอสแอล อะโกร แอนด์เทรดดิ้งจำกัด</t>
  </si>
  <si>
    <t/>
  </si>
  <si>
    <t>สรุปการประชุม Vendor Evaluation Dashboard V2. วันที่ 06/08/2025</t>
  </si>
  <si>
    <t>Actual = 86% และ Plan = 85%</t>
  </si>
  <si>
    <t>เตรียมจัดทำ Lesson Learn &amp; Closure Documents</t>
  </si>
  <si>
    <t>Procurement &amp; InOne Team ร่วมกันจัดทำเอกสาร 
Lesson Learn และเอกสาร ปิด Project</t>
  </si>
  <si>
    <t>Procurement &amp; InOne</t>
  </si>
  <si>
    <t>เริ่มประชุม และจัดทำตั้งแต่วันที่ 13 August 2025</t>
  </si>
  <si>
    <t>สรุปการประชุม Vendor Evaluation Dashboard V2. วันที่ 13/08/2025</t>
  </si>
  <si>
    <t>Actual = 89% และ Plan = 88%</t>
  </si>
  <si>
    <t>สรุปการประชุม Vendor Evaluation Dashboard V2. วันที่ 21/08/2025</t>
  </si>
  <si>
    <t>Actual = 93% และ Plan = 92%</t>
  </si>
  <si>
    <t>จัดทำ Lesson Learn &amp; Closure Documents</t>
  </si>
  <si>
    <t>สรุปการประชุม Vendor Evaluation Dashboard V2. วันที่ 27/08/2025</t>
  </si>
  <si>
    <t>Actual = 98% และ Plan = 96%</t>
  </si>
  <si>
    <t>แบบประเมิน RM&amp;PKG</t>
  </si>
  <si>
    <t>ใช้ Code ในการ Mapping</t>
  </si>
  <si>
    <t>Year 2025</t>
  </si>
  <si>
    <t>Transaction Servey</t>
  </si>
  <si>
    <t>Master</t>
  </si>
  <si>
    <t>View</t>
  </si>
  <si>
    <t>SP List</t>
  </si>
  <si>
    <t>Year</t>
  </si>
  <si>
    <t>QuestionName</t>
  </si>
  <si>
    <t>ตัด Code ไป map</t>
  </si>
  <si>
    <t>Question_Code</t>
  </si>
  <si>
    <t>Question_Display</t>
  </si>
  <si>
    <t>RP01_AAA</t>
  </si>
  <si>
    <t>RP02_BBB</t>
  </si>
  <si>
    <t>RP03_CCC</t>
  </si>
  <si>
    <t>RP04_DDD</t>
  </si>
  <si>
    <t>RP05_EEE</t>
  </si>
  <si>
    <t>RP01</t>
  </si>
  <si>
    <t>AAA</t>
  </si>
  <si>
    <t>RP02</t>
  </si>
  <si>
    <t>BBB</t>
  </si>
  <si>
    <t>RP03</t>
  </si>
  <si>
    <t>CCC</t>
  </si>
  <si>
    <t>RP04</t>
  </si>
  <si>
    <t>DDD</t>
  </si>
  <si>
    <t>มีข้อดังนี้</t>
  </si>
  <si>
    <t>RP05</t>
  </si>
  <si>
    <t>EEE</t>
  </si>
  <si>
    <t>Year 2026</t>
  </si>
  <si>
    <t>RP01_BBB</t>
  </si>
  <si>
    <t>RP02_FFF</t>
  </si>
  <si>
    <t>RP03_GGG</t>
  </si>
  <si>
    <t>Q5_EEE</t>
  </si>
  <si>
    <t>2025 Master ไม่เปลี่ยน</t>
  </si>
  <si>
    <t>สังเกตว่าข้อมูลปี 2025 ไม่เปลี่ยนแปลง</t>
  </si>
  <si>
    <t>แม้ SP List จะแก้ชื่อไปแล้วก็ตาม</t>
  </si>
  <si>
    <t>FFF</t>
  </si>
  <si>
    <t>GGG</t>
  </si>
  <si>
    <t>เนื่องจาก ปี 2026 มี 4 ข้อ (ข้อลดลง) ดังนั้นห้ามลบข้อ RP05 เด็ดขาด !!!</t>
  </si>
  <si>
    <t>ใช้ Name ในการ Mapping</t>
  </si>
  <si>
    <t>สังเกตว่าข้อมูลปี 2025 บางคำถามหายเพราะ Map ไม่เจอ และค่าอาจไม่ถูก</t>
  </si>
  <si>
    <t>- หาย เนื่องจาก ใช้ชื่อ Map และ SP List เปลี่ยนชื่อคำถามไปแล้ว</t>
  </si>
  <si>
    <r>
      <t xml:space="preserve">ปัจจุบัน Vendor Evaluation มีทั้งหมด   </t>
    </r>
    <r>
      <rPr>
        <b/>
        <sz val="11"/>
        <color rgb="FFFF0000"/>
        <rFont val="Aptos Narrow"/>
      </rPr>
      <t>(last-update 20250526)</t>
    </r>
  </si>
  <si>
    <t>ลำดับ</t>
  </si>
  <si>
    <t>ไปยังคำถามหมายเลข</t>
  </si>
  <si>
    <t>ประเภทสินค้า (Raw Material) RS PLANT</t>
  </si>
  <si>
    <t>ประเภทสินค้า (Material) KK PLANT</t>
  </si>
  <si>
    <t>ประเภทสินค้า (Raw Material) KR PLANT</t>
  </si>
  <si>
    <t>ประเภทสินค้า (Raw Material) LP PLANT</t>
  </si>
  <si>
    <t>รายการผู้รับการประเมิน</t>
  </si>
  <si>
    <t>Count of ลำดับ</t>
  </si>
  <si>
    <t>Assessment Version</t>
  </si>
  <si>
    <t>Edit Version</t>
  </si>
  <si>
    <t>PT</t>
  </si>
  <si>
    <t>RS</t>
  </si>
  <si>
    <t>KK</t>
  </si>
  <si>
    <t>KR</t>
  </si>
  <si>
    <t>LP</t>
  </si>
  <si>
    <t>ประเภทสินค้า (Raw Material) PT PLANT</t>
  </si>
  <si>
    <t>BARCODE</t>
  </si>
  <si>
    <t>7. ผู้บันทึกรายละเอียด (BARCODE)</t>
  </si>
  <si>
    <t>PT PLANT</t>
  </si>
  <si>
    <t>34. ผู้บันทึกรายละเอียด (BARCODE)</t>
  </si>
  <si>
    <t>56. ผู้บันทึกรายละเอียด (BARCODE)</t>
  </si>
  <si>
    <t>– ไม่มีการเชื่อมโยงหน้าถัดไป –</t>
  </si>
  <si>
    <t>ANTI SLIP GLUE</t>
  </si>
  <si>
    <t>89. ผู้บันทึกรายละเอียด (ANTI SLIP GLUE)</t>
  </si>
  <si>
    <t>7. ผู้รับการประเมิน (BARCODE)</t>
  </si>
  <si>
    <t>1. แบบประเมินคุณภาพการส่งมอบสินค้า/บริการ RAW MATERIAL &amp; PKG</t>
  </si>
  <si>
    <t>ผู้รับการประเมิน (BARCODE)</t>
  </si>
  <si>
    <t>✔️</t>
  </si>
  <si>
    <t>BIB BAG</t>
  </si>
  <si>
    <t>8. ผู้บันทึกรายละเอียด (BIB BAG)</t>
  </si>
  <si>
    <t>CO2</t>
  </si>
  <si>
    <t>35. ผู้บันทึกรายละเอียด (CO2)</t>
  </si>
  <si>
    <t>57. ผู้บันทึกรายละเอียด (CO2)</t>
  </si>
  <si>
    <t>71. ผู้บันทึกรายละเอียด (BARCODE)</t>
  </si>
  <si>
    <t>90. ผู้บันทึกรายละเอียด (BARCODE)</t>
  </si>
  <si>
    <t>8. ผู้รับการประเมิน (BIB BAG)</t>
  </si>
  <si>
    <t>2. แบบประเมินคุณภาพการส่งมอบสินค้า/บริการ Manufacturing_N</t>
  </si>
  <si>
    <t>ผู้รับการประเมิน (BIB BAG)</t>
  </si>
  <si>
    <t>ประเภทสินค้า (Raw Material) KK PLANT</t>
  </si>
  <si>
    <t>Clobotics Pte Ltd</t>
  </si>
  <si>
    <t>9. ผู้บันทึกรายละเอียด (BIB BOX)</t>
  </si>
  <si>
    <t>CROWN</t>
  </si>
  <si>
    <t>36. ผู้บันทึกรายละเอียด (CROWN)</t>
  </si>
  <si>
    <t>58. ผู้บันทึกรายละเอียด (CROWN)</t>
  </si>
  <si>
    <t>72. ผู้บันทึกรายละเอียด (CO2)</t>
  </si>
  <si>
    <t>91. ผู้บันทึกรายละเอียด (CO2)</t>
  </si>
  <si>
    <t>9. ผู้รับการประเมิน (BIB BOX)</t>
  </si>
  <si>
    <t>3. แบบประเมินคุณภาพการส่งมอบสินค้า/บริการ IT</t>
  </si>
  <si>
    <t>ผู้รับการประเมิน (BIB BOX)</t>
  </si>
  <si>
    <t>บริษัท เมโทรซิสเต็มส์คอร์ปอเรชั่น</t>
  </si>
  <si>
    <t>CAN BODY</t>
  </si>
  <si>
    <t>10. ผู้บันทึกรายละเอียด (CAN BODY)</t>
  </si>
  <si>
    <t>GLASS BOTTLE</t>
  </si>
  <si>
    <t>37. ผู้บันทึกรายละเอียด (GLASS BOTTLE)</t>
  </si>
  <si>
    <t>59. ผู้บันทึกรายละเอียด (GLUE)</t>
  </si>
  <si>
    <t>73. ผู้บันทึกรายละเอียด (GLUE)</t>
  </si>
  <si>
    <t>92. ผู้บันทึกรายละเอียด (CROWN)</t>
  </si>
  <si>
    <t>10. ผู้รับการประเมิน (CAN BODY)</t>
  </si>
  <si>
    <t>4. แบบประเมินคุณภาพการส่งมอบสินค้า/บริการ (Outsource)</t>
  </si>
  <si>
    <t>ผู้รับการประเมิน(CAN BODY)</t>
  </si>
  <si>
    <t>บริษัท อีวาย คอร์ปอเรท เซอร์วิสเซส</t>
  </si>
  <si>
    <t>CAN END</t>
  </si>
  <si>
    <t>11. ผู้บันทึกรายละเอียด (CAN END)</t>
  </si>
  <si>
    <t>38. ผู้บันทึกรายละเอียด (GLUE)</t>
  </si>
  <si>
    <t>LABEL</t>
  </si>
  <si>
    <t>60. ผู้บันทึกรายละเอียด (LABEL)</t>
  </si>
  <si>
    <t>74. ผู้บันทึกรายละเอียด (LABEL)</t>
  </si>
  <si>
    <t>93. ผู้บันทึกรายละเอียด (GLUE)</t>
  </si>
  <si>
    <t>11. ผู้รับการประเมิน (CAN END)</t>
  </si>
  <si>
    <t>แบบประเมินคุณภาพการส่งมอบสินค้า/บริการ WASTE</t>
  </si>
  <si>
    <t>ผู้รับการประเมิน(CAN END)</t>
  </si>
  <si>
    <t>อีวาย คอร์ปอเรท เซอร์วิสเซส</t>
  </si>
  <si>
    <t>12. ผู้บันทึกรายละเอียด (CO2)</t>
  </si>
  <si>
    <t>39. ผู้บันทึกรายละเอียด (LABEL)</t>
  </si>
  <si>
    <t>LIQUID NITROGEN</t>
  </si>
  <si>
    <t>61. ผู้บันทึกรายละเอียด (LIQUID NITROGEN)</t>
  </si>
  <si>
    <t>75. ผู้บันทึกรายละเอียด (LIQUID SUCROSE)</t>
  </si>
  <si>
    <t>94. ผู้บันทึกรายละเอียด (LABEL)</t>
  </si>
  <si>
    <t>12. ผู้รับการประเมิน (CO2)</t>
  </si>
  <si>
    <t>แบบประเมินคุณภาพการส่งมอบสินค้า/บริการ Commercial</t>
  </si>
  <si>
    <t>ผู้รับการประเมิน(CO2)</t>
  </si>
  <si>
    <t>CORNER GUARD</t>
  </si>
  <si>
    <t>13. ผู้บันทึกรายละเอียด (CORNER GUARD)</t>
  </si>
  <si>
    <t>40. ผู้บันทึกรายละเอียด (LIQUID NITROGEN)</t>
  </si>
  <si>
    <t>PALLET STICKER</t>
  </si>
  <si>
    <t>62. ผู้บันทึกรายละเอียด (PALLET STICKER)</t>
  </si>
  <si>
    <t>OPP TAPE</t>
  </si>
  <si>
    <t>PLASTIC CLOSURE</t>
  </si>
  <si>
    <t>95. ผู้บันทึกรายละเอียด (PLASTIC CLOSURE)</t>
  </si>
  <si>
    <t>13. ผู้รับการประเมิน (CORNER GUARD)</t>
  </si>
  <si>
    <t>แบบประเมินคุณภาพการส่งมอบสินค้า/บริการ Vendor-N (G.Logistics)</t>
  </si>
  <si>
    <t>ผู้รับการประเมิน(CORNER GUARD)</t>
  </si>
  <si>
    <t>14. ผู้บันทึกรายละเอียด (CROWN)</t>
  </si>
  <si>
    <t>41. ผู้บันทึกรายละเอียด (LIQUID SUCROSE)</t>
  </si>
  <si>
    <t>63. ผู้บันทึกรายละเอียด (PLASTIC CLOSURE)</t>
  </si>
  <si>
    <t>PALLET</t>
  </si>
  <si>
    <t>76. ผู้บันทึกรายละเอียด (PALLET)</t>
  </si>
  <si>
    <t>PREFORM</t>
  </si>
  <si>
    <t>97. ผู้บันทึกรายละเอียด (PREFORM)</t>
  </si>
  <si>
    <t>14. ผู้รับการประเมิน (CROWN)</t>
  </si>
  <si>
    <t>แบบประเมินคุณภาพการส่งมอบสินค้า/บริการ  (Agile)</t>
  </si>
  <si>
    <t>ผู้รับการประเมิน(CROWN)</t>
  </si>
  <si>
    <t>GAS NITROGEN</t>
  </si>
  <si>
    <t>15. ผู้บันทึกรายละเอียด (GAS NITROGEN)</t>
  </si>
  <si>
    <t>42. ผู้บันทึกรายละเอียด (PALLET)</t>
  </si>
  <si>
    <t>64. ผู้บันทึกรายละเอียด (PREFORM)</t>
  </si>
  <si>
    <t>77. ผู้บันทึกรายละเอียด (PALLET STICKER)</t>
  </si>
  <si>
    <t>98. ผู้บันทึกรายละเอียด (SHRINK FILM)</t>
  </si>
  <si>
    <t>15. ผู้รับการประเมิน (GAS NITROGEN)</t>
  </si>
  <si>
    <t>แบบประเมินคุณภาพการส่งมอบสินค้า/บริการ(Property)</t>
  </si>
  <si>
    <t>ผู้รับการประเมิน(GAS NITROGEN)</t>
  </si>
  <si>
    <t>16. ผู้บันทึกรายละเอียด (GAS BOTTLE)</t>
  </si>
  <si>
    <t>43. ผู้บันทึกรายละเอียด (PALLET STICKER)</t>
  </si>
  <si>
    <t>65. ผู้บันทึกรายละเอียด (SHRINK FILM)</t>
  </si>
  <si>
    <t>PAPER CORE</t>
  </si>
  <si>
    <t>78. ผู้บันทึกรายละเอียด (PAPER CORE)</t>
  </si>
  <si>
    <t>STRAPPING BAND</t>
  </si>
  <si>
    <t>99. ผู้บันทึกรายละเอียด (STRAPPING BAND)</t>
  </si>
  <si>
    <t>16. ผู้รับการประเมิน (GAS BOTTLE)</t>
  </si>
  <si>
    <t>GAS BOTTLE</t>
  </si>
  <si>
    <t>แบบประเมินคุณภาพการส่งมอบสินค้า/บริการ Energy&amp;Chemical</t>
  </si>
  <si>
    <t>ผู้รับการประเมิน(GAS BOTTLE)</t>
  </si>
  <si>
    <t>17. ผู้บันทึกรายละเอียด (GLUE)</t>
  </si>
  <si>
    <t>44. ผู้บันทึกรายละเอียด (PAPER CORE)</t>
  </si>
  <si>
    <t>66. ผู้บันทึกรายละเอียด (STRAPPING BAND)</t>
  </si>
  <si>
    <t>79. ผู้บันทึกรายละเอียด (PLASTIC CLOSURE)</t>
  </si>
  <si>
    <t>STRETCH FILM</t>
  </si>
  <si>
    <t>100. ผู้บันทึกรายละเอียด (STRETCH FILM)</t>
  </si>
  <si>
    <t>17. ผู้รับการประเมิน (GLUE)</t>
  </si>
  <si>
    <t>ผู้รับการประเมิน(GLUE)</t>
  </si>
  <si>
    <t>18. ผู้บันทึกรายละเอียด (LABEL)</t>
  </si>
  <si>
    <t>45. ผู้บันทึกรายละเอียด (PLASTIC CLOSURE)</t>
  </si>
  <si>
    <t>67. ผู้บันทึกรายละเอียด (SUGAR)</t>
  </si>
  <si>
    <t>80. ผู้บันทึกรายละเอียด (PREFORM)</t>
  </si>
  <si>
    <t>101. ผู้บันทึกรายละเอียด (SUGAR)</t>
  </si>
  <si>
    <t>18. ผู้รับการประเมิน (LABEL)</t>
  </si>
  <si>
    <t>ผู้รับการประเมิน(LABEL)</t>
  </si>
  <si>
    <t>19. ผู้บันทึกรายละเอียด (LIQUID SUCROSE)</t>
  </si>
  <si>
    <t>46. ผู้บันทึกรายละเอียด (PREFORM)</t>
  </si>
  <si>
    <t>68. ผู้บันทึกรายละเอียด (SUPPORT SHEET)</t>
  </si>
  <si>
    <t>PREFORM CARTON</t>
  </si>
  <si>
    <t>81. ผู้บันทึกรายละเอียด (PREFORM CARTON)</t>
  </si>
  <si>
    <t>102. ผู้บันทึกรายละเอียด (SUPPORT SHEET)</t>
  </si>
  <si>
    <t>19. ผู้รับการประเมิน (LIQUID SUCROSE)</t>
  </si>
  <si>
    <t>ผู้รับการประเมิน(LIQUID SUCROSE)</t>
  </si>
  <si>
    <t>20. ผู้บันทึกรายละเอียด (PALLET)</t>
  </si>
  <si>
    <t>47. ผู้บันทึกรายละเอียด (PREFORM CARTON)</t>
  </si>
  <si>
    <t>WAX RIBBON</t>
  </si>
  <si>
    <t>69. ผู้บันทึกรายละเอียด (WAX RIBBON)</t>
  </si>
  <si>
    <t>RESIN</t>
  </si>
  <si>
    <t>82. ผู้บันทึกรายละเอียด (RESIN)</t>
  </si>
  <si>
    <t>103. ผู้บันทึกรายละเอียด (WAX RIBBON)</t>
  </si>
  <si>
    <t>20. ผู้รับการประเมิน (PALLET)</t>
  </si>
  <si>
    <t>ผู้รับการประเมิน(PALLET)</t>
  </si>
  <si>
    <t>21. ผู้บันทึกรายละเอียด (PALLET STICKER)</t>
  </si>
  <si>
    <t>48. ผู้บันทึกรายละเอียด (RESIN)</t>
  </si>
  <si>
    <t>83. ผู้บันทึกรายละเอียด (SHRINK FILM)</t>
  </si>
  <si>
    <t>21. ผู้รับการประเมิน (PALLET STICKER)</t>
  </si>
  <si>
    <t>ผู้รับการประเมิน(PALLET STICKER)</t>
  </si>
  <si>
    <t>23. ผู้บันทึกรายละเอียด (PLASTIC CLOSURE)</t>
  </si>
  <si>
    <t>49. ผู้บันทึกรายละเอียด (SHRINK FILM)</t>
  </si>
  <si>
    <t>84. ผู้บันทึกรายละเอียด (STRETCH FILM)</t>
  </si>
  <si>
    <t>23. ผู้รับการประเมิน (PLASTIC CLOSURE)</t>
  </si>
  <si>
    <t>ผู้รับการประเมิน(PLASTIC CAP CO2)</t>
  </si>
  <si>
    <t>24. ผู้บันทึกรายละเอียด (PREFORM)</t>
  </si>
  <si>
    <t>50. ผู้บันทึกรายละเอียด (STRAPPING BAND)</t>
  </si>
  <si>
    <t>85. ผู้บันทึกรายละเอียด (SUGAR)</t>
  </si>
  <si>
    <t>24. ผู้รับการประเมิน (PREFORM)</t>
  </si>
  <si>
    <t>ผู้รับการประเมิน(PLASTIC CLOSURE)</t>
  </si>
  <si>
    <t>25. ผู้บันทึกรายละเอียด (RESIN)</t>
  </si>
  <si>
    <t>51. ผู้บันทึกรายละเอียด (STRETCH FILM)</t>
  </si>
  <si>
    <t>86. ผู้บันทึกรายละเอียด (SUPPORT SHEET)</t>
  </si>
  <si>
    <t>25. ผู้รับการประเมิน (RESIN)</t>
  </si>
  <si>
    <t>ผู้รับการประเมิน(PREFORM)</t>
  </si>
  <si>
    <t>26. ผู้บันทึกรายละเอียด (SHRINK FILM)</t>
  </si>
  <si>
    <t>52. ผู้บันทึกรายละเอียด (SUPPORT SHEET)</t>
  </si>
  <si>
    <t>87. ผู้บันทึกรายละเอียด (WAX RIBBON)</t>
  </si>
  <si>
    <t>26. ผู้รับการประเมิน (SHRINK FILM)</t>
  </si>
  <si>
    <t>ผู้รับการประเมิน(SHRINK FILM)</t>
  </si>
  <si>
    <t>27. ผู้บันทึกรายละเอียด (STRAPPING BAND)</t>
  </si>
  <si>
    <t>TRAY</t>
  </si>
  <si>
    <t>53. ผู้บันทึกรายละเอียด (TRAY)</t>
  </si>
  <si>
    <t>27. ผู้รับการประเมิน (STRAPPING BAND)</t>
  </si>
  <si>
    <t>ผู้รับการประเมิน(STRAPPING BAND)</t>
  </si>
  <si>
    <t>28. ผู้บันทึกรายละเอียด (STRETCH FILM)</t>
  </si>
  <si>
    <t>54. ผู้บันทึกรายละเอียด (WAX RIBBON)</t>
  </si>
  <si>
    <t>28. ผู้รับการประเมิน (STRETCH FILM)</t>
  </si>
  <si>
    <t>ผู้รับการประเมิน(STRETCH FILM)</t>
  </si>
  <si>
    <t>Vendor Name</t>
  </si>
  <si>
    <t>29. ผู้บันทึกรายละเอียด (SUGAR)</t>
  </si>
  <si>
    <t>29. ผู้รับการประเมิน (SUGAR)</t>
  </si>
  <si>
    <t>ผู้รับการประเมิน(SUGAR)</t>
  </si>
  <si>
    <t>9000100146 บริษัท เมโทรซิสเต็มส์คอร์ปอเรชั่น จำกัด (มหาชน)</t>
  </si>
  <si>
    <t>30. ผู้บันทึกรายละเอียด (SUPPORT SHEET)</t>
  </si>
  <si>
    <t>30. ผู้รับการประเมิน (SUPPORT SHEET)</t>
  </si>
  <si>
    <t>ผู้รับการประเมิน(SUPPORT SHEET)</t>
  </si>
  <si>
    <t>9000103725 บริษัท อีวาย คอร์ทปอเรท เซอร์วิสเซล จำกัด</t>
  </si>
  <si>
    <t>32. ผู้บันทึกรายละเอียด (WAX RIBBON)</t>
  </si>
  <si>
    <t>32. ผู้รับการประเมิน (WAX RIBBON)</t>
  </si>
  <si>
    <t>ผู้รับการประเมิน(TRAY)</t>
  </si>
  <si>
    <t>9000103451 Clobotics Pte Ltd</t>
  </si>
  <si>
    <t>RS PLANT</t>
  </si>
  <si>
    <t>34. ผู้รับการประเมิน (BARCODE)</t>
  </si>
  <si>
    <t>ผู้รับการประเมิน(WAX RIBBON)</t>
  </si>
  <si>
    <t>9000100009 บริษัท ดาต้าโปรคอมพิวเตอร์ซิสเต็มส์จำกัด</t>
  </si>
  <si>
    <t>35. ผู้รับการประเมิน (CO2)</t>
  </si>
  <si>
    <t>ผู้รับการประเมิน(LIQUID NITROGEN)</t>
  </si>
  <si>
    <t>36. ผู้รับการประเมิน (CROWN)</t>
  </si>
  <si>
    <t>ผู้รับการประเมิน(PREFORM) CARTON</t>
  </si>
  <si>
    <t>Q08</t>
  </si>
  <si>
    <t>Q09</t>
  </si>
  <si>
    <t>Question Total</t>
  </si>
  <si>
    <t>S01</t>
  </si>
  <si>
    <t>S02</t>
  </si>
  <si>
    <t>S03</t>
  </si>
  <si>
    <t>S04</t>
  </si>
  <si>
    <t>S05</t>
  </si>
  <si>
    <t>S06</t>
  </si>
  <si>
    <t>S07</t>
  </si>
  <si>
    <t>S08</t>
  </si>
  <si>
    <t>S09</t>
  </si>
  <si>
    <t>Total Grade</t>
  </si>
  <si>
    <t>37. ผู้รับการประเมิน (GLASS BOTTLE)</t>
  </si>
  <si>
    <t>ผู้รับการประเมิน(RESIN)</t>
  </si>
  <si>
    <t>38. ผู้รับการประเมิน (GLUE)</t>
  </si>
  <si>
    <t>ผู้รับการประเมิน(OPP TAPE)</t>
  </si>
  <si>
    <t>Catetogy</t>
  </si>
  <si>
    <t>Sub Category</t>
  </si>
  <si>
    <t>39. ผู้รับการประเมิน (LABEL)</t>
  </si>
  <si>
    <t>ผู้รับการประเมิน(PAPER CORE)</t>
  </si>
  <si>
    <t>9000100009 บริษัท ดาต้าโปรคอมพิวเตอร์ซิสเต็มส์ จำกัด</t>
  </si>
  <si>
    <t>IT</t>
  </si>
  <si>
    <t>HARDWARE</t>
  </si>
  <si>
    <t>40. ผู้รับการประเมิน (LIQUID NITROGEN)</t>
  </si>
  <si>
    <t>ผู้รับการประเมิน(PREFORM CARTON)</t>
  </si>
  <si>
    <t>9000100035 บริษัท ไอบีเอ็ม ประเทศไทย จำกัด</t>
  </si>
  <si>
    <t>SERVICE &amp; OTHER</t>
  </si>
  <si>
    <t>41. ผู้รับการประเมิน (LIQUID SUCROSE)</t>
  </si>
  <si>
    <t>(blank)</t>
  </si>
  <si>
    <t>0 BARCODE</t>
  </si>
  <si>
    <t>9000100071 บริษัท ยูไนเต็ด อินฟอร์เมชั่นไฮเวย์ จำกัด</t>
  </si>
  <si>
    <t>42. ผู้รับการประเมิน (PALLET)</t>
  </si>
  <si>
    <t>9000100096 บริษัท ริโก้ (ประเทศไทย) จำกัด</t>
  </si>
  <si>
    <t>43. ผู้รับการประเมิน (PALLET STICKER)</t>
  </si>
  <si>
    <t>44. ผู้รับการประเมิน (PAPER CORE)</t>
  </si>
  <si>
    <t>45. ผู้รับการประเมิน (PLASTIC CLOSURE)</t>
  </si>
  <si>
    <t>46. ผู้รับการประเมิน (PREFORM)</t>
  </si>
  <si>
    <t>47. ผู้รับการประเมิน (PREFORM CARTON)</t>
  </si>
  <si>
    <t>48. ผู้รับการประเมิน (RESIN)</t>
  </si>
  <si>
    <t>49. ผู้รับการประเมิน (SHRINK FILM)</t>
  </si>
  <si>
    <t>50. ผู้รับการประเมิน (STRAPPING BAND)</t>
  </si>
  <si>
    <t>51. ผู้รับการประเมิน (STRETCH FILM)</t>
  </si>
  <si>
    <t>52. ผู้รับการประเมิน (SUPPORT SHEET)</t>
  </si>
  <si>
    <t>53. ผู้รับการประเมิน (TRAY)</t>
  </si>
  <si>
    <t>54. ผู้รับการประเมิน (WAX RIBBON)</t>
  </si>
  <si>
    <t>KK PLANT</t>
  </si>
  <si>
    <t>56. ผู้รับการประเมิน (BARCODE)</t>
  </si>
  <si>
    <t>57. ผู้รับการประเมิน (CO2)</t>
  </si>
  <si>
    <t>58. ผู้รับการประเมิน (CROWN)</t>
  </si>
  <si>
    <t>59. ผู้รับการประเมิน (GLUE)</t>
  </si>
  <si>
    <t>60. ผู้รับการประเมิน (LABEL)</t>
  </si>
  <si>
    <t>61. ผู้รับการประเมิน (LIQUID NITROGEN)</t>
  </si>
  <si>
    <t>62. ผู้รับการประเมิน (PALLET STICKER)</t>
  </si>
  <si>
    <t>63. ผู้รับการประเมิน (PLASTIC CLOSURE)</t>
  </si>
  <si>
    <t>64. ผู้รับการประเมิน (PREFORM)</t>
  </si>
  <si>
    <t>65. ผู้รับการประเมิน (SHRINK FILM)</t>
  </si>
  <si>
    <t>66. ผู้รับการประเมิน (STRAPPING BAND)</t>
  </si>
  <si>
    <t>67. ผู้รับการประเมิน (SUGAR)</t>
  </si>
  <si>
    <t>68. ผู้รับการประเมิน (SUPPORT SHEET)</t>
  </si>
  <si>
    <t>69. ผู้รับการประเมิน (WAX RIBBON)</t>
  </si>
  <si>
    <t>KR PLANT</t>
  </si>
  <si>
    <t>71. ผู้รับการประเมิน (BARCODE)</t>
  </si>
  <si>
    <t>72. ผู้รับการประเมิน (CO2)</t>
  </si>
  <si>
    <t>73. ผู้รับการประเมิน (GLUE)</t>
  </si>
  <si>
    <t>74. ผู้รับการประเมิน (LABEL)</t>
  </si>
  <si>
    <t>75. ผู้รับการประเมิน (LIQUID SUCROSE)</t>
  </si>
  <si>
    <t>9000101725 บริษัท อุตสาหกรรมน้ำตาลอีสานจำกัด</t>
  </si>
  <si>
    <t>76. ผู้รับการประเมิน (PALLET)</t>
  </si>
  <si>
    <t>77. ผู้รับการประเมิน (PALLET STICKER)</t>
  </si>
  <si>
    <t>78. ผู้รับการประเมิน (PAPER CORE)</t>
  </si>
  <si>
    <t>79. ผู้รับการประเมิน (PLASTIC CLOSURE)</t>
  </si>
  <si>
    <t>80. ผู้รับการประเมิน (PREFORM)</t>
  </si>
  <si>
    <t>81. ผู้รับการประเมิน (PREFORM CARTON)</t>
  </si>
  <si>
    <t>82. ผู้รับการประเมิน (RESIN)</t>
  </si>
  <si>
    <t>83. ผู้รับการประเมิน (SHRINK FILM)</t>
  </si>
  <si>
    <t>84. ผู้รับการประเมิน (STRETCH FILM)</t>
  </si>
  <si>
    <t>85. ผู้รับการประเมิน (SUGAR)</t>
  </si>
  <si>
    <t>86. ผู้รับการประเมิน (SUPPORT SHEET)</t>
  </si>
  <si>
    <t>87. ผู้รับการประเมิน (WAX RIBBON)</t>
  </si>
  <si>
    <t>LP PLANT</t>
  </si>
  <si>
    <t>89. ผู้รับการประเมิน (ANTI SLIP GLUE)</t>
  </si>
  <si>
    <t>90. ผู้รับการประเมิน (BARCODE)</t>
  </si>
  <si>
    <t>91. ผู้รับการประเมิน (CO2)</t>
  </si>
  <si>
    <t>92. ผู้รับการประเมิน (CROWN)</t>
  </si>
  <si>
    <t>93. ผู้รับการประเมิน (GLUE)</t>
  </si>
  <si>
    <t>94. ผู้รับการประเมิน (LABEL)</t>
  </si>
  <si>
    <t>95. ผู้รับการประเมิน (PLASTIC CLOSURE)</t>
  </si>
  <si>
    <t>97. ผู้รับการประเมิน (PREFORM)</t>
  </si>
  <si>
    <t>98. ผู้รับการประเมิน (SHRINK FILM)</t>
  </si>
  <si>
    <t>99. ผู้รับการประเมิน (STRAPPING BAND)</t>
  </si>
  <si>
    <t>100. ผู้รับการประเมิน (STRETCH FILM)</t>
  </si>
  <si>
    <t>101. ผู้รับการประเมิน (SUGAR)</t>
  </si>
  <si>
    <t>102. ผู้รับการประเมิน (SUPPORT SHEET)</t>
  </si>
  <si>
    <t>103. ผู้รับการประเมิน (WAX RIBBON)</t>
  </si>
  <si>
    <t>6. ผู้รับการประเมิน (ALL)</t>
  </si>
  <si>
    <t>ไปยัง</t>
  </si>
  <si>
    <t>นับค่า (ไปยัง)</t>
  </si>
  <si>
    <t>เอาเฉพาะ ค่า 1
และ ค่า 2 ที่ yes</t>
  </si>
  <si>
    <t>Count of รายการผู้รับการประเมิน</t>
  </si>
  <si>
    <t>Go to 7. ผู้รับการประเมิน(BARCODE)</t>
  </si>
  <si>
    <t>yes</t>
  </si>
  <si>
    <t>Go to 9. ผู้รับการประเมิน(BIB BAG)</t>
  </si>
  <si>
    <t>Go to 13. ผู้รับการประเมิน(CO2)</t>
  </si>
  <si>
    <t>Go to 10. ผู้รับการประเมิน(BIB BOX)</t>
  </si>
  <si>
    <t>Go to 22. ผู้รับการประเมิน(LIQUID SUCROSE)</t>
  </si>
  <si>
    <t>BARCODE PKG</t>
  </si>
  <si>
    <t>Go to 11. ผู้รับการประเมิน(CAN BODY)</t>
  </si>
  <si>
    <t>Go to 24. ผู้รับการประเมิน(PALLET)</t>
  </si>
  <si>
    <t>Go to 12. ผู้รับการประเมิน(CAN END)</t>
  </si>
  <si>
    <t>Go to 26. ผู้รับการประเมิน(PALLET STICKER)</t>
  </si>
  <si>
    <t>Go to 28. ผู้รับการประเมิน(PLASTIC CLOSURE)</t>
  </si>
  <si>
    <t>Go to 15. ผู้รับการประเมิน(CORNER GUARD)</t>
  </si>
  <si>
    <t>Go to 30. ผู้รับการประเมิน(PREFORM)</t>
  </si>
  <si>
    <t>Go to 16. ผู้รับการประเมิน(CROWN)</t>
  </si>
  <si>
    <t>Go to 31. ผู้รับการประเมิน(RESIN)</t>
  </si>
  <si>
    <t>Go to 17. ผู้รับการประเมิน(GAS NITROGEN)</t>
  </si>
  <si>
    <t>Go to 36. ผู้รับการประเมิน(SUGAR)</t>
  </si>
  <si>
    <t>Go to 18. ผู้รับการประเมิน(GAS BOTTLE)</t>
  </si>
  <si>
    <t>Go to 39. ผู้รับการประเมิน(TRAY)</t>
  </si>
  <si>
    <t>Go to 19. ผู้รับการประเมิน(GLUE)</t>
  </si>
  <si>
    <t>Go to 43. ผู้รับการประเมิน(BARCODE)</t>
  </si>
  <si>
    <t>Go to 21. ผู้รับการประเมิน(LABEL)</t>
  </si>
  <si>
    <t>Go to 44. ผู้รับการประเมิน(CO2)</t>
  </si>
  <si>
    <t>Go to 45. ผู้รับการประเมิน(CROWN)</t>
  </si>
  <si>
    <t>Go to 46. ผู้รับการประเมิน(GLASS BOTTLE)</t>
  </si>
  <si>
    <t>Go to 47. ผู้รับการประเมิน(GLUE)</t>
  </si>
  <si>
    <t>PLASTIC CAP CO2</t>
  </si>
  <si>
    <t>Go to 27. ผู้รับการประเมิน(PLASTIC CAP CO2)</t>
  </si>
  <si>
    <t>Go to 48. ผู้รับการประเมิน(LABEL)</t>
  </si>
  <si>
    <t>Go to 50. ผู้รับการประเมิน(LIQUID SUCROSE)</t>
  </si>
  <si>
    <t>Go to 51. ผู้รับการประเมิน(PALLET)</t>
  </si>
  <si>
    <t>LIQUID SUCROSE PKG</t>
  </si>
  <si>
    <t>Go to 52. ผู้รับการประเมิน(PALLET STICKER)</t>
  </si>
  <si>
    <t>Go to 33. ผู้รับการประเมิน(SHRINK FILM)</t>
  </si>
  <si>
    <t>Go to 54. ผู้รับการประเมิน(PLASTIC CLOSURE)</t>
  </si>
  <si>
    <t>PALLET PKG</t>
  </si>
  <si>
    <t>Go to 34. ผู้รับการประเมิน(STRAPPING BAND)</t>
  </si>
  <si>
    <t>Go to 57. ผู้รับการประเมิน(RESIN)</t>
  </si>
  <si>
    <t>มี 5 (104. ไม่ได้ใช้)</t>
  </si>
  <si>
    <t>Go to 35. ผู้รับการประเมิน(STRETCH FILM)</t>
  </si>
  <si>
    <t>Go to 58. ผู้รับการประเมิน(SHRINK FILM)</t>
  </si>
  <si>
    <t>Go to 59. ผู้รับการประเมิน(STRAPPING BAND)</t>
  </si>
  <si>
    <t>Go to 38. ผู้รับการประเมิน(SUPPORT SHEET)</t>
  </si>
  <si>
    <t>Go to 60. ผู้รับการประเมิน(STRETCH FILM)</t>
  </si>
  <si>
    <t>Go to 61. ผู้รับการประเมิน(SUPPORT SHEET)</t>
  </si>
  <si>
    <t>Go to 41. ผู้รับการประเมิน(WAX RIBBON)</t>
  </si>
  <si>
    <t>Go to 62. ผู้รับการประเมิน(TRAY)</t>
  </si>
  <si>
    <t>Go to 63. ผู้รับการประเมิน(WAX RIBBON)</t>
  </si>
  <si>
    <t>Go to 65. ผู้รับการประเมิน(BARCODE)</t>
  </si>
  <si>
    <t>RESIN PKG</t>
  </si>
  <si>
    <t>Go to 66. ผู้รับการประเมิน(CO2)</t>
  </si>
  <si>
    <t>Go to 67. ผู้รับการประเมิน(CROWN)</t>
  </si>
  <si>
    <t>Go to 68. ผู้รับการประเมิน(GLUE)</t>
  </si>
  <si>
    <t>Go to 69. ผู้รับการประเมิน(LABEL)</t>
  </si>
  <si>
    <t>Go to 49. ผู้รับการประเมิน(LIQUID NITROGEN)</t>
  </si>
  <si>
    <t>Go to 70. ผู้รับการประเมิน(LIQUID NITROGEN)</t>
  </si>
  <si>
    <t>SUGAR PKG</t>
  </si>
  <si>
    <t>Go to 72. ผู้รับการประเมิน(PLASTIC CLOSURE)</t>
  </si>
  <si>
    <t>Go to 73. ผู้รับการประเมิน(PREFORM)</t>
  </si>
  <si>
    <t>Go to 74. ผู้รับการประเมิน(SHRINK FILM)</t>
  </si>
  <si>
    <t>TRAY PKG</t>
  </si>
  <si>
    <t>Go to 53. ผู้รับการประเมิน(PAPER CORE)</t>
  </si>
  <si>
    <t>Go to 75. ผู้รับการประเมิน(STRAPPING BAND)</t>
  </si>
  <si>
    <t>Go to 76. ผู้รับการประเมิน(SUGAR)</t>
  </si>
  <si>
    <t>Go to 55. ผู้รับการประเมิน(PREFORM)</t>
  </si>
  <si>
    <t>Go to 77. ผู้รับการประเมิน(SUPPORT SHEET)</t>
  </si>
  <si>
    <t>Go to 56. ผู้รับการประเมิน(PREFORM) CARTON</t>
  </si>
  <si>
    <t>Go to 78. ผู้รับการประเมิน(WAX RIBBON)</t>
  </si>
  <si>
    <t>Go to 80. ผู้รับการประเมิน(BARCODE)</t>
  </si>
  <si>
    <t>Go to 82. ผู้รับการประเมิน(GLUE)</t>
  </si>
  <si>
    <t>AA</t>
  </si>
  <si>
    <t>Go to 83. ผู้รับการประเมิน(LABEL)</t>
  </si>
  <si>
    <t>Go to 84. ผู้รับการประเมิน(LIQUID SUCROSE)</t>
  </si>
  <si>
    <t>Go to 85. ผู้รับการประเมิน(PALLET)</t>
  </si>
  <si>
    <t>Go to 87. ผู้รับการประเมิน(PAPER CORE)</t>
  </si>
  <si>
    <t>Go to 88. ผู้รับการประเมิน(PLASTIC CLOSURE)</t>
  </si>
  <si>
    <t>Go to 89. ผู้รับการประเมิน(PREFORM)</t>
  </si>
  <si>
    <t>Go to 90. ผู้รับการประเมิน(PREFORM CARTON)</t>
  </si>
  <si>
    <t>Go to 91. ผู้รับการประเมิน(RESIN)</t>
  </si>
  <si>
    <t>Go to 92. ผู้รับการประเมิน(SHRINK FILM)</t>
  </si>
  <si>
    <t>Go to 93. ผู้รับการประเมิน(STRETCH FILM)</t>
  </si>
  <si>
    <t>Go to 94. ผู้รับการประเมิน(SUGAR)</t>
  </si>
  <si>
    <t>Go to 71. ผู้รับการประเมิน(PALLET STICKER)</t>
  </si>
  <si>
    <t>Go to 95. ผู้รับการประเมิน(SUPPORT SHEET)</t>
  </si>
  <si>
    <t>Go to 96. ผู้รับการประเมิน(WAX RIBBON)</t>
  </si>
  <si>
    <t>Go to 99. ผู้รับการประเมิน(BARCODE)</t>
  </si>
  <si>
    <t>Go to 100. ผู้รับการประเมิน(CO2)</t>
  </si>
  <si>
    <t>Go to 101. ผู้รับการประเมิน(CROWN)</t>
  </si>
  <si>
    <t>Go to 102. ผู้รับการประเมิน(GLUE)</t>
  </si>
  <si>
    <t>Go to 103. ผู้รับการประเมิน(LABEL)</t>
  </si>
  <si>
    <t>Go to 105. ผู้รับการประเมิน(PLASTIC CLOSURE)</t>
  </si>
  <si>
    <t>Go to 106. ผู้รับการประเมิน(PREFORM)</t>
  </si>
  <si>
    <t>Go to 81. ผู้รับการประเมิน(CO2)</t>
  </si>
  <si>
    <t>Go to 107. ผู้รับการประเมิน(SHRINK FILM)</t>
  </si>
  <si>
    <t>Go to 108. ผู้รับการประเมิน(STRAPPING BAND)</t>
  </si>
  <si>
    <t>Go to 109. ผู้รับการประเมิน(STRETCH FILM)</t>
  </si>
  <si>
    <t>Go to 110. ผู้รับการประเมิน(SUGAR)</t>
  </si>
  <si>
    <t>Go to 111. ผู้รับการประเมิน(SUPPORT SHEET)</t>
  </si>
  <si>
    <t>Go to 86. ผู้รับการประเมิน(PALLET STICKER)</t>
  </si>
  <si>
    <t>Go to 112. ผู้รับการประเมิน(WAX RIBBON)</t>
  </si>
  <si>
    <t>Go to 8. ผู้รับการประเมิน(BARCODE) PKG</t>
  </si>
  <si>
    <t>Go to 23. ผู้รับการประเมิน(LIQUID SUCROSE) PKG</t>
  </si>
  <si>
    <t>Go to 25. ผู้รับการประเมิน(PALLET) PKG</t>
  </si>
  <si>
    <t>Go to 29. ผู้รับการประเมิน(PLASTIC CLOSURE)</t>
  </si>
  <si>
    <t>Go to 32. ผู้รับการประเมิน(RESIN) PKG</t>
  </si>
  <si>
    <t>Go to 37. ผู้รับการประเมิน(SUGAR) PKG</t>
  </si>
  <si>
    <t>Go to 40. ผู้รับการประเมิน(TRAY) PKG</t>
  </si>
  <si>
    <t>Go to 98. ผู้รับการประเมิน(ANTI SLIP GLUE)</t>
  </si>
  <si>
    <t>ทดสอบการลบ</t>
  </si>
  <si>
    <t>RowData</t>
  </si>
  <si>
    <t>Remove Duplicate</t>
  </si>
  <si>
    <t>ไปที่ (Go to)</t>
  </si>
  <si>
    <t>จำนวนที่ซ้ำ</t>
  </si>
  <si>
    <t>เลขข้อ</t>
  </si>
  <si>
    <t>เนื้อหา</t>
  </si>
  <si>
    <t>Count of เนื้อหา</t>
  </si>
  <si>
    <t>98. ผู้รับการประเมิน (ANTI SLIP GLUE)</t>
  </si>
  <si>
    <t>(PACKAGING) ALL</t>
  </si>
  <si>
    <t>ผู้รับการประเมิน (ANTI SLIP GLUE)</t>
  </si>
  <si>
    <t>DONE</t>
  </si>
  <si>
    <t>8. ผู้รับการประเมิน (BARCODE) PKG</t>
  </si>
  <si>
    <t>ผู้รับการประเมิน (BARCODE) PKG</t>
  </si>
  <si>
    <t>9. ผู้รับการประเมิน (BIB BAG)</t>
  </si>
  <si>
    <t>10. ผู้รับการประเมิน (BIB BOX)</t>
  </si>
  <si>
    <t>11. ผู้รับการประเมิน (CAN BODY)</t>
  </si>
  <si>
    <t>ผู้รับการประเมิน (CAN BODY)</t>
  </si>
  <si>
    <t>12. ผู้รับการประเมิน (CAN END)</t>
  </si>
  <si>
    <t>ผู้รับการประเมิน (CAN END)</t>
  </si>
  <si>
    <t>81. ผู้รับการประเมิน (CO2)</t>
  </si>
  <si>
    <t>ผู้รับการประเมิน (CORNER GUARD)</t>
  </si>
  <si>
    <t>15. ผู้รับการประเมิน (CORNER GUARD)</t>
  </si>
  <si>
    <t>ผู้รับการประเมิน (CO2)</t>
  </si>
  <si>
    <t>ผู้รับการประเมิน (GAS BOTTLE)</t>
  </si>
  <si>
    <t>16. ผู้รับการประเมิน (CROWN)</t>
  </si>
  <si>
    <t>ผู้รับการประเมิน (GAS NITROGEN)</t>
  </si>
  <si>
    <t>17. ผู้รับการประเมิน (GAS NITROGEN)</t>
  </si>
  <si>
    <t>ผู้รับการประเมิน (CROWN)</t>
  </si>
  <si>
    <t>ผู้รับการประเมิน (GLASS BOTTLE)</t>
  </si>
  <si>
    <t>18. ผู้รับการประเมิน (GAS BOTTLE)</t>
  </si>
  <si>
    <t>ผู้รับการประเมิน (LIQUID SUCROSE) PKG</t>
  </si>
  <si>
    <t>47. ผู้รับการประเมิน (GLUE)</t>
  </si>
  <si>
    <t>ผู้รับการประเมิน (PALLET) PKG</t>
  </si>
  <si>
    <t>21. ผู้รับการประเมิน (LABEL)</t>
  </si>
  <si>
    <t>ผู้รับการประเมิน (PLASTIC CAP CO2)</t>
  </si>
  <si>
    <t>49. ผู้รับการประเมิน (LIQUID NITROGEN)</t>
  </si>
  <si>
    <t>ผู้รับการประเมิน (GLUE)</t>
  </si>
  <si>
    <t>ผู้รับการประเมิน (RESIN) PKG</t>
  </si>
  <si>
    <t>23. ผู้รับการประเมิน (LIQUID SUCROSE) PKG</t>
  </si>
  <si>
    <t>ผู้รับการประเมิน (LABEL)</t>
  </si>
  <si>
    <t>ผู้รับการประเมิน (SUGAR) PKG</t>
  </si>
  <si>
    <t>25. ผู้รับการประเมิน (PALLET) PKG</t>
  </si>
  <si>
    <t>ผู้รับการประเมิน (LIQUID NITROGEN)</t>
  </si>
  <si>
    <t>ผู้รับการประเมิน (TRAY) PKG</t>
  </si>
  <si>
    <t>71. ผู้รับการประเมิน (PALLET STICKER)</t>
  </si>
  <si>
    <t>ผู้รับการประเมิน (LIQUID SUCROSE)</t>
  </si>
  <si>
    <t>53. ผู้รับการประเมิน (PAPER CORE)</t>
  </si>
  <si>
    <t>ผู้รับการประเมิน (PAPER CORE)</t>
  </si>
  <si>
    <t>PLASTIC CAP</t>
  </si>
  <si>
    <t>27. ผู้รับการประเมิน (PLASTIC CAP CO2)</t>
  </si>
  <si>
    <t>ผู้รับการประเมิน (PALLET STICKER)</t>
  </si>
  <si>
    <t>ผู้รับการประเมิน (PREFORM CARTON)</t>
  </si>
  <si>
    <t>29. ผู้รับการประเมิน (PLASTIC CLOSURE)</t>
  </si>
  <si>
    <t>ผู้รับการประเมิน (PALLET)</t>
  </si>
  <si>
    <t>ผู้รับการประเมิน (TRAY)</t>
  </si>
  <si>
    <t>55. ผู้รับการประเมิน (PREFORM)</t>
  </si>
  <si>
    <t>56. ผู้รับการประเมิน (PREFORM CARTON)</t>
  </si>
  <si>
    <t>32. ผู้รับการประเมิน (RESIN) PKG</t>
  </si>
  <si>
    <t>ผู้รับการประเมิน (RESIN)</t>
  </si>
  <si>
    <t>33. ผู้รับการประเมิน (SHRINK FILM)</t>
  </si>
  <si>
    <t>ผู้รับการประเมิน (PLASTIC CLOSURE)</t>
  </si>
  <si>
    <t>34. ผู้รับการประเมิน (STRAPPING BAND)</t>
  </si>
  <si>
    <t>+1 (MS Form เกินมา)</t>
  </si>
  <si>
    <t>35. ผู้รับการประเมิน (STRETCH FILM)</t>
  </si>
  <si>
    <t>ผู้รับการประเมิน (PREFORM)</t>
  </si>
  <si>
    <t>ผู้รับการประเมิน (STRAPPING BAND)</t>
  </si>
  <si>
    <t>37. ผู้รับการประเมิน (SUGAR) PKG</t>
  </si>
  <si>
    <t>ผู้รับการประเมิน (STRETCH FILM)</t>
  </si>
  <si>
    <t>38. ผู้รับการประเมิน (SUPPORT SHEET)</t>
  </si>
  <si>
    <t>ผู้รับการประเมิน (SUGAR)</t>
  </si>
  <si>
    <t>40. ผู้รับการประเมิน (TRAY) PKG</t>
  </si>
  <si>
    <t>ผู้รับการประเมิน (SHRINK FILM)</t>
  </si>
  <si>
    <t>41. ผู้รับการประเมิน (WAX RIBBON)</t>
  </si>
  <si>
    <t>(PACKAGING) PT PLANT</t>
  </si>
  <si>
    <t>13. ผู้รับการประเมิน (CO2)</t>
  </si>
  <si>
    <t>19. ผู้รับการประเมิน (GLUE)</t>
  </si>
  <si>
    <t>22. ผู้รับการประเมิน (LIQUID SUCROSE)</t>
  </si>
  <si>
    <t>ผู้รับการประเมิน (SUPPORT SHEET)</t>
  </si>
  <si>
    <t>24. ผู้รับการประเมิน (PALLET)</t>
  </si>
  <si>
    <t>26. ผู้รับการประเมิน (PALLET STICKER)</t>
  </si>
  <si>
    <t>ผู้รับการประเมิน (WAX RIBBON)</t>
  </si>
  <si>
    <t>28. ผู้รับการประเมิน (PLASTIC CLOSURE)</t>
  </si>
  <si>
    <t>30. ผู้รับการประเมิน (PREFORM)</t>
  </si>
  <si>
    <t>ผู้รับการประเมิน (ALL)</t>
  </si>
  <si>
    <t>31. ผู้รับการประเมิน (RESIN)</t>
  </si>
  <si>
    <t>36. ผู้รับการประเมิน (SUGAR)</t>
  </si>
  <si>
    <t>39. ผู้รับการประเมิน (TRAY)</t>
  </si>
  <si>
    <t>43. ผู้รับการประเมิน (BARCODE)</t>
  </si>
  <si>
    <t>44. ผู้รับการประเมิน (CO2)</t>
  </si>
  <si>
    <t>45. ผู้รับการประเมิน (CROWN)</t>
  </si>
  <si>
    <t>PALLET CAP CO2</t>
  </si>
  <si>
    <t>46. ผู้รับการประเมิน (GLASS BOTTLE)</t>
  </si>
  <si>
    <t>48. ผู้รับการประเมิน (LABEL)</t>
  </si>
  <si>
    <t>50. ผู้รับการประเมิน (LIQUID SUCROSE)</t>
  </si>
  <si>
    <t>51. ผู้รับการประเมิน (PALLET)</t>
  </si>
  <si>
    <t>52. ผู้รับการประเมิน (PALLET STICKER)</t>
  </si>
  <si>
    <t>54. ผู้รับการประเมิน (PLASTIC CLOSURE)</t>
  </si>
  <si>
    <t>57. ผู้รับการประเมิน (RESIN)</t>
  </si>
  <si>
    <t>58. ผู้รับการประเมิน (SHRINK FILM)</t>
  </si>
  <si>
    <t>59. ผู้รับการประเมิน (STRAPPING BAND)</t>
  </si>
  <si>
    <t>60. ผู้รับการประเมิน (STRETCH FILM)</t>
  </si>
  <si>
    <t>61. ผู้รับการประเมิน (SUPPORT SHEET)</t>
  </si>
  <si>
    <t>62. ผู้รับการประเมิน (TRAY)</t>
  </si>
  <si>
    <t>(Raw Material) RS PLANT</t>
  </si>
  <si>
    <t>63. ผู้รับการประเมิน (WAX RIBBON)</t>
  </si>
  <si>
    <t>65. ผู้รับการประเมิน (BARCODE)</t>
  </si>
  <si>
    <t>66. ผู้รับการประเมิน (CO2)</t>
  </si>
  <si>
    <t>67. ผู้รับการประเมิน (CROWN)</t>
  </si>
  <si>
    <t>68. ผู้รับการประเมิน (GLUE)</t>
  </si>
  <si>
    <t>69. ผู้รับการประเมิน (LABEL)</t>
  </si>
  <si>
    <t>70. ผู้รับการประเมิน (LIQUID NITROGEN)</t>
  </si>
  <si>
    <t>72. ผู้รับการประเมิน (PLASTIC CLOSURE)</t>
  </si>
  <si>
    <t>73. ผู้รับการประเมิน (PREFORM)</t>
  </si>
  <si>
    <t>74. ผู้รับการประเมิน (SHRINK FILM)</t>
  </si>
  <si>
    <t>75. ผู้รับการประเมิน (STRAPPING BAND)</t>
  </si>
  <si>
    <t>76. ผู้รับการประเมิน (SUGAR)</t>
  </si>
  <si>
    <t>77. ผู้รับการประเมิน (SUPPORT SHEET)</t>
  </si>
  <si>
    <t>78. ผู้รับการประเมิน (WAX RIBBON)</t>
  </si>
  <si>
    <t>80. ผู้รับการประเมิน (BARCODE)</t>
  </si>
  <si>
    <t>82. ผู้รับการประเมิน (GLUE)</t>
  </si>
  <si>
    <t>83. ผู้รับการประเมิน (LABEL)</t>
  </si>
  <si>
    <t>84. ผู้รับการประเมิน (LIQUID SUCROSE)</t>
  </si>
  <si>
    <t>85. ผู้รับการประเมิน (PALLET)</t>
  </si>
  <si>
    <t>86. ผู้รับการประเมิน (PALLET STICKER)</t>
  </si>
  <si>
    <t>87. ผู้รับการประเมิน (PAPER CORE)</t>
  </si>
  <si>
    <t>(Material) KK PLANT</t>
  </si>
  <si>
    <t>88. ผู้รับการประเมิน (PLASTIC CLOSURE)</t>
  </si>
  <si>
    <t>89. ผู้รับการประเมิน (PREFORM)</t>
  </si>
  <si>
    <t>90. ผู้รับการประเมิน (PREFORM CARTON)</t>
  </si>
  <si>
    <t>91. ผู้รับการประเมิน (RESIN)</t>
  </si>
  <si>
    <t>92. ผู้รับการประเมิน (SHRINK FILM)</t>
  </si>
  <si>
    <t>93. ผู้รับการประเมิน (STRETCH FILM)</t>
  </si>
  <si>
    <t>94. ผู้รับการประเมิน (SUGAR)</t>
  </si>
  <si>
    <t>95. ผู้รับการประเมิน (SUPPORT SHEET)</t>
  </si>
  <si>
    <t>96. ผู้รับการประเมิน (WAX RIBBON)</t>
  </si>
  <si>
    <t>99. ผู้รับการประเมิน (BARCODE)</t>
  </si>
  <si>
    <t>100. ผู้รับการประเมิน (CO2)</t>
  </si>
  <si>
    <t>101. ผู้รับการประเมิน (CROWN)</t>
  </si>
  <si>
    <t>102. ผู้รับการประเมิน (GLUE)</t>
  </si>
  <si>
    <t>103. ผู้รับการประเมิน (LABEL)</t>
  </si>
  <si>
    <t>(Raw Material) KR PLANT</t>
  </si>
  <si>
    <t>105. ผู้รับการประเมิน (PLASTIC CLOSURE)</t>
  </si>
  <si>
    <t>106. ผู้รับการประเมิน (PREFORM)</t>
  </si>
  <si>
    <t>107. ผู้รับการประเมิน (SHRINK FILM)</t>
  </si>
  <si>
    <t>108. ผู้รับการประเมิน (STRAPPING BAND)</t>
  </si>
  <si>
    <t>109. ผู้รับการประเมิน (STRETCH FILM)</t>
  </si>
  <si>
    <t>110. ผู้รับการประเมิน (SUGAR)</t>
  </si>
  <si>
    <t>111. ผู้รับการประเมิน (SUPPORT SHEET)</t>
  </si>
  <si>
    <t>112. ผู้รับการประเมิน (WAX RIBBON)</t>
  </si>
  <si>
    <t>(Raw Material) LP PLANT</t>
  </si>
  <si>
    <t xml:space="preserve"> </t>
  </si>
  <si>
    <t>Task Mode</t>
  </si>
  <si>
    <t>Duration</t>
  </si>
  <si>
    <t>Finish</t>
  </si>
  <si>
    <t>Predecessors</t>
  </si>
  <si>
    <t>Resource Names</t>
  </si>
  <si>
    <t>Auto Scheduled</t>
  </si>
  <si>
    <t>Vendor Evaluation</t>
  </si>
  <si>
    <t>102 days</t>
  </si>
  <si>
    <t>อ 15/4/68</t>
  </si>
  <si>
    <t xml:space="preserve">   Milestones</t>
  </si>
  <si>
    <t>90 days</t>
  </si>
  <si>
    <t xml:space="preserve">       เสนอ Project Charter ให้ผู้บริหารอนุมัติ (Milestone #1)</t>
  </si>
  <si>
    <t>0 days</t>
  </si>
  <si>
    <t xml:space="preserve">       ประชุม Kick off โครงการ เพื่อสื่อสารแผนงานโครงการ (Milestone #2)</t>
  </si>
  <si>
    <t xml:space="preserve">       อนุมัติและยืนยัน Requirement Specification (Milestone #3)</t>
  </si>
  <si>
    <t xml:space="preserve">       อนุมัติและยืนยัน Data Retention Sign-Off Form (Milestone #4)</t>
  </si>
  <si>
    <t xml:space="preserve">       ส่งมอบเอกสาร Business process risk management และเอกสารที่เกี่ยวข้อง (Milestone #5)</t>
  </si>
  <si>
    <t xml:space="preserve">       อนุมัติและยืนยัน Design Specification (Milestone #6)</t>
  </si>
  <si>
    <t xml:space="preserve">       ส่งมอบBPM Sign-off Draft Process Flow และเอกสารที่เกี่ยวข้อง (Milestone #7)</t>
  </si>
  <si>
    <t xml:space="preserve">       ส่งมอบระบบงานที่พัฒนาเรียบร้อยแล้ว (Milestone #8)</t>
  </si>
  <si>
    <t xml:space="preserve">       UAT Sign-off (Milestone #9)</t>
  </si>
  <si>
    <t xml:space="preserve">       ดำเนินการ Go-Live(Milestone #10)</t>
  </si>
  <si>
    <t xml:space="preserve">       ดำเนินการปิดโครงการ (Milestone #11)</t>
  </si>
  <si>
    <t xml:space="preserve">   Project Preparation</t>
  </si>
  <si>
    <t>14 days</t>
  </si>
  <si>
    <t xml:space="preserve">       จัดทำ Project Charter</t>
  </si>
  <si>
    <t>11 days</t>
  </si>
  <si>
    <t>อ 29/4/68</t>
  </si>
  <si>
    <t>Aunchala,Sutripat</t>
  </si>
  <si>
    <t>1 day</t>
  </si>
  <si>
    <t>15FS+1 day</t>
  </si>
  <si>
    <t xml:space="preserve">   ประชุมติดตามความคืบหน้าของโครงการ (Weekly)</t>
  </si>
  <si>
    <t>96 days</t>
  </si>
  <si>
    <t>พ 16/4/68</t>
  </si>
  <si>
    <t>พ 27/8/68</t>
  </si>
  <si>
    <t xml:space="preserve">       ประชุมติดตามความคืบหน้าของโครงการ (Weekly) 1</t>
  </si>
  <si>
    <t xml:space="preserve">       ประชุมติดตามความคืบหน้าของโครงการ (Weekly) 2</t>
  </si>
  <si>
    <t>พ 23/4/68</t>
  </si>
  <si>
    <t xml:space="preserve">       ประชุมติดตามความคืบหน้าของโครงการ (Weekly) 3</t>
  </si>
  <si>
    <t xml:space="preserve">       ประชุมติดตามความคืบหน้าของโครงการ (Weekly) 4</t>
  </si>
  <si>
    <t>พ 7/5/68</t>
  </si>
  <si>
    <t xml:space="preserve">       ประชุมติดตามความคืบหน้าของโครงการ (Weekly) 5</t>
  </si>
  <si>
    <t xml:space="preserve">       ประชุมติดตามความคืบหน้าของโครงการ (Weekly) 6</t>
  </si>
  <si>
    <t>พ 21/5/68</t>
  </si>
  <si>
    <t xml:space="preserve">       ประชุมติดตามความคืบหน้าของโครงการ (Weekly) 7</t>
  </si>
  <si>
    <t>พ 28/5/68</t>
  </si>
  <si>
    <t xml:space="preserve">       ประชุมติดตามความคืบหน้าของโครงการ (Weekly) 8</t>
  </si>
  <si>
    <t>พ 4/6/68</t>
  </si>
  <si>
    <t xml:space="preserve">       ประชุมติดตามความคืบหน้าของโครงการ (Weekly) 9</t>
  </si>
  <si>
    <t>พ 11/6/68</t>
  </si>
  <si>
    <t xml:space="preserve">       ประชุมติดตามความคืบหน้าของโครงการ (Weekly) 10</t>
  </si>
  <si>
    <t>พ 18/6/68</t>
  </si>
  <si>
    <t xml:space="preserve">       ประชุมติดตามความคืบหน้าของโครงการ (Weekly) 11</t>
  </si>
  <si>
    <t>พ 25/6/68</t>
  </si>
  <si>
    <t xml:space="preserve">       ประชุมติดตามความคืบหน้าของโครงการ (Weekly) 12</t>
  </si>
  <si>
    <t>พ 2/7/68</t>
  </si>
  <si>
    <t xml:space="preserve">       ประชุมติดตามความคืบหน้าของโครงการ (Weekly) 13</t>
  </si>
  <si>
    <t>พ 9/7/68</t>
  </si>
  <si>
    <t xml:space="preserve">       ประชุมติดตามความคืบหน้าของโครงการ (Weekly) 14</t>
  </si>
  <si>
    <t xml:space="preserve">       ประชุมติดตามความคืบหน้าของโครงการ (Weekly) 15</t>
  </si>
  <si>
    <t>พ 23/7/68</t>
  </si>
  <si>
    <t xml:space="preserve">       ประชุมติดตามความคืบหน้าของโครงการ (Weekly) 16</t>
  </si>
  <si>
    <t>พ 30/7/68</t>
  </si>
  <si>
    <t xml:space="preserve">       ประชุมติดตามความคืบหน้าของโครงการ (Weekly) 17</t>
  </si>
  <si>
    <t xml:space="preserve">       ประชุมติดตามความคืบหน้าของโครงการ (Weekly) 18</t>
  </si>
  <si>
    <t>พ 13/8/68</t>
  </si>
  <si>
    <t xml:space="preserve">       ประชุมติดตามความคืบหน้าของโครงการ (Weekly) 19</t>
  </si>
  <si>
    <t>พ 20/8/68</t>
  </si>
  <si>
    <t xml:space="preserve">       ประชุมติดตามความคืบหน้าของโครงการ (Weekly) 20</t>
  </si>
  <si>
    <t xml:space="preserve">   รายงานความคืบหน้าของโครงการใน Tech.PMO (Monthly)</t>
  </si>
  <si>
    <t>91 days</t>
  </si>
  <si>
    <t>ศ 25/4/68</t>
  </si>
  <si>
    <t>ศ 29/8/68</t>
  </si>
  <si>
    <t xml:space="preserve">       รายงานความคืบหน้าของโครงการใน Tech.PMO (Monthly) 1</t>
  </si>
  <si>
    <t xml:space="preserve">       รายงานความคืบหน้าของโครงการใน Tech.PMO (Monthly) 2</t>
  </si>
  <si>
    <t>ศ 30/5/68</t>
  </si>
  <si>
    <t xml:space="preserve">       รายงานความคืบหน้าของโครงการใน Tech.PMO (Monthly) 3</t>
  </si>
  <si>
    <t>ศ 27/6/68</t>
  </si>
  <si>
    <t xml:space="preserve">       รายงานความคืบหน้าของโครงการใน Tech.PMO (Monthly) 4</t>
  </si>
  <si>
    <t>ศ 25/7/68</t>
  </si>
  <si>
    <t xml:space="preserve">       รายงานความคืบหน้าของโครงการใน Tech.PMO (Monthly) 5</t>
  </si>
  <si>
    <t xml:space="preserve">   Requirement Gathering</t>
  </si>
  <si>
    <t>8 days</t>
  </si>
  <si>
    <t>อ 6/5/68</t>
  </si>
  <si>
    <t xml:space="preserve">       ศึกษากระบวนการทำงานในปัจจุบัน (As Is)</t>
  </si>
  <si>
    <t>2 days</t>
  </si>
  <si>
    <t>16FS+1 day</t>
  </si>
  <si>
    <t xml:space="preserve">       ศึกษาปัญหาของการทำงานในปัจจุบัน</t>
  </si>
  <si>
    <t>45SS</t>
  </si>
  <si>
    <t xml:space="preserve">       จัดประชุมสัมภาษณ์ตัวแทนผู้ปฏิบัติงานเพื่อค้นหาความต้องการ (Interview Key Users)</t>
  </si>
  <si>
    <t>Aunchala,Chakhrit,Sutripat,Tanchanok,Pornpun</t>
  </si>
  <si>
    <t xml:space="preserve">       สรุปจัดทำรายละเอียดความต้องการ (Develop Requirement Specification)</t>
  </si>
  <si>
    <t>พ 8/5/68</t>
  </si>
  <si>
    <t xml:space="preserve">       ประชุมกับ User เพื่อสรุปยืนยัน Requirement</t>
  </si>
  <si>
    <t>ศ 9/5/68</t>
  </si>
  <si>
    <t xml:space="preserve">       แก้ไขเอกสาร Requirement Specification #ครั้งที่ 1</t>
  </si>
  <si>
    <t>อ 13/5/68</t>
  </si>
  <si>
    <t>49FS+1 day</t>
  </si>
  <si>
    <t>Aunchala</t>
  </si>
  <si>
    <t xml:space="preserve">      กำหนดระยะเวลาการเก็บรักษาข้อมูล (Data Retention)</t>
  </si>
  <si>
    <t>51SS</t>
  </si>
  <si>
    <t>Aunchala,Chakhrit,Sutripat,Tanchanok</t>
  </si>
  <si>
    <t xml:space="preserve">      อนุมัติและยืนยัน Data Retention Sign-Off Form (Milestone #4)</t>
  </si>
  <si>
    <t xml:space="preserve">   Design</t>
  </si>
  <si>
    <t>17 days</t>
  </si>
  <si>
    <t>ศ 16/5/68</t>
  </si>
  <si>
    <t xml:space="preserve">       ออกแบบสถาปัตยกรรมระบบ (Solution Architecture)</t>
  </si>
  <si>
    <t>4 days</t>
  </si>
  <si>
    <t>Sutripat</t>
  </si>
  <si>
    <t xml:space="preserve">       ออกแบบ Data Flow ของระบบงาน</t>
  </si>
  <si>
    <t>3 days</t>
  </si>
  <si>
    <t>พ 22/5/68</t>
  </si>
  <si>
    <t>จ 26/5/68</t>
  </si>
  <si>
    <t xml:space="preserve">       ออกแบบโครงสร้างฐานข้อมูล (DB Structure and Schema)</t>
  </si>
  <si>
    <t>7 days</t>
  </si>
  <si>
    <t xml:space="preserve">       Business process management and Business process risk management training for User</t>
  </si>
  <si>
    <t>จ 19/5/68</t>
  </si>
  <si>
    <t>อ 20/5/68</t>
  </si>
  <si>
    <t>53FS+1 day</t>
  </si>
  <si>
    <t>Aunchala,Tanchanok,Krittalak</t>
  </si>
  <si>
    <t xml:space="preserve">       จัดทำเอกสาร Business process risk management</t>
  </si>
  <si>
    <t>13 days</t>
  </si>
  <si>
    <t>ศ 6/6/68</t>
  </si>
  <si>
    <t>Tanchanok,Aunchala</t>
  </si>
  <si>
    <t xml:space="preserve">       กลุ่มงาน IT</t>
  </si>
  <si>
    <t xml:space="preserve">          ออกแบบแบบฟอร์มการประเมินคุณภาพการส่งมอบสินค้า/บริการ (For IT User)</t>
  </si>
  <si>
    <t>53FS+8 days</t>
  </si>
  <si>
    <t>Aunchala,Tanchanok</t>
  </si>
  <si>
    <t xml:space="preserve">       กลุ่มงาน WASTE</t>
  </si>
  <si>
    <t xml:space="preserve">          ออกแบบแบบฟอร์มการประเมินคุณภาพการส่งมอบสินค้า/บริการ WASTE</t>
  </si>
  <si>
    <t>62SS</t>
  </si>
  <si>
    <t xml:space="preserve">       กลุ่มงาน Logistic</t>
  </si>
  <si>
    <t xml:space="preserve">          ออกแบบแบบฟอร์มการประเมินคุณภาพการส่งมอบสินค้า/บริการ Vendor-N (G.Logistics)</t>
  </si>
  <si>
    <t xml:space="preserve">       กลุ่มงาน Manufacturing</t>
  </si>
  <si>
    <t xml:space="preserve">          ออกแบบแบบฟอร์มการประเมินคุณภาพการส่งมอบสินค้า/บริการ Manufacturing_N</t>
  </si>
  <si>
    <t xml:space="preserve">       กลุ่มงาน Commercial</t>
  </si>
  <si>
    <t xml:space="preserve">          ออกแบบแบบฟอร์มการประเมินคุณภาพการส่งมอบสินค้า/บริการ Commercial</t>
  </si>
  <si>
    <t xml:space="preserve">      กลุ่มงาน Outsource</t>
  </si>
  <si>
    <t xml:space="preserve">          ออกแบบแบบฟอร์มการประเมินคุณภาพการส่งมอบสินค้า/บริการ (Outsource)</t>
  </si>
  <si>
    <t xml:space="preserve">       กลุ่มงาน Raw material</t>
  </si>
  <si>
    <t>พ 29/5/68</t>
  </si>
  <si>
    <t xml:space="preserve">          ออกแบบแบบฟอร์มการประเมินคุณภาพการส่งมอบสินค้า/บริการ (RAW MATERIAL)</t>
  </si>
  <si>
    <t xml:space="preserve">       กลุ่มงาน Packaging</t>
  </si>
  <si>
    <t xml:space="preserve">          ออกแบบแบบฟอร์มการประเมินคุณภาพการส่งมอบสินค้า/บริการ (PKG)</t>
  </si>
  <si>
    <t>74SS</t>
  </si>
  <si>
    <t xml:space="preserve">       กลุ่มงาน Agile</t>
  </si>
  <si>
    <t xml:space="preserve">          ออกแบบแบบฟอร์มการประเมินคุณภาพการส่งมอบสินค้า/บริการ (AGILE)</t>
  </si>
  <si>
    <t xml:space="preserve">       กลุ่มงาน Property</t>
  </si>
  <si>
    <t xml:space="preserve">          ออกแบบแบบฟอร์มการประเมินคุณภาพการส่งมอบสินค้า/บริการ (PROPERTY)</t>
  </si>
  <si>
    <t>78SS</t>
  </si>
  <si>
    <t xml:space="preserve">       กลุ่มงาน Energy and Chemical</t>
  </si>
  <si>
    <t xml:space="preserve">          ออกแบบแบบฟอร์มการประเมินคุณภาพการส่งมอบสินค้า/บริการ (ENERGY_CHEMICAL)</t>
  </si>
  <si>
    <t xml:space="preserve">       จัดทำรายละเอียดการออกแบบระบบ (Design Specification)</t>
  </si>
  <si>
    <t>จ 2/6/68</t>
  </si>
  <si>
    <t xml:space="preserve">       ประชุมกับ Key User เพื่อสรุปยืนยัน Design Specification</t>
  </si>
  <si>
    <t>พ 5/6/68</t>
  </si>
  <si>
    <t xml:space="preserve">       Key User ตรวจสอบยืนยัน Design Specification</t>
  </si>
  <si>
    <t xml:space="preserve">   Implementation &amp; UT</t>
  </si>
  <si>
    <t>32 days</t>
  </si>
  <si>
    <t xml:space="preserve">       พัฒนาแบบประเมินบน Microsoft Form</t>
  </si>
  <si>
    <t>อ 10/6/68</t>
  </si>
  <si>
    <t xml:space="preserve">          กลุ่มงาน IT</t>
  </si>
  <si>
    <t xml:space="preserve">             พัฒนาแบบฟอร์มการประเมินคุณภาพการส่งมอบสินค้า/บริการ (For IT User)</t>
  </si>
  <si>
    <t xml:space="preserve">             ทดสอบแบบฟอร์มการประเมินคุณภาพการส่งมอบสินค้า/บริการ (For IT User)</t>
  </si>
  <si>
    <t>90SS</t>
  </si>
  <si>
    <t>Aunchala,Tanchanok,Chakhrit,Sutripat</t>
  </si>
  <si>
    <t xml:space="preserve">          กลุ่มงาน WASTE</t>
  </si>
  <si>
    <t xml:space="preserve">             พัฒนาแบบฟอร์มการประเมินคุณภาพการส่งมอบสินค้า/บริการ WASTE</t>
  </si>
  <si>
    <t>Aunchala,Sutripat,Tanchanok,Chakhrit</t>
  </si>
  <si>
    <t xml:space="preserve">          กลุ่มงาน Logistic</t>
  </si>
  <si>
    <t xml:space="preserve">             พัฒนาแบบฟอร์มการประเมินคุณภาพการส่งมอบสินค้า/บริการ Vendor-N (G.Logistics)</t>
  </si>
  <si>
    <t xml:space="preserve">             ทดสอบแบบฟอร์มการประเมินคุณภาพการส่งมอบสินค้า/บริการ Vendor-N (G.Logistics)</t>
  </si>
  <si>
    <t xml:space="preserve">          กลุ่มงาน Manufacturing</t>
  </si>
  <si>
    <t xml:space="preserve">             พัฒนาแบบฟอร์มการประเมินคุณภาพการส่งมอบสินค้า/บริการ Manufacturing_N</t>
  </si>
  <si>
    <t xml:space="preserve">             ทดสอบแบบฟอร์มการประเมินคุณภาพการส่งมอบสินค้า/บริการ Manufacturing_N</t>
  </si>
  <si>
    <t xml:space="preserve">          กลุ่มงาน Commercial</t>
  </si>
  <si>
    <t xml:space="preserve">             พัฒนาแบบฟอร์มการประเมินคุณภาพการส่งมอบสินค้า/บริการ Commercial</t>
  </si>
  <si>
    <t xml:space="preserve">             ทดสอบแบบฟอร์มการประเมินคุณภาพการส่งมอบสินค้า/บริการ Commercial</t>
  </si>
  <si>
    <t xml:space="preserve">         กลุ่มงาน Outsource</t>
  </si>
  <si>
    <t xml:space="preserve">             พัฒนาแบบฟอร์มการประเมินคุณภาพการส่งมอบสินค้า/บริการ (Outsource)</t>
  </si>
  <si>
    <t xml:space="preserve">             ทดสอบแบบฟอร์มการประเมินคุณภาพการส่งมอบสินค้า/บริการ (Outsource)</t>
  </si>
  <si>
    <t xml:space="preserve">          กลุ่มงาน Raw material</t>
  </si>
  <si>
    <t xml:space="preserve">             พัฒนาแบบฟอร์มการประเมินคุณภาพการส่งมอบสินค้า/บริการ RAW MATERIAL</t>
  </si>
  <si>
    <t xml:space="preserve">             ทดสอบแบบฟอร์มการประเมินคุณภาพการส่งมอบสินค้า/บริการ RAW MATERIAL</t>
  </si>
  <si>
    <t>108SS</t>
  </si>
  <si>
    <t xml:space="preserve">          กลุ่มงาน Packaging</t>
  </si>
  <si>
    <t xml:space="preserve">             พัฒนาแบบฟอร์มการประเมินคุณภาพการส่งมอบสินค้า/บริการ PKG</t>
  </si>
  <si>
    <t xml:space="preserve">             ทดสอบแบบฟอร์มการประเมินคุณภาพการส่งมอบสินค้า/บริการ PKG</t>
  </si>
  <si>
    <t xml:space="preserve">          กลุ่มงาน Agile</t>
  </si>
  <si>
    <t xml:space="preserve">             พัฒนาแบบฟอร์มการประเมินคุณภาพการส่งมอบสินค้า/บริการ AGILE</t>
  </si>
  <si>
    <t xml:space="preserve">             ทดสอบแบบฟอร์มการประเมินคุณภาพการส่งมอบสินค้า/บริการ AGILE</t>
  </si>
  <si>
    <t xml:space="preserve">          กลุ่มงาน Property</t>
  </si>
  <si>
    <t xml:space="preserve">             พัฒนาแบบฟอร์มการประเมินคุณภาพการส่งมอบสินค้า/บริการ PROPERTY</t>
  </si>
  <si>
    <t xml:space="preserve">             ทดสอบแบบฟอร์มการประเมินคุณภาพการส่งมอบสินค้า/บริการ PROPERTY</t>
  </si>
  <si>
    <t xml:space="preserve">          กลุ่มงาน Energy and Chemical</t>
  </si>
  <si>
    <t xml:space="preserve">             พัฒนาแบบฟอร์มการประเมินคุณภาพการส่งมอบสินค้า/บริการ ENERGY_CHEMICAL</t>
  </si>
  <si>
    <t xml:space="preserve">             ทดสอบแบบฟอร์มการประเมินคุณภาพการส่งมอบสินค้า/บริการ ENERGY_CHEMICAL</t>
  </si>
  <si>
    <t xml:space="preserve">       พัฒนาแบบประเมินของกลุ่มงาน IT</t>
  </si>
  <si>
    <t xml:space="preserve">          พัฒนา Flow แบบประเมินคุณภาพการส่งมอบสินค้า/บริการ (For IT User) บน Power Automate</t>
  </si>
  <si>
    <t>Chakhrit</t>
  </si>
  <si>
    <t xml:space="preserve">          ทดสอบการเชื่อมต่อระหว่าง Microsoft Form และ Power Automate</t>
  </si>
  <si>
    <t>123SS</t>
  </si>
  <si>
    <t xml:space="preserve">          พัฒนา List สำหรับจัดเก็บข้อมูลแบบประเมินคุณภาพการส่งมอบสินค้า/บริการ (For IT User) บน Sharepoint</t>
  </si>
  <si>
    <t xml:space="preserve">          ทดสอบการเชื่อมต่อระหว่าง Microsoft Form ,Power Automate และ Sharepoint List</t>
  </si>
  <si>
    <t xml:space="preserve">       พัฒนาแบบประเมินของกลุ่มงาน WASTE</t>
  </si>
  <si>
    <t xml:space="preserve">          พัฒนา Flow แบบประเมินคุณภาพการส่งมอบสินค้า/บริการ WASTE บน Power Automate</t>
  </si>
  <si>
    <t xml:space="preserve">          พัฒนา List สำหรับจัดเก็บข้อมูลแบบประเมินคุณภาพการส่งมอบสินค้า/บริการ WASTE บน Sharepoint</t>
  </si>
  <si>
    <t xml:space="preserve">       พัฒนาแบบประเมินของกลุ่มงาน Logistic</t>
  </si>
  <si>
    <t xml:space="preserve">          พัฒนา Flow แบบประเมินคุณภาพการส่งมอบสินค้า/บริการ Vendor-N (G.Logistics) บน Power Automate</t>
  </si>
  <si>
    <t xml:space="preserve">          พัฒนา List สำหรับจัดเก็บข้อมูลแบบประเมินคุณภาพการส่งมอบสินค้า/บริการ Vendor-N (G.Logistics) บน Sharepoint</t>
  </si>
  <si>
    <t xml:space="preserve">       พัฒนาแบบประเมินของกลุ่มงาน Manufaturing</t>
  </si>
  <si>
    <t xml:space="preserve">          พัฒนา Flow แบบประเมินคุณภาพการส่งมอบสินค้า/บริการ Manufacturing_N บน Power Automate</t>
  </si>
  <si>
    <t xml:space="preserve">          พัฒนา List สำหรับจัดเก็บข้อมูลแบบประเมินคุณภาพการส่งมอบสินค้า/บริการ Manufacturing_N บน Sharepoint</t>
  </si>
  <si>
    <t xml:space="preserve">       พัฒนาแบบประเมินของกลุ่มงาน Commercial</t>
  </si>
  <si>
    <t xml:space="preserve">          พัฒนา Flow แบบประเมินคุณภาพการส่งมอบสินค้า/บริการ Commercial บน Power Automate</t>
  </si>
  <si>
    <t xml:space="preserve">          พัฒนา List สำหรับจัดเก็บข้อมูลแบบประเมินคุณภาพการส่งมอบสินค้า/บริการ Commercial บน Sharepoint</t>
  </si>
  <si>
    <t xml:space="preserve">      พัฒนาแบบประเมินของกลุ่มงาน Outsource</t>
  </si>
  <si>
    <t xml:space="preserve">          พัฒนา Flow แบบประเมินคุณภาพการส่งมอบสินค้า/บริการ (Outsource) บน Power Automate</t>
  </si>
  <si>
    <t xml:space="preserve">          พัฒนา List สำหรับจัดเก็บข้อมูลแบบประเมินคุณภาพการส่งมอบสินค้า/บริการ (Outsource) บน Sharepoint</t>
  </si>
  <si>
    <t xml:space="preserve">       พัฒนาแบบประเมินของกลุ่มงาน Raw material</t>
  </si>
  <si>
    <t>พ 12/6/68</t>
  </si>
  <si>
    <t xml:space="preserve">          พัฒนา Flow แบบประเมินคุณภาพการส่งมอบสินค้า/บริการ RAW MATERIAL บน Power Automate</t>
  </si>
  <si>
    <t>153SS</t>
  </si>
  <si>
    <t xml:space="preserve">          พัฒนา List สำหรับจัดเก็บข้อมูลแบบประเมินคุณภาพการส่งมอบสินค้า/บริการ RAW MATERIAL บน Sharepoint</t>
  </si>
  <si>
    <t xml:space="preserve">       พัฒนาแบบประเมินของกลุ่มงาน Packaging</t>
  </si>
  <si>
    <t xml:space="preserve">          พัฒนา Flow แบบประเมินคุณภาพการส่งมอบสินค้า/บริการ PKG บน Power Automate</t>
  </si>
  <si>
    <t xml:space="preserve">          พัฒนา List สำหรับจัดเก็บข้อมูลแบบประเมินคุณภาพการส่งมอบสินค้า/บริการ PKG บน Sharepoint</t>
  </si>
  <si>
    <t xml:space="preserve">       พัฒนาแบบประเมินของกลุ่มงาน Agile</t>
  </si>
  <si>
    <t xml:space="preserve">          พัฒนา Flow แบบประเมินคุณภาพการส่งมอบสินค้า/บริการ AGILE บน Power Automate</t>
  </si>
  <si>
    <t xml:space="preserve">          พัฒนา List สำหรับจัดเก็บข้อมูลแบบประเมินคุณภาพการส่งมอบสินค้า/บริการ AGILE บน Sharepoint</t>
  </si>
  <si>
    <t xml:space="preserve">       พัฒนาแบบประเมินของกลุ่มงาน Property</t>
  </si>
  <si>
    <t xml:space="preserve">          พัฒนา Flow แบบประเมินคุณภาพการส่งมอบสินค้า/บริการ PROPERTY บน Power Automate</t>
  </si>
  <si>
    <t xml:space="preserve">          พัฒนา List สำหรับจัดเก็บข้อมูลแบบประเมินคุณภาพการส่งมอบสินค้า/บริการ PROPERTY บน Sharepoint</t>
  </si>
  <si>
    <t xml:space="preserve">       พัฒนาแบบประเมินของกลุ่มงาน Energy and Chemical</t>
  </si>
  <si>
    <t xml:space="preserve">          พัฒนา Flow แบบประเมินคุณภาพการส่งมอบสินค้า/บริการ ENERGY_CHEMICAL บน Power Automate</t>
  </si>
  <si>
    <t xml:space="preserve">          พัฒนา List สำหรับจัดเก็บข้อมูลแบบประเมินคุณภาพการส่งมอบสินค้า/บริการ ENERGY_CHEMICAL บน Sharepoint</t>
  </si>
  <si>
    <t xml:space="preserve">       พัฒนาโปรแกรมสำหรับดึงข้อมูลจาก Sharepoint List เก็บลง Database</t>
  </si>
  <si>
    <t>ศ 13/6/68</t>
  </si>
  <si>
    <t>จ 16/6/68</t>
  </si>
  <si>
    <t xml:space="preserve">       ทดสอบการเชื่อมต่อโปรแกรมระหว่าง Sharepoint List และ Database</t>
  </si>
  <si>
    <t>อ 17/6/68</t>
  </si>
  <si>
    <t xml:space="preserve">       พัฒนา Model ใช้สำหรับนำไปแสดงผลรายงาน</t>
  </si>
  <si>
    <t>พ 19/6/68</t>
  </si>
  <si>
    <t>อ 8/7/68</t>
  </si>
  <si>
    <t xml:space="preserve">       พัฒนา Dashboard</t>
  </si>
  <si>
    <t>5 days</t>
  </si>
  <si>
    <t>อ 15/7/68</t>
  </si>
  <si>
    <t xml:space="preserve">       จัดทำ Draft Process flow และเอกสารที่เกี่ยวข้อง รองรับกระบวนการใหม่</t>
  </si>
  <si>
    <t>31 days</t>
  </si>
  <si>
    <t xml:space="preserve">         จัดทำเอกสาร Business Process Flow</t>
  </si>
  <si>
    <t>25 days</t>
  </si>
  <si>
    <t>60FS-4 days</t>
  </si>
  <si>
    <t>Aunchala,Taravit,Junjeera,Tanchanok</t>
  </si>
  <si>
    <t xml:space="preserve">          ส่งมอบ UPM Sign-off และ Draf of ARIS Flow ให้กับหน่วยงาน BPM</t>
  </si>
  <si>
    <t>ศ 11/7/68</t>
  </si>
  <si>
    <t xml:space="preserve">          จัดเก็บเอกสารเข้าระบบ ISO และส่งมอบเอกสารให้หน่วยงาน BPM</t>
  </si>
  <si>
    <t>จ 14/7/68</t>
  </si>
  <si>
    <t>Aunchala,Taravit,Junjeera</t>
  </si>
  <si>
    <t xml:space="preserve">         ส่งมอบBPM Sign-off Draft Process Flow และเอกสารที่เกี่ยวข้อง (Milestone #7)</t>
  </si>
  <si>
    <t xml:space="preserve">   Test And Trainning Key User</t>
  </si>
  <si>
    <t>ศ 18/7/68</t>
  </si>
  <si>
    <t xml:space="preserve">      จัดเตรียม Environment Test</t>
  </si>
  <si>
    <t xml:space="preserve">      จัดทำเอกสารการฝึกอบรมสำหรับ Key User (Trainng Document)</t>
  </si>
  <si>
    <t>จ 21/7/68</t>
  </si>
  <si>
    <t xml:space="preserve">      ดำเนินการทดสอบ UAT และ Training </t>
  </si>
  <si>
    <t>6 days</t>
  </si>
  <si>
    <t>อ 22/7/68</t>
  </si>
  <si>
    <t>อ 29/7/68</t>
  </si>
  <si>
    <t xml:space="preserve">      แก้ไข Defect จาก UAT</t>
  </si>
  <si>
    <t>พ 31/7/68</t>
  </si>
  <si>
    <t xml:space="preserve">   Deploy</t>
  </si>
  <si>
    <t>จ 4/8/68</t>
  </si>
  <si>
    <t xml:space="preserve">       จัดทำแผน Go-Live Plan</t>
  </si>
  <si>
    <t xml:space="preserve">       ตรวจสอบความพร้อมในการ Go-Live (Go/No-Go Checklist)</t>
  </si>
  <si>
    <t>อ 5/8/68</t>
  </si>
  <si>
    <t xml:space="preserve">   Stabilization</t>
  </si>
  <si>
    <t>15 days</t>
  </si>
  <si>
    <t>พ 7/8/68</t>
  </si>
  <si>
    <t xml:space="preserve">       สนับสนุนการใช้งาน หลัง Go-Live (หลังจบโครงการ 1 Month)</t>
  </si>
  <si>
    <t xml:space="preserve">       เก็บ Issues Log บน ระบบจริงที่ใช้งาน และแก้ไข</t>
  </si>
  <si>
    <t>198SS</t>
  </si>
  <si>
    <t xml:space="preserve">   Project Closure</t>
  </si>
  <si>
    <t>พ 28/8/68</t>
  </si>
  <si>
    <t xml:space="preserve">       จัดทำ Lesson Learned โครงการ</t>
  </si>
  <si>
    <t>Tanchanok,Sutripat,Aunchala</t>
  </si>
  <si>
    <t xml:space="preserve">       ส่งมอบโครงการ สู่งานประจำ (Handover)</t>
  </si>
  <si>
    <t xml:space="preserve">       จัดเก็บเอกสาร Project Files ทั้งหมด</t>
  </si>
  <si>
    <t>จ 1/9/68</t>
  </si>
  <si>
    <t xml:space="preserve">       กำหนดระยะเวลาในการวัด Outcome ของโครงการ (Project KPI)</t>
  </si>
  <si>
    <t>อ 2/9/68</t>
  </si>
  <si>
    <t>No</t>
  </si>
  <si>
    <t>Milestones</t>
  </si>
  <si>
    <t>Evidence</t>
  </si>
  <si>
    <t>ยืนยัน Requirement</t>
  </si>
  <si>
    <t>ยืนยัน Data Retention</t>
  </si>
  <si>
    <t>มีการ Change request</t>
  </si>
  <si>
    <t>Logic การคำนวณ จะคำนวณเฉพาะข้อที่มีการตอบเท่านั้น</t>
  </si>
  <si>
    <t>แบบประเมินและรายงาน จะประกอบไปด้วยดังนี้</t>
  </si>
  <si>
    <t>Report (Page)</t>
  </si>
  <si>
    <t>Assessment</t>
  </si>
  <si>
    <t>Frequency</t>
  </si>
  <si>
    <t>MFG</t>
  </si>
  <si>
    <t>Manufacturing และ ESG</t>
  </si>
  <si>
    <t>1 Times/Year</t>
  </si>
  <si>
    <t>IT และ ESG</t>
  </si>
  <si>
    <t xml:space="preserve">1 Times/Year </t>
  </si>
  <si>
    <t>Logistics</t>
  </si>
  <si>
    <t>Logistics และ ESG</t>
  </si>
  <si>
    <t>WASTE</t>
  </si>
  <si>
    <t>WASTE และ ESG</t>
  </si>
  <si>
    <t>Commercial และ ESG</t>
  </si>
  <si>
    <t>Outsource</t>
  </si>
  <si>
    <t>Outsource และ ESG</t>
  </si>
  <si>
    <t>RM</t>
  </si>
  <si>
    <t>Raw material และ ESG</t>
  </si>
  <si>
    <t>2 Times/Year</t>
  </si>
  <si>
    <t>PKG</t>
  </si>
  <si>
    <t>Packaging และ ESG</t>
  </si>
  <si>
    <t>Agile</t>
  </si>
  <si>
    <t>Agile และ ESG</t>
  </si>
  <si>
    <t>Property และ ESG</t>
  </si>
  <si>
    <t>Energy&amp;Chemical</t>
  </si>
  <si>
    <t>Energy &amp; Chemical และ ESG</t>
  </si>
  <si>
    <t>Overall</t>
  </si>
  <si>
    <t>vsPY</t>
  </si>
  <si>
    <t>Actual compare PY</t>
  </si>
  <si>
    <t>%Response</t>
  </si>
  <si>
    <t>Target</t>
  </si>
  <si>
    <t>Vendor Evaluation By Vendor</t>
  </si>
  <si>
    <t>Vendor Evaluation By Plant</t>
  </si>
  <si>
    <t>Logic ในการคำนวณ</t>
  </si>
  <si>
    <t>1. ทุกแบบฟอร์ม จะมี User และ Buyer (ประเมิน ESG)</t>
  </si>
  <si>
    <r>
      <rPr>
        <u/>
        <sz val="11"/>
        <color theme="1"/>
        <rFont val="Tahoma"/>
        <family val="2"/>
        <scheme val="minor"/>
      </rPr>
      <t>ตัวอย่าง</t>
    </r>
    <r>
      <rPr>
        <sz val="11"/>
        <color theme="1"/>
        <rFont val="Tahoma"/>
        <family val="2"/>
        <scheme val="minor"/>
      </rPr>
      <t xml:space="preserve">   ผู้ประเมิน: IT และ Procurement/Buyer</t>
    </r>
  </si>
  <si>
    <t xml:space="preserve">จำนวนข้อที่ประเมินของ </t>
  </si>
  <si>
    <t>IT: 5 ข้อ</t>
  </si>
  <si>
    <t>Procurement/Buyer: 3 ข้อ</t>
  </si>
  <si>
    <t xml:space="preserve">น้ำหนัก (Weight) </t>
  </si>
  <si>
    <t>IT: 62.5%</t>
  </si>
  <si>
    <t>Procurement/Buyer: 37.5%</t>
  </si>
  <si>
    <t>น้ำหนัก (Weight) ทั้งหมด: 100%</t>
  </si>
  <si>
    <t>Assessor</t>
  </si>
  <si>
    <t>Question Number</t>
  </si>
  <si>
    <t>Answer</t>
  </si>
  <si>
    <t>2. ทุกกลุ่มงาน จะให้ Weight ของคะแนนเป็นตามข้อคำถาม</t>
  </si>
  <si>
    <t>ทุกกลุ่มงาน</t>
  </si>
  <si>
    <t>Question Group</t>
  </si>
  <si>
    <t>Delivery</t>
  </si>
  <si>
    <t>3. ทุกกลุ่มงาน ผู้ประเมินต่างกลุ่ม จะไม่ตอบคำถามข้อเดียวกัน</t>
  </si>
  <si>
    <t>Q4 (QA)</t>
  </si>
  <si>
    <t>Q4 (Store)</t>
  </si>
  <si>
    <t>ผลลัพธ์ (Output)</t>
  </si>
  <si>
    <t>1. แบบประเมินจาก Microsoft Form</t>
  </si>
  <si>
    <t>2. รายงานผลการประเมิน (Dashboard)</t>
  </si>
  <si>
    <t>Function</t>
  </si>
  <si>
    <t>Abbreviate</t>
  </si>
  <si>
    <t>MF</t>
  </si>
  <si>
    <t>LO</t>
  </si>
  <si>
    <t>WA</t>
  </si>
  <si>
    <t>CO</t>
  </si>
  <si>
    <t>OU</t>
  </si>
  <si>
    <t>PK</t>
  </si>
  <si>
    <t>AG</t>
  </si>
  <si>
    <t>PR</t>
  </si>
  <si>
    <t>EC</t>
  </si>
  <si>
    <t>หมายเหตุ:</t>
  </si>
  <si>
    <t>1. กรณี Vendor ที่ Packaging ไม่ประเมิน : การที่ Packaging เข้าไปกรอกการประเมินว่า “-” หรือ ไม่เข้าไปประเมินเลย &gt;&gt; จะให้ผลลัพธ์ที่เท่ากัน</t>
  </si>
  <si>
    <t>2. กรณีการประเมิน Vendor</t>
  </si>
  <si>
    <t xml:space="preserve">2.1 Packaging ที่ประเมิน Vendor จะต้องประเมินทุกข้อ 
</t>
  </si>
  <si>
    <t>2.2 Packaging หากไม่ประเมิน Vendor จะต้องไม่ประเมินเลยแม้แต่ข้อเดียว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</si>
</sst>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B1mmm\-yy"/>
  </numFmts>
  <fonts count="47">
    <font>
      <sz val="11"/>
      <color theme="1"/>
      <name val="Tahoma"/>
      <family val="2"/>
      <scheme val="minor"/>
    </font>
    <font>
      <sz val="11"/>
      <color theme="1"/>
      <name val="Tahoma"/>
      <family val="2"/>
      <charset val="222"/>
      <scheme val="minor"/>
    </font>
    <font>
      <sz val="11"/>
      <color theme="1"/>
      <name val="Tahoma"/>
      <family val="2"/>
      <charset val="222"/>
      <scheme val="minor"/>
    </font>
    <font>
      <b/>
      <sz val="11"/>
      <color theme="1"/>
      <name val="Tahoma"/>
      <family val="2"/>
      <scheme val="minor"/>
    </font>
    <font>
      <sz val="11"/>
      <color rgb="FFFF0000"/>
      <name val="Tahoma"/>
      <family val="2"/>
      <scheme val="minor"/>
    </font>
    <font>
      <b/>
      <sz val="11"/>
      <color rgb="FFFF0000"/>
      <name val="Tahoma"/>
      <family val="2"/>
      <scheme val="minor"/>
    </font>
    <font>
      <sz val="11"/>
      <name val="Tahoma"/>
      <family val="2"/>
      <scheme val="minor"/>
    </font>
    <font>
      <sz val="10"/>
      <color rgb="FF1E395B"/>
      <name val="Calibri"/>
      <family val="2"/>
    </font>
    <font>
      <b/>
      <sz val="12"/>
      <color rgb="FF000000"/>
      <name val="Calibri"/>
      <family val="2"/>
    </font>
    <font>
      <b/>
      <sz val="11"/>
      <color rgb="FF000000"/>
      <name val="Tahoma"/>
      <family val="2"/>
      <scheme val="minor"/>
    </font>
    <font>
      <b/>
      <sz val="11"/>
      <color rgb="FF000000"/>
      <name val="Calibri"/>
      <family val="2"/>
    </font>
    <font>
      <i/>
      <sz val="12"/>
      <color rgb="FFED1C24"/>
      <name val="Calibri"/>
      <family val="2"/>
    </font>
    <font>
      <sz val="11"/>
      <color rgb="FF000000"/>
      <name val="Calibri"/>
      <family val="2"/>
    </font>
    <font>
      <sz val="12"/>
      <color rgb="FF000000"/>
      <name val="Calibri"/>
      <family val="2"/>
    </font>
    <font>
      <sz val="11"/>
      <color rgb="FF000000"/>
      <name val="Tahoma"/>
      <family val="2"/>
      <scheme val="minor"/>
    </font>
    <font>
      <sz val="11"/>
      <color theme="1"/>
      <name val="Tahoma"/>
      <family val="2"/>
      <scheme val="minor"/>
    </font>
    <font>
      <sz val="11"/>
      <color rgb="FFFF0000"/>
      <name val="Tahoma"/>
      <family val="2"/>
      <charset val="222"/>
      <scheme val="minor"/>
    </font>
    <font>
      <b/>
      <sz val="11"/>
      <color theme="0"/>
      <name val="Tahoma"/>
      <family val="2"/>
      <scheme val="minor"/>
    </font>
    <font>
      <sz val="11"/>
      <color theme="0"/>
      <name val="Tahoma"/>
      <family val="2"/>
      <scheme val="minor"/>
    </font>
    <font>
      <b/>
      <sz val="11"/>
      <color theme="0"/>
      <name val="Tahoma"/>
      <family val="2"/>
      <charset val="222"/>
      <scheme val="minor"/>
    </font>
    <font>
      <sz val="11"/>
      <color rgb="FFFF0000"/>
      <name val="Calibri"/>
      <family val="2"/>
    </font>
    <font>
      <u/>
      <sz val="11"/>
      <color theme="1"/>
      <name val="Tahoma"/>
      <family val="2"/>
      <scheme val="minor"/>
    </font>
    <font>
      <sz val="10"/>
      <color rgb="FF363636"/>
      <name val="Calibri"/>
      <family val="2"/>
    </font>
    <font>
      <sz val="12"/>
      <color theme="1"/>
      <name val="Calibri"/>
      <family val="2"/>
    </font>
    <font>
      <sz val="11"/>
      <color theme="1"/>
      <name val="Calibri"/>
      <family val="2"/>
    </font>
    <font>
      <i/>
      <sz val="12"/>
      <color rgb="FFFF0000"/>
      <name val="Calibri"/>
      <family val="2"/>
    </font>
    <font>
      <b/>
      <sz val="18"/>
      <color theme="1"/>
      <name val="Tahoma"/>
      <family val="2"/>
      <scheme val="minor"/>
    </font>
    <font>
      <sz val="11"/>
      <name val="Calibri"/>
      <family val="2"/>
    </font>
    <font>
      <sz val="14"/>
      <color theme="1"/>
      <name val="Cordia New"/>
      <family val="2"/>
    </font>
    <font>
      <sz val="14"/>
      <color rgb="FF000000"/>
      <name val="Cordia New"/>
      <family val="2"/>
    </font>
    <font>
      <b/>
      <sz val="14"/>
      <color theme="1"/>
      <name val="Tahoma"/>
      <family val="2"/>
      <scheme val="minor"/>
    </font>
    <font>
      <u/>
      <sz val="11"/>
      <color theme="10"/>
      <name val="Tahoma"/>
      <family val="2"/>
      <scheme val="minor"/>
    </font>
    <font>
      <sz val="11"/>
      <name val="Tahoma"/>
      <family val="2"/>
      <charset val="222"/>
      <scheme val="minor"/>
    </font>
    <font>
      <sz val="20"/>
      <color theme="1"/>
      <name val="Tahoma"/>
      <family val="2"/>
      <scheme val="minor"/>
    </font>
    <font>
      <sz val="16"/>
      <color rgb="FFFF0000"/>
      <name val="Tahoma"/>
      <family val="2"/>
      <scheme val="minor"/>
    </font>
    <font>
      <b/>
      <sz val="11"/>
      <color rgb="FF000000"/>
      <name val="Aptos Narrow"/>
    </font>
    <font>
      <b/>
      <sz val="11"/>
      <color rgb="FFFF0000"/>
      <name val="Aptos Narrow"/>
    </font>
    <font>
      <sz val="11"/>
      <color rgb="FF000000"/>
      <name val="Aptos Narrow"/>
      <family val="2"/>
      <charset val="222"/>
    </font>
    <font>
      <b/>
      <sz val="11"/>
      <color rgb="FF000000"/>
      <name val="Aptos Narrow"/>
      <charset val="1"/>
    </font>
    <font>
      <b/>
      <sz val="11"/>
      <color rgb="FF000000"/>
      <name val="Aptos Narrow"/>
      <family val="2"/>
      <charset val="222"/>
    </font>
    <font>
      <sz val="21"/>
      <color theme="1"/>
      <name val="Tahoma"/>
      <family val="2"/>
      <scheme val="minor"/>
    </font>
    <font>
      <sz val="8"/>
      <name val="Tahoma"/>
      <family val="2"/>
      <scheme val="minor"/>
    </font>
    <font>
      <strike/>
      <sz val="11"/>
      <color theme="1"/>
      <name val="Tahoma"/>
      <family val="2"/>
      <scheme val="minor"/>
    </font>
    <font>
      <sz val="11"/>
      <color rgb="FF1B1C1D"/>
      <name val="Arial"/>
      <family val="2"/>
    </font>
    <font>
      <sz val="11"/>
      <color theme="0"/>
      <name val="Tahoma"/>
      <family val="2"/>
      <charset val="222"/>
      <scheme val="minor"/>
    </font>
    <font>
      <sz val="14"/>
      <color theme="0"/>
      <name val="Tahoma"/>
      <family val="2"/>
      <charset val="222"/>
      <scheme val="minor"/>
    </font>
    <font>
      <b/>
      <sz val="11"/>
      <name val="Tahoma"/>
      <family val="2"/>
      <scheme val="minor"/>
    </font>
  </fonts>
  <fills count="37">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rgb="FFEFE5F7"/>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DAE7F5"/>
        <bgColor indexed="64"/>
      </patternFill>
    </fill>
    <fill>
      <patternFill patternType="solid">
        <fgColor rgb="FFFFFFFF"/>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C000"/>
        <bgColor indexed="64"/>
      </patternFill>
    </fill>
    <fill>
      <patternFill patternType="solid">
        <fgColor rgb="FFFF0000"/>
        <bgColor indexed="64"/>
      </patternFill>
    </fill>
    <fill>
      <patternFill patternType="solid">
        <fgColor theme="3" tint="0.89999084444715716"/>
        <bgColor indexed="64"/>
      </patternFill>
    </fill>
    <fill>
      <patternFill patternType="solid">
        <fgColor theme="2" tint="-9.9978637043366805E-2"/>
        <bgColor indexed="64"/>
      </patternFill>
    </fill>
    <fill>
      <patternFill patternType="solid">
        <fgColor rgb="FFFFE0B3"/>
        <bgColor indexed="64"/>
      </patternFill>
    </fill>
    <fill>
      <patternFill patternType="solid">
        <fgColor rgb="FFD9F7CD"/>
        <bgColor indexed="64"/>
      </patternFill>
    </fill>
    <fill>
      <patternFill patternType="solid">
        <fgColor rgb="FFBDD8FF"/>
        <bgColor indexed="64"/>
      </patternFill>
    </fill>
    <fill>
      <patternFill patternType="solid">
        <fgColor theme="1"/>
        <bgColor indexed="64"/>
      </patternFill>
    </fill>
    <fill>
      <patternFill patternType="solid">
        <fgColor rgb="FFCDFFEB"/>
        <bgColor indexed="64"/>
      </patternFill>
    </fill>
    <fill>
      <patternFill patternType="solid">
        <fgColor theme="4"/>
        <bgColor theme="4"/>
      </patternFill>
    </fill>
    <fill>
      <patternFill patternType="solid">
        <fgColor rgb="FFFDC3C3"/>
        <bgColor indexed="64"/>
      </patternFill>
    </fill>
    <fill>
      <patternFill patternType="solid">
        <fgColor rgb="FFF1FA9C"/>
        <bgColor indexed="64"/>
      </patternFill>
    </fill>
    <fill>
      <patternFill patternType="solid">
        <fgColor rgb="FFDFE3E8"/>
        <bgColor indexed="64"/>
      </patternFill>
    </fill>
    <fill>
      <patternFill patternType="solid">
        <fgColor rgb="FFFDEADA"/>
        <bgColor indexed="64"/>
      </patternFill>
    </fill>
    <fill>
      <patternFill patternType="solid">
        <fgColor theme="4" tint="0.79998168889431442"/>
        <bgColor theme="4" tint="0.79998168889431442"/>
      </patternFill>
    </fill>
    <fill>
      <patternFill patternType="solid">
        <fgColor rgb="FFFFFF00"/>
        <bgColor rgb="FF000000"/>
      </patternFill>
    </fill>
    <fill>
      <patternFill patternType="solid">
        <fgColor theme="0" tint="-0.14999847407452621"/>
        <bgColor indexed="64"/>
      </patternFill>
    </fill>
    <fill>
      <patternFill patternType="solid">
        <fgColor theme="0"/>
        <bgColor indexed="64"/>
      </patternFill>
    </fill>
    <fill>
      <patternFill patternType="solid">
        <fgColor theme="6" tint="0.59999389629810485"/>
        <bgColor indexed="64"/>
      </patternFill>
    </fill>
    <fill>
      <patternFill patternType="solid">
        <fgColor rgb="FF00B050"/>
        <bgColor indexed="64"/>
      </patternFill>
    </fill>
    <fill>
      <patternFill patternType="solid">
        <fgColor rgb="FF00206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2"/>
        <bgColor indexed="64"/>
      </patternFill>
    </fill>
    <fill>
      <patternFill patternType="solid">
        <fgColor theme="7" tint="0.59999389629810485"/>
        <bgColor indexed="64"/>
      </patternFill>
    </fill>
  </fills>
  <borders count="4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9EB6CE"/>
      </left>
      <right style="thin">
        <color rgb="FF9EB6CE"/>
      </right>
      <top style="thin">
        <color rgb="FF9EB6CE"/>
      </top>
      <bottom style="thin">
        <color rgb="FF9EB6CE"/>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B1BBCC"/>
      </left>
      <right style="thin">
        <color rgb="FFB1BBCC"/>
      </right>
      <top style="thin">
        <color rgb="FFB1BBCC"/>
      </top>
      <bottom style="thin">
        <color rgb="FFB1BBCC"/>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style="thin">
        <color theme="4" tint="0.39997558519241921"/>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top style="thin">
        <color theme="4" tint="0.39997558519241921"/>
      </top>
      <bottom/>
      <diagonal/>
    </border>
  </borders>
  <cellStyleXfs count="5">
    <xf numFmtId="0" fontId="0" fillId="0" borderId="0"/>
    <xf numFmtId="164" fontId="15" fillId="0" borderId="0" applyFont="0" applyFill="0" applyBorder="0" applyAlignment="0" applyProtection="0"/>
    <xf numFmtId="0" fontId="31" fillId="0" borderId="0" applyNumberFormat="0" applyFill="0" applyBorder="0" applyAlignment="0" applyProtection="0"/>
    <xf numFmtId="0" fontId="2" fillId="0" borderId="0"/>
    <xf numFmtId="0" fontId="1" fillId="0" borderId="0"/>
  </cellStyleXfs>
  <cellXfs count="400">
    <xf numFmtId="0" fontId="0" fillId="0" borderId="0" xfId="0"/>
    <xf numFmtId="0" fontId="0" fillId="2" borderId="0" xfId="0" applyFill="1"/>
    <xf numFmtId="0" fontId="4" fillId="0" borderId="0" xfId="0" applyFont="1"/>
    <xf numFmtId="0" fontId="5" fillId="0" borderId="0" xfId="0" applyFont="1"/>
    <xf numFmtId="0" fontId="0" fillId="3" borderId="0" xfId="0" applyFill="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applyAlignment="1">
      <alignment horizontal="left" indent="1"/>
    </xf>
    <xf numFmtId="0" fontId="0" fillId="0" borderId="0" xfId="0" applyAlignment="1">
      <alignment horizontal="left" indent="2"/>
    </xf>
    <xf numFmtId="0" fontId="7" fillId="7" borderId="12" xfId="0" applyFont="1" applyFill="1" applyBorder="1" applyAlignment="1">
      <alignment vertical="center" wrapText="1"/>
    </xf>
    <xf numFmtId="0" fontId="12" fillId="8" borderId="12" xfId="0" applyFont="1" applyFill="1" applyBorder="1" applyAlignment="1">
      <alignment vertical="center" wrapText="1"/>
    </xf>
    <xf numFmtId="0" fontId="3" fillId="3" borderId="13" xfId="0" applyFont="1" applyFill="1" applyBorder="1" applyAlignment="1">
      <alignment horizontal="center" vertical="top" wrapText="1"/>
    </xf>
    <xf numFmtId="0" fontId="0" fillId="0" borderId="13" xfId="0" applyBorder="1" applyAlignment="1">
      <alignment horizontal="center" vertical="top"/>
    </xf>
    <xf numFmtId="0" fontId="0" fillId="0" borderId="13" xfId="0" applyBorder="1" applyAlignment="1">
      <alignment vertical="top" wrapText="1"/>
    </xf>
    <xf numFmtId="0" fontId="16" fillId="0" borderId="13" xfId="0" applyFont="1" applyBorder="1" applyAlignment="1">
      <alignment vertical="top"/>
    </xf>
    <xf numFmtId="0" fontId="0" fillId="10" borderId="0" xfId="0" applyFill="1"/>
    <xf numFmtId="0" fontId="0" fillId="0" borderId="0" xfId="0" applyAlignment="1">
      <alignment horizontal="center" vertical="top"/>
    </xf>
    <xf numFmtId="0" fontId="0" fillId="0" borderId="0" xfId="0" applyAlignment="1">
      <alignment vertical="top"/>
    </xf>
    <xf numFmtId="0" fontId="0" fillId="0" borderId="13" xfId="0" applyBorder="1" applyAlignment="1">
      <alignment vertical="top"/>
    </xf>
    <xf numFmtId="165" fontId="16" fillId="0" borderId="13" xfId="0" quotePrefix="1" applyNumberFormat="1" applyFont="1" applyBorder="1" applyAlignment="1">
      <alignment horizontal="center" vertical="top"/>
    </xf>
    <xf numFmtId="0" fontId="0" fillId="2" borderId="13" xfId="0" applyFill="1" applyBorder="1" applyAlignment="1">
      <alignment horizontal="center" vertical="top"/>
    </xf>
    <xf numFmtId="0" fontId="3" fillId="3" borderId="17" xfId="0" applyFont="1" applyFill="1" applyBorder="1" applyAlignment="1">
      <alignment horizontal="center" vertical="top"/>
    </xf>
    <xf numFmtId="16" fontId="3" fillId="0" borderId="0" xfId="0" quotePrefix="1" applyNumberFormat="1" applyFont="1" applyAlignment="1">
      <alignment horizontal="center" vertical="top"/>
    </xf>
    <xf numFmtId="0" fontId="0" fillId="0" borderId="0" xfId="0" applyAlignment="1">
      <alignment horizontal="center"/>
    </xf>
    <xf numFmtId="0" fontId="3" fillId="0" borderId="0" xfId="0" applyFont="1" applyAlignment="1">
      <alignment vertical="top"/>
    </xf>
    <xf numFmtId="0" fontId="3" fillId="4" borderId="17" xfId="0" applyFont="1" applyFill="1" applyBorder="1" applyAlignment="1">
      <alignment horizontal="center" vertical="top"/>
    </xf>
    <xf numFmtId="0" fontId="0" fillId="14" borderId="0" xfId="0" applyFill="1"/>
    <xf numFmtId="0" fontId="3" fillId="15" borderId="17" xfId="0" applyFont="1" applyFill="1" applyBorder="1" applyAlignment="1">
      <alignment horizontal="center" vertical="top"/>
    </xf>
    <xf numFmtId="0" fontId="0" fillId="16" borderId="0" xfId="0" applyFill="1"/>
    <xf numFmtId="0" fontId="0" fillId="17" borderId="0" xfId="0" applyFill="1"/>
    <xf numFmtId="0" fontId="0" fillId="18" borderId="0" xfId="0" applyFill="1"/>
    <xf numFmtId="0" fontId="0" fillId="10" borderId="13" xfId="0" applyFill="1" applyBorder="1" applyAlignment="1">
      <alignment horizontal="center"/>
    </xf>
    <xf numFmtId="0" fontId="0" fillId="14" borderId="13" xfId="0" applyFill="1" applyBorder="1" applyAlignment="1">
      <alignment horizontal="center"/>
    </xf>
    <xf numFmtId="0" fontId="0" fillId="16" borderId="13" xfId="0" applyFill="1" applyBorder="1" applyAlignment="1">
      <alignment horizontal="center"/>
    </xf>
    <xf numFmtId="0" fontId="0" fillId="17" borderId="13" xfId="0" applyFill="1" applyBorder="1" applyAlignment="1">
      <alignment horizontal="center"/>
    </xf>
    <xf numFmtId="0" fontId="0" fillId="3" borderId="13" xfId="0" applyFill="1" applyBorder="1" applyAlignment="1">
      <alignment horizontal="center"/>
    </xf>
    <xf numFmtId="0" fontId="0" fillId="18" borderId="13" xfId="0" applyFill="1" applyBorder="1" applyAlignment="1">
      <alignment horizontal="center"/>
    </xf>
    <xf numFmtId="0" fontId="3" fillId="0" borderId="13" xfId="0" applyFont="1" applyBorder="1" applyAlignment="1">
      <alignment vertical="top" wrapText="1"/>
    </xf>
    <xf numFmtId="0" fontId="3" fillId="0" borderId="13" xfId="0" applyFont="1" applyBorder="1" applyAlignment="1">
      <alignment vertical="top"/>
    </xf>
    <xf numFmtId="0" fontId="0" fillId="0" borderId="13" xfId="0" quotePrefix="1" applyBorder="1" applyAlignment="1">
      <alignment horizontal="center" vertical="top"/>
    </xf>
    <xf numFmtId="0" fontId="0" fillId="16" borderId="14" xfId="0" applyFill="1" applyBorder="1"/>
    <xf numFmtId="0" fontId="0" fillId="16" borderId="15" xfId="0" applyFill="1" applyBorder="1"/>
    <xf numFmtId="0" fontId="0" fillId="16" borderId="16" xfId="0" applyFill="1" applyBorder="1"/>
    <xf numFmtId="0" fontId="0" fillId="14" borderId="14" xfId="0" applyFill="1" applyBorder="1"/>
    <xf numFmtId="0" fontId="0" fillId="14" borderId="15" xfId="0" applyFill="1" applyBorder="1"/>
    <xf numFmtId="0" fontId="0" fillId="14" borderId="16" xfId="0" applyFill="1" applyBorder="1"/>
    <xf numFmtId="0" fontId="18" fillId="19" borderId="0" xfId="0" applyFont="1" applyFill="1"/>
    <xf numFmtId="0" fontId="17" fillId="19" borderId="0" xfId="0" applyFont="1" applyFill="1"/>
    <xf numFmtId="0" fontId="0" fillId="2" borderId="18" xfId="0" applyFill="1" applyBorder="1" applyAlignment="1">
      <alignment horizontal="center" vertical="top"/>
    </xf>
    <xf numFmtId="0" fontId="3" fillId="0" borderId="18" xfId="0" applyFont="1" applyBorder="1" applyAlignment="1">
      <alignment vertical="top"/>
    </xf>
    <xf numFmtId="0" fontId="0" fillId="0" borderId="18" xfId="0" applyBorder="1" applyAlignment="1">
      <alignment horizontal="center" vertical="top"/>
    </xf>
    <xf numFmtId="0" fontId="0" fillId="0" borderId="18" xfId="0" applyBorder="1" applyAlignment="1">
      <alignment vertical="top"/>
    </xf>
    <xf numFmtId="0" fontId="3" fillId="20" borderId="13" xfId="0" applyFont="1" applyFill="1" applyBorder="1" applyAlignment="1">
      <alignment horizontal="center" vertical="top"/>
    </xf>
    <xf numFmtId="0" fontId="0" fillId="20" borderId="13" xfId="0" applyFill="1" applyBorder="1" applyAlignment="1">
      <alignment horizontal="center" vertical="top"/>
    </xf>
    <xf numFmtId="0" fontId="0" fillId="20" borderId="13" xfId="0" applyFill="1" applyBorder="1" applyAlignment="1">
      <alignment vertical="top"/>
    </xf>
    <xf numFmtId="0" fontId="18" fillId="0" borderId="0" xfId="0" applyFont="1"/>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0" fillId="0" borderId="0" xfId="0" quotePrefix="1" applyAlignment="1">
      <alignment wrapText="1"/>
    </xf>
    <xf numFmtId="0" fontId="0" fillId="0" borderId="0" xfId="0" applyAlignment="1">
      <alignment wrapText="1"/>
    </xf>
    <xf numFmtId="0" fontId="19" fillId="21" borderId="14" xfId="0" applyFont="1" applyFill="1" applyBorder="1" applyAlignment="1">
      <alignment horizontal="center" vertical="top"/>
    </xf>
    <xf numFmtId="0" fontId="19" fillId="21" borderId="15" xfId="0" applyFont="1" applyFill="1" applyBorder="1" applyAlignment="1">
      <alignment horizontal="center" vertical="top"/>
    </xf>
    <xf numFmtId="0" fontId="19" fillId="21" borderId="16" xfId="0" applyFont="1" applyFill="1" applyBorder="1" applyAlignment="1">
      <alignment horizontal="center" vertical="top" wrapText="1"/>
    </xf>
    <xf numFmtId="0" fontId="0" fillId="0" borderId="13" xfId="0" applyBorder="1" applyAlignment="1">
      <alignment horizontal="center" vertical="center"/>
    </xf>
    <xf numFmtId="0" fontId="0" fillId="0" borderId="13" xfId="0" applyBorder="1" applyAlignment="1">
      <alignment vertical="center" wrapText="1"/>
    </xf>
    <xf numFmtId="0" fontId="0" fillId="0" borderId="13" xfId="0" quotePrefix="1" applyBorder="1" applyAlignment="1">
      <alignment vertical="center"/>
    </xf>
    <xf numFmtId="0" fontId="0" fillId="0" borderId="13" xfId="0" quotePrefix="1" applyBorder="1" applyAlignment="1">
      <alignment vertical="center" wrapText="1"/>
    </xf>
    <xf numFmtId="0" fontId="0" fillId="0" borderId="13" xfId="0" applyBorder="1" applyAlignment="1">
      <alignment vertical="center"/>
    </xf>
    <xf numFmtId="0" fontId="3" fillId="3" borderId="13" xfId="0" applyFont="1" applyFill="1" applyBorder="1" applyAlignment="1">
      <alignment horizontal="center" vertical="top"/>
    </xf>
    <xf numFmtId="0" fontId="0" fillId="14" borderId="1" xfId="0" applyFill="1" applyBorder="1"/>
    <xf numFmtId="0" fontId="0" fillId="14" borderId="2" xfId="0" applyFill="1" applyBorder="1"/>
    <xf numFmtId="0" fontId="0" fillId="14" borderId="3" xfId="0" applyFill="1" applyBorder="1"/>
    <xf numFmtId="0" fontId="0" fillId="22" borderId="14" xfId="0" applyFill="1" applyBorder="1"/>
    <xf numFmtId="0" fontId="0" fillId="22" borderId="15" xfId="0" applyFill="1" applyBorder="1"/>
    <xf numFmtId="0" fontId="0" fillId="22" borderId="16" xfId="0" applyFill="1" applyBorder="1"/>
    <xf numFmtId="0" fontId="0" fillId="0" borderId="13" xfId="0" applyBorder="1"/>
    <xf numFmtId="0" fontId="0" fillId="10" borderId="19" xfId="0" applyFill="1" applyBorder="1"/>
    <xf numFmtId="0" fontId="0" fillId="10" borderId="20" xfId="0" applyFill="1" applyBorder="1"/>
    <xf numFmtId="0" fontId="0" fillId="10" borderId="21" xfId="0" applyFill="1" applyBorder="1"/>
    <xf numFmtId="0" fontId="3" fillId="0" borderId="0" xfId="0" applyFont="1"/>
    <xf numFmtId="0" fontId="7" fillId="7" borderId="12" xfId="0" applyFont="1" applyFill="1" applyBorder="1" applyAlignment="1">
      <alignment vertical="center"/>
    </xf>
    <xf numFmtId="0" fontId="12" fillId="8" borderId="12" xfId="0" applyFont="1" applyFill="1" applyBorder="1" applyAlignment="1">
      <alignment vertical="center"/>
    </xf>
    <xf numFmtId="0" fontId="20" fillId="8" borderId="12" xfId="0" applyFont="1" applyFill="1" applyBorder="1" applyAlignment="1">
      <alignment vertical="center"/>
    </xf>
    <xf numFmtId="14" fontId="0" fillId="0" borderId="0" xfId="0" applyNumberFormat="1" applyAlignment="1">
      <alignment vertical="center"/>
    </xf>
    <xf numFmtId="0" fontId="0" fillId="10" borderId="26" xfId="0" applyFill="1" applyBorder="1"/>
    <xf numFmtId="0" fontId="0" fillId="10" borderId="6" xfId="0" applyFill="1" applyBorder="1"/>
    <xf numFmtId="0" fontId="0" fillId="5" borderId="6" xfId="0" applyFill="1" applyBorder="1"/>
    <xf numFmtId="0" fontId="0" fillId="5" borderId="8" xfId="0" applyFill="1" applyBorder="1"/>
    <xf numFmtId="0" fontId="0" fillId="5" borderId="11" xfId="0" applyFill="1" applyBorder="1"/>
    <xf numFmtId="0" fontId="0" fillId="5" borderId="26" xfId="0" applyFill="1" applyBorder="1"/>
    <xf numFmtId="0" fontId="0" fillId="5" borderId="27" xfId="0" applyFill="1" applyBorder="1"/>
    <xf numFmtId="0" fontId="0" fillId="5" borderId="28" xfId="0" applyFill="1" applyBorder="1"/>
    <xf numFmtId="0" fontId="0" fillId="0" borderId="27" xfId="0" applyBorder="1"/>
    <xf numFmtId="0" fontId="0" fillId="0" borderId="28" xfId="0" applyBorder="1"/>
    <xf numFmtId="0" fontId="0" fillId="0" borderId="26" xfId="0" applyBorder="1"/>
    <xf numFmtId="0" fontId="0" fillId="0" borderId="22" xfId="0" applyBorder="1"/>
    <xf numFmtId="0" fontId="0" fillId="3" borderId="26" xfId="0" applyFill="1" applyBorder="1"/>
    <xf numFmtId="0" fontId="0" fillId="3" borderId="6" xfId="0" applyFill="1" applyBorder="1"/>
    <xf numFmtId="0" fontId="0" fillId="3" borderId="27" xfId="0" applyFill="1" applyBorder="1"/>
    <xf numFmtId="0" fontId="0" fillId="3" borderId="8" xfId="0" applyFill="1" applyBorder="1"/>
    <xf numFmtId="0" fontId="0" fillId="3" borderId="28" xfId="0" applyFill="1" applyBorder="1"/>
    <xf numFmtId="0" fontId="0" fillId="3" borderId="11" xfId="0" applyFill="1" applyBorder="1"/>
    <xf numFmtId="0" fontId="3" fillId="0" borderId="22" xfId="0" applyFont="1" applyBorder="1"/>
    <xf numFmtId="2" fontId="3" fillId="0" borderId="22" xfId="0" applyNumberFormat="1" applyFont="1" applyBorder="1"/>
    <xf numFmtId="0" fontId="5" fillId="0" borderId="22" xfId="0" applyFont="1" applyBorder="1"/>
    <xf numFmtId="0" fontId="0" fillId="6" borderId="26" xfId="0" applyFill="1" applyBorder="1"/>
    <xf numFmtId="0" fontId="0" fillId="6" borderId="6" xfId="0" applyFill="1" applyBorder="1"/>
    <xf numFmtId="0" fontId="0" fillId="6" borderId="27" xfId="0" applyFill="1" applyBorder="1"/>
    <xf numFmtId="0" fontId="0" fillId="6" borderId="8" xfId="0" applyFill="1" applyBorder="1"/>
    <xf numFmtId="0" fontId="0" fillId="6" borderId="28" xfId="0" applyFill="1" applyBorder="1"/>
    <xf numFmtId="0" fontId="0" fillId="6" borderId="11" xfId="0" applyFill="1" applyBorder="1"/>
    <xf numFmtId="0" fontId="0" fillId="3" borderId="22" xfId="0" applyFill="1" applyBorder="1"/>
    <xf numFmtId="0" fontId="0" fillId="3" borderId="25" xfId="0" applyFill="1" applyBorder="1"/>
    <xf numFmtId="0" fontId="0" fillId="23" borderId="26" xfId="0" applyFill="1" applyBorder="1"/>
    <xf numFmtId="0" fontId="0" fillId="23" borderId="6" xfId="0" applyFill="1" applyBorder="1"/>
    <xf numFmtId="0" fontId="0" fillId="23" borderId="28" xfId="0" applyFill="1" applyBorder="1"/>
    <xf numFmtId="0" fontId="0" fillId="23" borderId="11" xfId="0" applyFill="1" applyBorder="1"/>
    <xf numFmtId="9" fontId="0" fillId="0" borderId="0" xfId="0" applyNumberFormat="1"/>
    <xf numFmtId="0" fontId="3" fillId="10" borderId="22" xfId="0" applyFont="1" applyFill="1" applyBorder="1"/>
    <xf numFmtId="0" fontId="3" fillId="10" borderId="6" xfId="0" applyFont="1" applyFill="1" applyBorder="1"/>
    <xf numFmtId="0" fontId="6" fillId="0" borderId="13" xfId="0" applyFont="1" applyBorder="1" applyAlignment="1">
      <alignment vertical="center"/>
    </xf>
    <xf numFmtId="0" fontId="22" fillId="24" borderId="29" xfId="0" applyFont="1" applyFill="1" applyBorder="1" applyAlignment="1">
      <alignment vertical="center" wrapText="1"/>
    </xf>
    <xf numFmtId="0" fontId="8" fillId="8" borderId="29" xfId="0" applyFont="1" applyFill="1" applyBorder="1" applyAlignment="1">
      <alignment vertical="center" wrapText="1"/>
    </xf>
    <xf numFmtId="0" fontId="23" fillId="8" borderId="29" xfId="0" applyFont="1" applyFill="1" applyBorder="1" applyAlignment="1">
      <alignment vertical="center" wrapText="1"/>
    </xf>
    <xf numFmtId="0" fontId="10" fillId="8" borderId="29" xfId="0" applyFont="1" applyFill="1" applyBorder="1" applyAlignment="1">
      <alignment vertical="center" wrapText="1"/>
    </xf>
    <xf numFmtId="0" fontId="9" fillId="8" borderId="29" xfId="0" applyFont="1" applyFill="1" applyBorder="1" applyAlignment="1">
      <alignment vertical="center" wrapText="1"/>
    </xf>
    <xf numFmtId="0" fontId="24" fillId="8" borderId="29" xfId="0" applyFont="1" applyFill="1" applyBorder="1" applyAlignment="1">
      <alignment vertical="center" wrapText="1"/>
    </xf>
    <xf numFmtId="0" fontId="12" fillId="8" borderId="29" xfId="0" applyFont="1" applyFill="1" applyBorder="1" applyAlignment="1">
      <alignment vertical="center" wrapText="1"/>
    </xf>
    <xf numFmtId="0" fontId="11" fillId="8" borderId="29" xfId="0" applyFont="1" applyFill="1" applyBorder="1" applyAlignment="1">
      <alignment vertical="center" wrapText="1"/>
    </xf>
    <xf numFmtId="0" fontId="25" fillId="8" borderId="29" xfId="0" applyFont="1" applyFill="1" applyBorder="1" applyAlignment="1">
      <alignment vertical="center" wrapText="1"/>
    </xf>
    <xf numFmtId="0" fontId="8" fillId="2" borderId="29" xfId="0" applyFont="1" applyFill="1" applyBorder="1" applyAlignment="1">
      <alignment vertical="center" wrapText="1"/>
    </xf>
    <xf numFmtId="0" fontId="13" fillId="8" borderId="29" xfId="0" applyFont="1" applyFill="1" applyBorder="1" applyAlignment="1">
      <alignment vertical="center" wrapText="1"/>
    </xf>
    <xf numFmtId="0" fontId="14" fillId="8" borderId="29" xfId="0" applyFont="1" applyFill="1" applyBorder="1" applyAlignment="1">
      <alignment vertical="center" wrapText="1"/>
    </xf>
    <xf numFmtId="0" fontId="8" fillId="25" borderId="29" xfId="0" applyFont="1" applyFill="1" applyBorder="1" applyAlignment="1">
      <alignment vertical="center" wrapText="1"/>
    </xf>
    <xf numFmtId="0" fontId="26" fillId="0" borderId="0" xfId="0" applyFont="1"/>
    <xf numFmtId="0" fontId="19" fillId="21" borderId="0" xfId="0" applyFont="1" applyFill="1" applyAlignment="1">
      <alignment horizontal="center" vertical="top"/>
    </xf>
    <xf numFmtId="14" fontId="0" fillId="0" borderId="13" xfId="0" applyNumberFormat="1" applyBorder="1"/>
    <xf numFmtId="0" fontId="0" fillId="11" borderId="13" xfId="0" applyFill="1" applyBorder="1"/>
    <xf numFmtId="14" fontId="0" fillId="11" borderId="13" xfId="0" applyNumberFormat="1" applyFill="1" applyBorder="1"/>
    <xf numFmtId="0" fontId="0" fillId="11" borderId="13" xfId="0" applyFill="1" applyBorder="1" applyAlignment="1">
      <alignment vertical="center"/>
    </xf>
    <xf numFmtId="0" fontId="0" fillId="11" borderId="13" xfId="0" applyFill="1" applyBorder="1" applyAlignment="1">
      <alignment vertical="center" wrapText="1"/>
    </xf>
    <xf numFmtId="0" fontId="6" fillId="11" borderId="13" xfId="0" applyFont="1" applyFill="1" applyBorder="1" applyAlignment="1">
      <alignment vertical="center"/>
    </xf>
    <xf numFmtId="0" fontId="27" fillId="8" borderId="12" xfId="0" applyFont="1" applyFill="1" applyBorder="1" applyAlignment="1">
      <alignment vertical="center"/>
    </xf>
    <xf numFmtId="0" fontId="12" fillId="11" borderId="29" xfId="0" applyFont="1" applyFill="1" applyBorder="1" applyAlignment="1">
      <alignment vertical="center" wrapText="1"/>
    </xf>
    <xf numFmtId="0" fontId="12" fillId="3" borderId="29" xfId="0" applyFont="1" applyFill="1" applyBorder="1" applyAlignment="1">
      <alignment vertical="center" wrapText="1"/>
    </xf>
    <xf numFmtId="0" fontId="19" fillId="21" borderId="1" xfId="0" applyFont="1" applyFill="1" applyBorder="1" applyAlignment="1">
      <alignment horizontal="center" vertical="top"/>
    </xf>
    <xf numFmtId="0" fontId="19" fillId="21" borderId="2" xfId="0" applyFont="1" applyFill="1" applyBorder="1" applyAlignment="1">
      <alignment horizontal="center" vertical="top"/>
    </xf>
    <xf numFmtId="0" fontId="19" fillId="21" borderId="3" xfId="0" applyFont="1" applyFill="1" applyBorder="1" applyAlignment="1">
      <alignment horizontal="center" vertical="top" wrapText="1"/>
    </xf>
    <xf numFmtId="0" fontId="28" fillId="0" borderId="0" xfId="0" applyFont="1" applyAlignment="1">
      <alignment horizontal="center" vertical="center" wrapText="1"/>
    </xf>
    <xf numFmtId="0" fontId="29" fillId="0" borderId="0" xfId="0" applyFont="1" applyAlignment="1">
      <alignment horizontal="center" vertical="center" wrapText="1"/>
    </xf>
    <xf numFmtId="0" fontId="0" fillId="10" borderId="22" xfId="0" applyFill="1" applyBorder="1"/>
    <xf numFmtId="14" fontId="0" fillId="0" borderId="13" xfId="0" applyNumberFormat="1" applyBorder="1" applyAlignment="1">
      <alignment vertical="center"/>
    </xf>
    <xf numFmtId="0" fontId="0" fillId="2" borderId="13" xfId="0" applyFill="1" applyBorder="1"/>
    <xf numFmtId="0" fontId="30" fillId="0" borderId="0" xfId="0" applyFont="1"/>
    <xf numFmtId="164" fontId="0" fillId="0" borderId="0" xfId="0" applyNumberFormat="1"/>
    <xf numFmtId="164" fontId="0" fillId="0" borderId="0" xfId="0" pivotButton="1" applyNumberFormat="1"/>
    <xf numFmtId="164" fontId="0" fillId="0" borderId="0" xfId="0" applyNumberFormat="1" applyAlignment="1">
      <alignment horizontal="left"/>
    </xf>
    <xf numFmtId="164" fontId="0" fillId="0" borderId="0" xfId="1" applyFont="1"/>
    <xf numFmtId="0" fontId="0" fillId="0" borderId="0" xfId="1" applyNumberFormat="1" applyFont="1"/>
    <xf numFmtId="0" fontId="0" fillId="11" borderId="31" xfId="0" applyFill="1" applyBorder="1"/>
    <xf numFmtId="1" fontId="0" fillId="11" borderId="31" xfId="0" applyNumberFormat="1" applyFill="1" applyBorder="1"/>
    <xf numFmtId="0" fontId="0" fillId="3" borderId="31" xfId="0" applyFill="1" applyBorder="1"/>
    <xf numFmtId="14" fontId="0" fillId="11" borderId="13" xfId="0" applyNumberFormat="1" applyFill="1" applyBorder="1" applyAlignment="1">
      <alignment vertical="center"/>
    </xf>
    <xf numFmtId="0" fontId="0" fillId="11" borderId="18" xfId="0" applyFill="1" applyBorder="1" applyAlignment="1">
      <alignment vertical="center"/>
    </xf>
    <xf numFmtId="0" fontId="31" fillId="0" borderId="0" xfId="2" applyFill="1"/>
    <xf numFmtId="0" fontId="5" fillId="0" borderId="10" xfId="0" applyFont="1" applyBorder="1"/>
    <xf numFmtId="0" fontId="0" fillId="9" borderId="13" xfId="0" applyFill="1" applyBorder="1"/>
    <xf numFmtId="0" fontId="0" fillId="10" borderId="13" xfId="0" applyFill="1" applyBorder="1"/>
    <xf numFmtId="0" fontId="0" fillId="14" borderId="13" xfId="0" applyFill="1" applyBorder="1"/>
    <xf numFmtId="1" fontId="0" fillId="3" borderId="32" xfId="0" applyNumberFormat="1" applyFill="1" applyBorder="1"/>
    <xf numFmtId="1" fontId="0" fillId="3" borderId="31" xfId="0" applyNumberFormat="1" applyFill="1" applyBorder="1"/>
    <xf numFmtId="0" fontId="0" fillId="3" borderId="30" xfId="0" applyFill="1" applyBorder="1"/>
    <xf numFmtId="1" fontId="0" fillId="11" borderId="32" xfId="0" applyNumberFormat="1" applyFill="1" applyBorder="1"/>
    <xf numFmtId="0" fontId="0" fillId="11" borderId="30" xfId="0" applyFill="1" applyBorder="1"/>
    <xf numFmtId="0" fontId="0" fillId="0" borderId="21" xfId="0" applyBorder="1"/>
    <xf numFmtId="0" fontId="0" fillId="0" borderId="19" xfId="0" applyBorder="1"/>
    <xf numFmtId="0" fontId="0" fillId="0" borderId="0" xfId="0" applyAlignment="1">
      <alignment horizontal="left"/>
    </xf>
    <xf numFmtId="0" fontId="0" fillId="0" borderId="0" xfId="0" pivotButton="1"/>
    <xf numFmtId="47" fontId="0" fillId="0" borderId="0" xfId="0" applyNumberFormat="1"/>
    <xf numFmtId="0" fontId="3" fillId="26" borderId="33" xfId="0" applyFont="1" applyFill="1" applyBorder="1"/>
    <xf numFmtId="0" fontId="16" fillId="0" borderId="0" xfId="0" applyFont="1"/>
    <xf numFmtId="0" fontId="6" fillId="0" borderId="0" xfId="0" applyFont="1"/>
    <xf numFmtId="0" fontId="16" fillId="0" borderId="0" xfId="0" applyFont="1" applyAlignment="1">
      <alignment vertical="center"/>
    </xf>
    <xf numFmtId="0" fontId="6" fillId="0" borderId="0" xfId="0" applyFont="1" applyAlignment="1">
      <alignment vertical="center"/>
    </xf>
    <xf numFmtId="0" fontId="32" fillId="0" borderId="0" xfId="0" applyFont="1"/>
    <xf numFmtId="0" fontId="0" fillId="2" borderId="0" xfId="0" applyFill="1" applyAlignment="1">
      <alignment vertical="center"/>
    </xf>
    <xf numFmtId="0" fontId="6" fillId="2" borderId="0" xfId="0" applyFont="1" applyFill="1" applyAlignment="1">
      <alignment vertical="center"/>
    </xf>
    <xf numFmtId="0" fontId="33" fillId="11" borderId="0" xfId="0" applyFont="1" applyFill="1"/>
    <xf numFmtId="0" fontId="0" fillId="11" borderId="0" xfId="0" applyFill="1"/>
    <xf numFmtId="0" fontId="34" fillId="0" borderId="0" xfId="0" applyFont="1"/>
    <xf numFmtId="0" fontId="0" fillId="6" borderId="0" xfId="0" applyFill="1" applyAlignment="1">
      <alignment vertical="center"/>
    </xf>
    <xf numFmtId="0" fontId="0" fillId="6" borderId="0" xfId="0" applyFill="1"/>
    <xf numFmtId="0" fontId="4" fillId="0" borderId="0" xfId="0" applyFont="1" applyAlignment="1">
      <alignment vertical="center"/>
    </xf>
    <xf numFmtId="0" fontId="0" fillId="0" borderId="34" xfId="0" applyBorder="1"/>
    <xf numFmtId="0" fontId="0" fillId="0" borderId="35" xfId="0" applyBorder="1"/>
    <xf numFmtId="0" fontId="0" fillId="11" borderId="36" xfId="0" applyFill="1" applyBorder="1"/>
    <xf numFmtId="0" fontId="0" fillId="11" borderId="17" xfId="0" applyFill="1" applyBorder="1"/>
    <xf numFmtId="1" fontId="0" fillId="11" borderId="17" xfId="0" applyNumberFormat="1" applyFill="1" applyBorder="1"/>
    <xf numFmtId="1" fontId="0" fillId="11" borderId="37" xfId="0" applyNumberFormat="1" applyFill="1" applyBorder="1"/>
    <xf numFmtId="0" fontId="0" fillId="3" borderId="36" xfId="0" applyFill="1" applyBorder="1"/>
    <xf numFmtId="0" fontId="0" fillId="3" borderId="17" xfId="0" applyFill="1" applyBorder="1"/>
    <xf numFmtId="1" fontId="0" fillId="3" borderId="17" xfId="0" applyNumberFormat="1" applyFill="1" applyBorder="1"/>
    <xf numFmtId="1" fontId="0" fillId="3" borderId="38" xfId="0" applyNumberFormat="1" applyFill="1" applyBorder="1"/>
    <xf numFmtId="1" fontId="0" fillId="3" borderId="0" xfId="0" applyNumberFormat="1" applyFill="1"/>
    <xf numFmtId="1" fontId="0" fillId="0" borderId="0" xfId="0" applyNumberFormat="1"/>
    <xf numFmtId="0" fontId="35" fillId="0" borderId="0" xfId="0" applyFont="1"/>
    <xf numFmtId="0" fontId="37" fillId="0" borderId="0" xfId="0" applyFont="1"/>
    <xf numFmtId="0" fontId="38" fillId="27" borderId="0" xfId="0" applyFont="1" applyFill="1"/>
    <xf numFmtId="0" fontId="39" fillId="27" borderId="0" xfId="0" applyFont="1" applyFill="1"/>
    <xf numFmtId="0" fontId="31" fillId="0" borderId="0" xfId="2"/>
    <xf numFmtId="0" fontId="40" fillId="0" borderId="0" xfId="0" applyFont="1"/>
    <xf numFmtId="0" fontId="4" fillId="9" borderId="13" xfId="0" applyFont="1" applyFill="1" applyBorder="1"/>
    <xf numFmtId="0" fontId="0" fillId="0" borderId="25" xfId="0" applyBorder="1"/>
    <xf numFmtId="0" fontId="0" fillId="28" borderId="22" xfId="0" applyFill="1" applyBorder="1"/>
    <xf numFmtId="0" fontId="0" fillId="3" borderId="18" xfId="0" applyFill="1" applyBorder="1"/>
    <xf numFmtId="0" fontId="0" fillId="11" borderId="18" xfId="0" applyFill="1" applyBorder="1"/>
    <xf numFmtId="0" fontId="0" fillId="14" borderId="22" xfId="0" applyFill="1" applyBorder="1"/>
    <xf numFmtId="0" fontId="0" fillId="29" borderId="22" xfId="0" applyFill="1" applyBorder="1"/>
    <xf numFmtId="0" fontId="4" fillId="28" borderId="22" xfId="0" applyFont="1" applyFill="1" applyBorder="1"/>
    <xf numFmtId="0" fontId="4" fillId="0" borderId="22" xfId="0" applyFont="1" applyBorder="1"/>
    <xf numFmtId="0" fontId="4" fillId="14" borderId="22" xfId="0" applyFont="1" applyFill="1" applyBorder="1"/>
    <xf numFmtId="0" fontId="4" fillId="29" borderId="22" xfId="0" applyFont="1" applyFill="1" applyBorder="1"/>
    <xf numFmtId="0" fontId="4" fillId="10" borderId="22" xfId="0" applyFont="1" applyFill="1" applyBorder="1"/>
    <xf numFmtId="0" fontId="14" fillId="0" borderId="0" xfId="0" applyFont="1"/>
    <xf numFmtId="164" fontId="14" fillId="2" borderId="0" xfId="0" applyNumberFormat="1" applyFont="1" applyFill="1"/>
    <xf numFmtId="0" fontId="4" fillId="3" borderId="22" xfId="0" applyFont="1" applyFill="1" applyBorder="1"/>
    <xf numFmtId="164" fontId="14" fillId="0" borderId="0" xfId="0" applyNumberFormat="1" applyFont="1"/>
    <xf numFmtId="0" fontId="0" fillId="28" borderId="25" xfId="0" applyFill="1" applyBorder="1"/>
    <xf numFmtId="0" fontId="20" fillId="8" borderId="29" xfId="0" applyFont="1" applyFill="1" applyBorder="1" applyAlignment="1">
      <alignment vertical="center" wrapText="1"/>
    </xf>
    <xf numFmtId="0" fontId="0" fillId="0" borderId="0" xfId="0" applyAlignment="1">
      <alignment horizontal="left" vertical="top" indent="1"/>
    </xf>
    <xf numFmtId="164" fontId="4" fillId="2" borderId="0" xfId="0" applyNumberFormat="1" applyFont="1" applyFill="1"/>
    <xf numFmtId="0" fontId="0" fillId="5" borderId="0" xfId="0" applyFill="1"/>
    <xf numFmtId="164" fontId="0" fillId="5" borderId="0" xfId="1" applyFont="1" applyFill="1" applyAlignment="1">
      <alignment vertical="center"/>
    </xf>
    <xf numFmtId="164" fontId="0" fillId="9" borderId="0" xfId="0" applyNumberFormat="1" applyFill="1"/>
    <xf numFmtId="164" fontId="3" fillId="9" borderId="0" xfId="0" applyNumberFormat="1" applyFont="1" applyFill="1" applyAlignment="1">
      <alignment horizontal="left"/>
    </xf>
    <xf numFmtId="164" fontId="3" fillId="9" borderId="0" xfId="0" applyNumberFormat="1" applyFont="1" applyFill="1"/>
    <xf numFmtId="164" fontId="0" fillId="9" borderId="5" xfId="0" applyNumberFormat="1" applyFill="1" applyBorder="1"/>
    <xf numFmtId="164" fontId="0" fillId="9" borderId="6" xfId="0" applyNumberFormat="1" applyFill="1" applyBorder="1"/>
    <xf numFmtId="164" fontId="0" fillId="5" borderId="0" xfId="1" applyFont="1" applyFill="1" applyBorder="1" applyAlignment="1">
      <alignment vertical="center"/>
    </xf>
    <xf numFmtId="164" fontId="0" fillId="0" borderId="4" xfId="0" applyNumberFormat="1" applyBorder="1"/>
    <xf numFmtId="164" fontId="0" fillId="0" borderId="5" xfId="0" applyNumberFormat="1" applyBorder="1"/>
    <xf numFmtId="164" fontId="0" fillId="0" borderId="7" xfId="0" applyNumberFormat="1" applyBorder="1"/>
    <xf numFmtId="164" fontId="0" fillId="0" borderId="9" xfId="0" applyNumberFormat="1" applyBorder="1"/>
    <xf numFmtId="164" fontId="0" fillId="0" borderId="10" xfId="0" applyNumberFormat="1" applyBorder="1"/>
    <xf numFmtId="164" fontId="0" fillId="0" borderId="11" xfId="0" applyNumberFormat="1" applyBorder="1"/>
    <xf numFmtId="164" fontId="0" fillId="0" borderId="23" xfId="0" applyNumberFormat="1" applyBorder="1"/>
    <xf numFmtId="164" fontId="0" fillId="0" borderId="24" xfId="0" applyNumberFormat="1" applyBorder="1"/>
    <xf numFmtId="164" fontId="0" fillId="0" borderId="25" xfId="0" applyNumberFormat="1" applyBorder="1"/>
    <xf numFmtId="164" fontId="0" fillId="9" borderId="4" xfId="0" applyNumberFormat="1" applyFill="1" applyBorder="1"/>
    <xf numFmtId="164" fontId="0" fillId="5" borderId="7" xfId="1" applyFont="1" applyFill="1" applyBorder="1" applyAlignment="1">
      <alignment vertical="center"/>
    </xf>
    <xf numFmtId="164" fontId="0" fillId="5" borderId="8" xfId="1" applyFont="1" applyFill="1" applyBorder="1" applyAlignment="1">
      <alignment vertical="center"/>
    </xf>
    <xf numFmtId="164" fontId="0" fillId="0" borderId="6" xfId="0" applyNumberFormat="1" applyBorder="1"/>
    <xf numFmtId="164" fontId="0" fillId="0" borderId="8" xfId="0" applyNumberFormat="1" applyBorder="1"/>
    <xf numFmtId="0" fontId="27" fillId="8" borderId="29" xfId="0" applyFont="1" applyFill="1" applyBorder="1" applyAlignment="1">
      <alignment vertical="center" wrapText="1"/>
    </xf>
    <xf numFmtId="0" fontId="5" fillId="10" borderId="13" xfId="0" applyFont="1" applyFill="1" applyBorder="1"/>
    <xf numFmtId="0" fontId="5" fillId="14" borderId="13" xfId="0" applyFont="1" applyFill="1" applyBorder="1"/>
    <xf numFmtId="0" fontId="19" fillId="0" borderId="0" xfId="0" applyFont="1" applyAlignment="1">
      <alignment horizontal="center" vertical="top"/>
    </xf>
    <xf numFmtId="0" fontId="19" fillId="0" borderId="0" xfId="0" applyFont="1" applyAlignment="1">
      <alignment horizontal="center" vertical="top" wrapText="1"/>
    </xf>
    <xf numFmtId="0" fontId="7" fillId="0" borderId="12" xfId="0" applyFont="1" applyBorder="1" applyAlignment="1">
      <alignment vertical="center"/>
    </xf>
    <xf numFmtId="0" fontId="0" fillId="30" borderId="0" xfId="0" applyFill="1"/>
    <xf numFmtId="0" fontId="2" fillId="0" borderId="0" xfId="3"/>
    <xf numFmtId="0" fontId="2" fillId="0" borderId="41" xfId="3" applyBorder="1"/>
    <xf numFmtId="0" fontId="2" fillId="0" borderId="42" xfId="3" applyBorder="1"/>
    <xf numFmtId="0" fontId="2" fillId="0" borderId="43" xfId="3" applyBorder="1"/>
    <xf numFmtId="0" fontId="2" fillId="0" borderId="40" xfId="3" applyBorder="1"/>
    <xf numFmtId="0" fontId="2" fillId="0" borderId="38" xfId="3" applyBorder="1"/>
    <xf numFmtId="0" fontId="2" fillId="0" borderId="3" xfId="3" applyBorder="1"/>
    <xf numFmtId="0" fontId="2" fillId="0" borderId="2" xfId="3" applyBorder="1"/>
    <xf numFmtId="0" fontId="2" fillId="0" borderId="1" xfId="3" applyBorder="1"/>
    <xf numFmtId="164" fontId="14" fillId="2" borderId="0" xfId="3" applyNumberFormat="1" applyFont="1" applyFill="1"/>
    <xf numFmtId="164" fontId="2" fillId="0" borderId="0" xfId="3" applyNumberFormat="1"/>
    <xf numFmtId="0" fontId="2" fillId="0" borderId="0" xfId="3" applyAlignment="1">
      <alignment vertical="center"/>
    </xf>
    <xf numFmtId="0" fontId="2" fillId="3" borderId="0" xfId="3" applyFill="1"/>
    <xf numFmtId="0" fontId="2" fillId="11" borderId="0" xfId="3" applyFill="1"/>
    <xf numFmtId="22" fontId="2" fillId="0" borderId="0" xfId="3" applyNumberFormat="1"/>
    <xf numFmtId="0" fontId="0" fillId="0" borderId="1" xfId="0" applyBorder="1"/>
    <xf numFmtId="0" fontId="0" fillId="0" borderId="2" xfId="0" applyBorder="1"/>
    <xf numFmtId="0" fontId="0" fillId="0" borderId="3" xfId="0" applyBorder="1"/>
    <xf numFmtId="0" fontId="0" fillId="0" borderId="38" xfId="0" applyBorder="1"/>
    <xf numFmtId="0" fontId="0" fillId="0" borderId="40" xfId="0" applyBorder="1"/>
    <xf numFmtId="0" fontId="0" fillId="0" borderId="43" xfId="0" applyBorder="1"/>
    <xf numFmtId="0" fontId="0" fillId="0" borderId="42" xfId="0" applyBorder="1"/>
    <xf numFmtId="0" fontId="0" fillId="0" borderId="41" xfId="0" applyBorder="1"/>
    <xf numFmtId="0" fontId="16" fillId="6" borderId="0" xfId="0" applyFont="1" applyFill="1"/>
    <xf numFmtId="0" fontId="3" fillId="2" borderId="0" xfId="0" applyFont="1" applyFill="1"/>
    <xf numFmtId="0" fontId="3" fillId="10" borderId="0" xfId="0" applyFont="1" applyFill="1"/>
    <xf numFmtId="164" fontId="3" fillId="10" borderId="0" xfId="1" applyFont="1" applyFill="1"/>
    <xf numFmtId="0" fontId="9" fillId="26" borderId="44" xfId="0" applyFont="1" applyFill="1" applyBorder="1"/>
    <xf numFmtId="0" fontId="16" fillId="0" borderId="0" xfId="3" applyFont="1"/>
    <xf numFmtId="0" fontId="0" fillId="2" borderId="4" xfId="0" applyFill="1" applyBorder="1"/>
    <xf numFmtId="0" fontId="0" fillId="2" borderId="5" xfId="0" applyFill="1" applyBorder="1"/>
    <xf numFmtId="0" fontId="0" fillId="30" borderId="5" xfId="0" applyFill="1" applyBorder="1"/>
    <xf numFmtId="0" fontId="0" fillId="18" borderId="5" xfId="0" applyFill="1" applyBorder="1"/>
    <xf numFmtId="0" fontId="0" fillId="10" borderId="5" xfId="0" applyFill="1" applyBorder="1"/>
    <xf numFmtId="0" fontId="0" fillId="18" borderId="6" xfId="0" applyFill="1" applyBorder="1"/>
    <xf numFmtId="0" fontId="16" fillId="0" borderId="7" xfId="3" applyFont="1" applyBorder="1"/>
    <xf numFmtId="0" fontId="16" fillId="0" borderId="8" xfId="3" applyFont="1" applyBorder="1"/>
    <xf numFmtId="0" fontId="2" fillId="0" borderId="7" xfId="3" applyBorder="1"/>
    <xf numFmtId="0" fontId="2" fillId="0" borderId="8" xfId="3" applyBorder="1"/>
    <xf numFmtId="0" fontId="0" fillId="2" borderId="9" xfId="0" applyFill="1" applyBorder="1"/>
    <xf numFmtId="0" fontId="0" fillId="2" borderId="10" xfId="0" applyFill="1" applyBorder="1"/>
    <xf numFmtId="0" fontId="0" fillId="30" borderId="10" xfId="0" applyFill="1" applyBorder="1"/>
    <xf numFmtId="0" fontId="0" fillId="18" borderId="10" xfId="0" applyFill="1" applyBorder="1"/>
    <xf numFmtId="0" fontId="0" fillId="10" borderId="10" xfId="0" applyFill="1" applyBorder="1"/>
    <xf numFmtId="0" fontId="0" fillId="18" borderId="11" xfId="0" applyFill="1" applyBorder="1"/>
    <xf numFmtId="0" fontId="3" fillId="0" borderId="0" xfId="0" applyFont="1" applyAlignment="1">
      <alignment horizontal="center" vertical="center" wrapText="1"/>
    </xf>
    <xf numFmtId="0" fontId="3" fillId="0" borderId="14" xfId="3" applyFont="1" applyBorder="1"/>
    <xf numFmtId="0" fontId="3" fillId="0" borderId="15" xfId="3" applyFont="1" applyBorder="1"/>
    <xf numFmtId="0" fontId="3" fillId="0" borderId="16" xfId="3" applyFont="1" applyBorder="1"/>
    <xf numFmtId="164" fontId="3" fillId="0" borderId="0" xfId="3" applyNumberFormat="1" applyFont="1"/>
    <xf numFmtId="164" fontId="14" fillId="0" borderId="0" xfId="3" applyNumberFormat="1" applyFont="1"/>
    <xf numFmtId="0" fontId="3" fillId="0" borderId="0" xfId="0" applyFont="1" applyAlignment="1">
      <alignment horizontal="left" vertical="center" wrapText="1"/>
    </xf>
    <xf numFmtId="0" fontId="4" fillId="0" borderId="0" xfId="0" applyFont="1" applyAlignment="1">
      <alignment horizontal="left"/>
    </xf>
    <xf numFmtId="0" fontId="0" fillId="10" borderId="0" xfId="0" applyFill="1" applyAlignment="1">
      <alignment horizontal="left"/>
    </xf>
    <xf numFmtId="0" fontId="0" fillId="0" borderId="0" xfId="0" quotePrefix="1"/>
    <xf numFmtId="0" fontId="0" fillId="11" borderId="13" xfId="0" quotePrefix="1" applyFill="1" applyBorder="1" applyAlignment="1">
      <alignment vertical="center"/>
    </xf>
    <xf numFmtId="0" fontId="43" fillId="0" borderId="0" xfId="0" applyFont="1" applyAlignment="1">
      <alignment vertical="center" wrapText="1" readingOrder="1"/>
    </xf>
    <xf numFmtId="0" fontId="1" fillId="0" borderId="0" xfId="4"/>
    <xf numFmtId="0" fontId="6" fillId="0" borderId="0" xfId="4" applyFont="1"/>
    <xf numFmtId="0" fontId="44" fillId="32" borderId="0" xfId="4" applyFont="1" applyFill="1"/>
    <xf numFmtId="0" fontId="6" fillId="0" borderId="0" xfId="4" applyFont="1" applyAlignment="1">
      <alignment horizontal="center"/>
    </xf>
    <xf numFmtId="0" fontId="3" fillId="9" borderId="0" xfId="4" applyFont="1" applyFill="1"/>
    <xf numFmtId="0" fontId="3" fillId="0" borderId="0" xfId="4" applyFont="1"/>
    <xf numFmtId="0" fontId="46" fillId="0" borderId="0" xfId="4" applyFont="1"/>
    <xf numFmtId="0" fontId="1" fillId="0" borderId="1" xfId="4" applyBorder="1"/>
    <xf numFmtId="0" fontId="1" fillId="0" borderId="2" xfId="4" applyBorder="1"/>
    <xf numFmtId="0" fontId="1" fillId="0" borderId="3" xfId="4" applyBorder="1"/>
    <xf numFmtId="0" fontId="1" fillId="0" borderId="38" xfId="4" applyBorder="1"/>
    <xf numFmtId="0" fontId="1" fillId="0" borderId="40" xfId="4" applyBorder="1"/>
    <xf numFmtId="0" fontId="1" fillId="0" borderId="43" xfId="4" applyBorder="1"/>
    <xf numFmtId="0" fontId="1" fillId="0" borderId="42" xfId="4" applyBorder="1"/>
    <xf numFmtId="0" fontId="1" fillId="0" borderId="41" xfId="4" applyBorder="1"/>
    <xf numFmtId="0" fontId="1" fillId="35" borderId="0" xfId="4" applyFill="1"/>
    <xf numFmtId="0" fontId="4" fillId="0" borderId="0" xfId="4" applyFont="1"/>
    <xf numFmtId="0" fontId="16" fillId="0" borderId="0" xfId="4" applyFont="1"/>
    <xf numFmtId="0" fontId="32" fillId="0" borderId="0" xfId="4" applyFont="1"/>
    <xf numFmtId="0" fontId="1" fillId="36" borderId="38" xfId="4" applyFill="1" applyBorder="1"/>
    <xf numFmtId="0" fontId="1" fillId="36" borderId="0" xfId="4" applyFill="1"/>
    <xf numFmtId="0" fontId="1" fillId="36" borderId="40" xfId="4" applyFill="1" applyBorder="1"/>
    <xf numFmtId="0" fontId="1" fillId="36" borderId="43" xfId="4" applyFill="1" applyBorder="1"/>
    <xf numFmtId="0" fontId="1" fillId="36" borderId="42" xfId="4" applyFill="1" applyBorder="1"/>
    <xf numFmtId="0" fontId="1" fillId="36" borderId="41" xfId="4" applyFill="1" applyBorder="1"/>
    <xf numFmtId="0" fontId="1" fillId="36" borderId="1" xfId="4" applyFill="1" applyBorder="1"/>
    <xf numFmtId="0" fontId="1" fillId="36" borderId="2" xfId="4" applyFill="1" applyBorder="1"/>
    <xf numFmtId="0" fontId="16" fillId="36" borderId="3" xfId="4" applyFont="1" applyFill="1" applyBorder="1"/>
    <xf numFmtId="0" fontId="16" fillId="0" borderId="0" xfId="4" quotePrefix="1" applyFont="1"/>
    <xf numFmtId="0" fontId="3" fillId="3" borderId="13" xfId="0" applyFont="1" applyFill="1" applyBorder="1" applyAlignment="1">
      <alignment horizontal="center" vertical="top"/>
    </xf>
    <xf numFmtId="0" fontId="3" fillId="4" borderId="13" xfId="0" applyFont="1" applyFill="1" applyBorder="1" applyAlignment="1">
      <alignment horizontal="center" vertical="top"/>
    </xf>
    <xf numFmtId="16" fontId="3" fillId="3" borderId="13" xfId="0" quotePrefix="1" applyNumberFormat="1" applyFont="1" applyFill="1" applyBorder="1" applyAlignment="1">
      <alignment horizontal="center" vertical="top"/>
    </xf>
    <xf numFmtId="16" fontId="3" fillId="3" borderId="14" xfId="0" quotePrefix="1" applyNumberFormat="1" applyFont="1" applyFill="1" applyBorder="1" applyAlignment="1">
      <alignment horizontal="center" vertical="top"/>
    </xf>
    <xf numFmtId="16" fontId="3" fillId="3" borderId="15" xfId="0" quotePrefix="1" applyNumberFormat="1" applyFont="1" applyFill="1" applyBorder="1" applyAlignment="1">
      <alignment horizontal="center" vertical="top"/>
    </xf>
    <xf numFmtId="16" fontId="3" fillId="3" borderId="16" xfId="0" quotePrefix="1" applyNumberFormat="1" applyFont="1" applyFill="1" applyBorder="1" applyAlignment="1">
      <alignment horizontal="center" vertical="top"/>
    </xf>
    <xf numFmtId="0" fontId="3" fillId="9" borderId="13" xfId="0" applyFont="1" applyFill="1" applyBorder="1" applyAlignment="1">
      <alignment horizontal="center" vertical="top"/>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18" fillId="13" borderId="2" xfId="0" applyFont="1" applyFill="1" applyBorder="1" applyAlignment="1">
      <alignment horizontal="center" vertical="center" textRotation="90"/>
    </xf>
    <xf numFmtId="0" fontId="18" fillId="13" borderId="0" xfId="0" applyFont="1" applyFill="1" applyAlignment="1">
      <alignment horizontal="center" vertical="center" textRotation="90"/>
    </xf>
    <xf numFmtId="0" fontId="3" fillId="20" borderId="13" xfId="0" applyFont="1" applyFill="1" applyBorder="1" applyAlignment="1">
      <alignment horizontal="right" vertical="top"/>
    </xf>
    <xf numFmtId="0" fontId="3" fillId="5" borderId="14" xfId="0" applyFont="1" applyFill="1" applyBorder="1" applyAlignment="1">
      <alignment horizontal="center" vertical="top"/>
    </xf>
    <xf numFmtId="0" fontId="3" fillId="5" borderId="15" xfId="0" applyFont="1" applyFill="1" applyBorder="1" applyAlignment="1">
      <alignment horizontal="center" vertical="top"/>
    </xf>
    <xf numFmtId="0" fontId="3" fillId="5" borderId="16" xfId="0" applyFont="1" applyFill="1" applyBorder="1" applyAlignment="1">
      <alignment horizontal="center" vertical="top"/>
    </xf>
    <xf numFmtId="0" fontId="3" fillId="12" borderId="13" xfId="0" applyFont="1" applyFill="1" applyBorder="1" applyAlignment="1">
      <alignment horizontal="center" vertical="top"/>
    </xf>
    <xf numFmtId="0" fontId="45" fillId="31" borderId="0" xfId="4" applyFont="1" applyFill="1" applyAlignment="1">
      <alignment horizontal="center" vertical="center"/>
    </xf>
    <xf numFmtId="0" fontId="1" fillId="2" borderId="0" xfId="4" applyFill="1" applyAlignment="1">
      <alignment horizontal="center"/>
    </xf>
    <xf numFmtId="0" fontId="1" fillId="33" borderId="0" xfId="4" applyFill="1" applyAlignment="1">
      <alignment horizontal="center"/>
    </xf>
    <xf numFmtId="0" fontId="1" fillId="34" borderId="0" xfId="4" applyFill="1" applyAlignment="1">
      <alignment horizontal="center"/>
    </xf>
    <xf numFmtId="0" fontId="0" fillId="10" borderId="18" xfId="0" applyFill="1" applyBorder="1" applyAlignment="1">
      <alignment horizontal="center" vertical="center"/>
    </xf>
    <xf numFmtId="0" fontId="0" fillId="10" borderId="17" xfId="0" applyFill="1" applyBorder="1" applyAlignment="1">
      <alignment horizontal="center" vertical="center"/>
    </xf>
    <xf numFmtId="0" fontId="0" fillId="10" borderId="39" xfId="0" applyFill="1" applyBorder="1" applyAlignment="1">
      <alignment horizontal="center" vertical="center"/>
    </xf>
    <xf numFmtId="0" fontId="0" fillId="14" borderId="18" xfId="0" applyFill="1" applyBorder="1" applyAlignment="1">
      <alignment horizontal="center" vertical="center"/>
    </xf>
    <xf numFmtId="0" fontId="0" fillId="14" borderId="39" xfId="0" applyFill="1" applyBorder="1" applyAlignment="1">
      <alignment horizontal="center" vertical="center"/>
    </xf>
    <xf numFmtId="0" fontId="0" fillId="10" borderId="3" xfId="0" applyFill="1" applyBorder="1" applyAlignment="1">
      <alignment horizontal="center" vertical="center"/>
    </xf>
    <xf numFmtId="0" fontId="0" fillId="10" borderId="40" xfId="0" applyFill="1" applyBorder="1" applyAlignment="1">
      <alignment horizontal="center" vertical="center"/>
    </xf>
    <xf numFmtId="0" fontId="0" fillId="14" borderId="17" xfId="0" applyFill="1" applyBorder="1" applyAlignment="1">
      <alignment horizontal="center" vertical="center"/>
    </xf>
    <xf numFmtId="0" fontId="0" fillId="2" borderId="18" xfId="0" applyFill="1" applyBorder="1" applyAlignment="1">
      <alignment horizontal="center" vertical="center"/>
    </xf>
    <xf numFmtId="0" fontId="0" fillId="2" borderId="17" xfId="0" applyFill="1" applyBorder="1" applyAlignment="1">
      <alignment horizontal="center" vertical="center"/>
    </xf>
    <xf numFmtId="0" fontId="0" fillId="2" borderId="39" xfId="0" applyFill="1" applyBorder="1" applyAlignment="1">
      <alignment horizontal="center" vertical="center"/>
    </xf>
    <xf numFmtId="0" fontId="0" fillId="9" borderId="18" xfId="0" applyFill="1" applyBorder="1" applyAlignment="1">
      <alignment horizontal="center" vertical="center"/>
    </xf>
    <xf numFmtId="0" fontId="0" fillId="9" borderId="39" xfId="0" applyFill="1" applyBorder="1" applyAlignment="1">
      <alignment horizontal="center" vertical="center"/>
    </xf>
    <xf numFmtId="164" fontId="3" fillId="0" borderId="23" xfId="0" applyNumberFormat="1" applyFont="1" applyBorder="1" applyAlignment="1">
      <alignment horizontal="center"/>
    </xf>
    <xf numFmtId="164" fontId="3" fillId="0" borderId="24" xfId="0" applyNumberFormat="1" applyFont="1" applyBorder="1" applyAlignment="1">
      <alignment horizontal="center"/>
    </xf>
    <xf numFmtId="164" fontId="3" fillId="0" borderId="25" xfId="0" applyNumberFormat="1" applyFont="1" applyBorder="1" applyAlignment="1">
      <alignment horizontal="center"/>
    </xf>
    <xf numFmtId="0" fontId="0" fillId="2" borderId="0" xfId="0" applyFill="1" applyAlignment="1">
      <alignment horizontal="center"/>
    </xf>
    <xf numFmtId="0" fontId="0" fillId="3" borderId="0" xfId="0" applyFill="1" applyAlignment="1">
      <alignment horizontal="center"/>
    </xf>
    <xf numFmtId="0" fontId="3" fillId="0" borderId="23" xfId="0" applyFont="1" applyBorder="1" applyAlignment="1">
      <alignment horizontal="center"/>
    </xf>
    <xf numFmtId="0" fontId="3" fillId="0" borderId="24" xfId="0" applyFont="1" applyBorder="1" applyAlignment="1">
      <alignment horizontal="center"/>
    </xf>
    <xf numFmtId="0" fontId="1" fillId="0" borderId="0" xfId="3" applyFont="1"/>
    <xf numFmtId="0" fontId="1" fillId="0" borderId="2" xfId="3" applyFont="1" applyBorder="1"/>
    <xf numFmtId="0" fontId="1" fillId="0" borderId="0" xfId="0" applyFont="1"/>
    <xf numFmtId="0" fontId="1" fillId="0" borderId="0" xfId="0" applyFont="1" applyAlignment="1">
      <alignment horizontal="left" indent="3"/>
    </xf>
    <xf numFmtId="0" fontId="1" fillId="0" borderId="0" xfId="0" applyFont="1" applyAlignment="1">
      <alignment horizontal="left" indent="4"/>
    </xf>
  </cellXfs>
  <cellStyles count="5">
    <cellStyle name="Comma" xfId="1" builtinId="3"/>
    <cellStyle name="Hyperlink" xfId="2" builtinId="8"/>
    <cellStyle name="Normal" xfId="0" builtinId="0"/>
    <cellStyle name="Normal 2" xfId="3" xr:uid="{4F80B08E-B1DA-4107-A04C-107C60E216D3}"/>
    <cellStyle name="Normal 3" xfId="4" xr:uid="{A4807CAC-EEB2-4995-8803-CE95F4E5E147}"/>
  </cellStyles>
  <dxfs count="9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9C0006"/>
      </font>
      <fill>
        <patternFill>
          <bgColor rgb="FFFFC7CE"/>
        </patternFill>
      </fill>
    </dxf>
    <dxf>
      <font>
        <color rgb="FF9C0006"/>
      </font>
      <fill>
        <patternFill>
          <bgColor rgb="FFFFC7CE"/>
        </patternFill>
      </fill>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fill>
        <patternFill patternType="solid">
          <fgColor indexed="64"/>
          <bgColor theme="8" tint="0.79998168889431442"/>
        </patternFill>
      </fill>
      <border diagonalUp="0" diagonalDown="0">
        <left style="medium">
          <color indexed="64"/>
        </left>
        <right style="medium">
          <color indexed="64"/>
        </right>
        <top style="medium">
          <color indexed="64"/>
        </top>
        <bottom style="medium">
          <color indexed="64"/>
        </bottom>
        <vertical/>
        <horizontal/>
      </border>
    </dxf>
    <dxf>
      <fill>
        <patternFill patternType="solid">
          <fgColor indexed="64"/>
          <bgColor theme="8" tint="0.79998168889431442"/>
        </patternFill>
      </fill>
      <border diagonalUp="0" diagonalDown="0">
        <left style="medium">
          <color indexed="64"/>
        </left>
        <right style="medium">
          <color indexed="64"/>
        </right>
        <top style="medium">
          <color indexed="64"/>
        </top>
        <bottom style="medium">
          <color indexed="64"/>
        </bottom>
        <vertical/>
        <horizontal/>
      </border>
    </dxf>
    <dxf>
      <fill>
        <patternFill patternType="solid">
          <fgColor indexed="64"/>
          <bgColor theme="8" tint="0.79998168889431442"/>
        </patternFill>
      </fill>
      <border diagonalUp="0" diagonalDown="0">
        <left style="medium">
          <color indexed="64"/>
        </left>
        <right style="medium">
          <color indexed="64"/>
        </right>
        <top style="medium">
          <color indexed="64"/>
        </top>
        <bottom style="medium">
          <color indexed="64"/>
        </bottom>
        <vertical/>
        <horizontal/>
      </border>
    </dxf>
    <dxf>
      <fill>
        <patternFill patternType="solid">
          <fgColor indexed="64"/>
          <bgColor theme="8" tint="0.79998168889431442"/>
        </patternFill>
      </fill>
      <border diagonalUp="0" diagonalDown="0">
        <left style="medium">
          <color indexed="64"/>
        </left>
        <right style="medium">
          <color indexed="64"/>
        </right>
        <top style="medium">
          <color indexed="64"/>
        </top>
        <bottom style="medium">
          <color indexed="64"/>
        </bottom>
        <vertical/>
        <horizontal/>
      </border>
    </dxf>
    <dxf>
      <fill>
        <patternFill patternType="solid">
          <fgColor indexed="64"/>
          <bgColor theme="8" tint="0.79998168889431442"/>
        </patternFill>
      </fill>
      <border diagonalUp="0" diagonalDown="0">
        <left/>
        <right style="medium">
          <color indexed="64"/>
        </right>
        <top style="medium">
          <color indexed="64"/>
        </top>
        <bottom style="medium">
          <color indexed="64"/>
        </bottom>
        <vertical/>
        <horizontal/>
      </border>
    </dxf>
    <dxf>
      <border outline="0">
        <left style="medium">
          <color indexed="64"/>
        </left>
        <bottom style="medium">
          <color indexed="64"/>
        </bottom>
      </border>
    </dxf>
    <dxf>
      <fill>
        <patternFill patternType="solid">
          <fgColor indexed="64"/>
          <bgColor theme="8" tint="0.79998168889431442"/>
        </patternFill>
      </fill>
      <border diagonalUp="0" diagonalDown="0" outline="0">
        <left style="thin">
          <color indexed="64"/>
        </left>
        <right style="thin">
          <color indexed="64"/>
        </right>
        <top/>
        <bottom/>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style="medium">
          <color indexed="64"/>
        </right>
        <top/>
        <bottom/>
        <vertical/>
        <horizontal/>
      </border>
    </dxf>
    <dxf>
      <border diagonalUp="0" diagonalDown="0">
        <left/>
        <right style="medium">
          <color indexed="64"/>
        </right>
        <top/>
        <bottom/>
        <vertical/>
        <horizontal/>
      </border>
    </dxf>
    <dxf>
      <border outline="0">
        <left style="medium">
          <color indexed="64"/>
        </left>
        <right style="medium">
          <color indexed="64"/>
        </right>
        <top style="medium">
          <color indexed="64"/>
        </top>
        <bottom style="medium">
          <color indexed="64"/>
        </bottom>
      </border>
    </dxf>
    <dxf>
      <numFmt numFmtId="166" formatCode="\t0"/>
      <fill>
        <patternFill patternType="solid">
          <fgColor indexed="64"/>
          <bgColor theme="8" tint="0.79998168889431442"/>
        </patternFill>
      </fill>
      <border diagonalUp="0" diagonalDown="0" outline="0">
        <left style="thin">
          <color indexed="64"/>
        </left>
        <right style="thin">
          <color indexed="64"/>
        </right>
        <top/>
        <bottom/>
      </border>
    </dxf>
    <dxf>
      <font>
        <color rgb="FFFF0000"/>
      </font>
    </dxf>
    <dxf>
      <font>
        <color rgb="FFFF0000"/>
      </font>
    </dxf>
    <dxf>
      <font>
        <color rgb="FFFF0000"/>
      </font>
    </dxf>
    <dxf>
      <font>
        <color rgb="FF000000"/>
      </font>
    </dxf>
    <dxf>
      <font>
        <color rgb="FF000000"/>
      </font>
    </dxf>
    <dxf>
      <font>
        <color rgb="FF000000"/>
      </font>
    </dxf>
    <dxf>
      <font>
        <color rgb="FF000000"/>
      </font>
    </dxf>
    <dxf>
      <font>
        <color rgb="FF000000"/>
      </font>
    </dxf>
    <dxf>
      <font>
        <color rgb="FF000000"/>
      </font>
    </dxf>
    <dxf>
      <numFmt numFmtId="164" formatCode="_-* #,##0.00_-;\-* #,##0.00_-;_-* &quot;-&quot;??_-;_-@_-"/>
    </dxf>
    <dxf>
      <font>
        <color rgb="FF000000"/>
      </font>
    </dxf>
    <dxf>
      <font>
        <color rgb="FF000000"/>
      </font>
    </dxf>
    <dxf>
      <font>
        <color rgb="FF000000"/>
      </font>
    </dxf>
    <dxf>
      <font>
        <color rgb="FF000000"/>
      </font>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0" formatCode="General"/>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0" formatCode="General"/>
    </dxf>
    <dxf>
      <font>
        <color rgb="FFFF0000"/>
      </font>
    </dxf>
    <dxf>
      <font>
        <color rgb="FF000000"/>
      </font>
    </dxf>
    <dxf>
      <font>
        <color rgb="FF000000"/>
      </font>
    </dxf>
    <dxf>
      <font>
        <color rgb="FF000000"/>
      </font>
    </dxf>
    <dxf>
      <font>
        <color rgb="FF000000"/>
      </font>
    </dxf>
    <dxf>
      <font>
        <color rgb="FF000000"/>
      </font>
    </dxf>
    <dxf>
      <font>
        <color rgb="FF000000"/>
      </font>
    </dxf>
    <dxf>
      <font>
        <color rgb="FF000000"/>
      </font>
    </dxf>
    <dxf>
      <font>
        <color rgb="FF000000"/>
      </font>
    </dxf>
    <dxf>
      <font>
        <color rgb="FF000000"/>
      </font>
    </dxf>
    <dxf>
      <font>
        <color rgb="FF000000"/>
      </font>
    </dxf>
    <dxf>
      <font>
        <color rgb="FF000000"/>
      </font>
    </dxf>
    <dxf>
      <font>
        <color rgb="FF000000"/>
      </font>
    </dxf>
    <dxf>
      <font>
        <color rgb="FF000000"/>
      </font>
    </dxf>
    <dxf>
      <font>
        <color rgb="FF000000"/>
      </font>
    </dxf>
    <dxf>
      <font>
        <color rgb="FF000000"/>
      </font>
    </dxf>
    <dxf>
      <font>
        <color rgb="FF000000"/>
      </font>
    </dxf>
    <dxf>
      <font>
        <color rgb="FF000000"/>
      </font>
    </dxf>
    <dxf>
      <font>
        <color rgb="FF000000"/>
      </font>
    </dxf>
    <dxf>
      <font>
        <color rgb="FFFF0000"/>
      </font>
    </dxf>
    <dxf>
      <font>
        <color rgb="FFFF0000"/>
      </font>
    </dxf>
    <dxf>
      <font>
        <color rgb="FFFF0000"/>
      </font>
    </dxf>
    <dxf>
      <font>
        <color rgb="FFFF0000"/>
      </font>
    </dxf>
    <dxf>
      <font>
        <color rgb="FFFF0000"/>
      </font>
    </dxf>
    <dxf>
      <fill>
        <patternFill patternType="solid">
          <bgColor rgb="FFFFFF00"/>
        </patternFill>
      </fill>
    </dxf>
  </dxfs>
  <tableStyles count="0" defaultTableStyle="TableStyleMedium2" defaultPivotStyle="PivotStyleLight16"/>
  <colors>
    <mruColors>
      <color rgb="FFEFE5F7"/>
      <color rgb="FFBDD8FF"/>
      <color rgb="FFF1FA9C"/>
      <color rgb="FFFDC3C3"/>
      <color rgb="FFCDFFEB"/>
      <color rgb="FFA9EBE9"/>
      <color rgb="FFD9F7CD"/>
      <color rgb="FFFFE0B3"/>
      <color rgb="FFD5B8EA"/>
      <color rgb="FFBA8C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pivotCacheDefinition" Target="pivotCache/pivotCacheDefinition8.xml"/><Relationship Id="rId47" Type="http://schemas.openxmlformats.org/officeDocument/2006/relationships/pivotCacheDefinition" Target="pivotCache/pivotCacheDefinition13.xml"/><Relationship Id="rId50" Type="http://schemas.openxmlformats.org/officeDocument/2006/relationships/pivotCacheDefinition" Target="pivotCache/pivotCacheDefinition16.xml"/><Relationship Id="rId55" Type="http://schemas.openxmlformats.org/officeDocument/2006/relationships/pivotCacheDefinition" Target="pivotCache/pivotCacheDefinition21.xml"/><Relationship Id="rId63" Type="http://schemas.openxmlformats.org/officeDocument/2006/relationships/sharedStrings" Target="sharedStrings.xml"/><Relationship Id="rId68"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pivotCacheDefinition" Target="pivotCache/pivotCacheDefinition3.xml"/><Relationship Id="rId40" Type="http://schemas.openxmlformats.org/officeDocument/2006/relationships/pivotCacheDefinition" Target="pivotCache/pivotCacheDefinition6.xml"/><Relationship Id="rId45" Type="http://schemas.openxmlformats.org/officeDocument/2006/relationships/pivotCacheDefinition" Target="pivotCache/pivotCacheDefinition11.xml"/><Relationship Id="rId53" Type="http://schemas.openxmlformats.org/officeDocument/2006/relationships/pivotCacheDefinition" Target="pivotCache/pivotCacheDefinition19.xml"/><Relationship Id="rId58" Type="http://schemas.openxmlformats.org/officeDocument/2006/relationships/pivotCacheDefinition" Target="pivotCache/pivotCacheDefinition24.xml"/><Relationship Id="rId66"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connections" Target="connection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1.xml"/><Relationship Id="rId43" Type="http://schemas.openxmlformats.org/officeDocument/2006/relationships/pivotCacheDefinition" Target="pivotCache/pivotCacheDefinition9.xml"/><Relationship Id="rId48" Type="http://schemas.openxmlformats.org/officeDocument/2006/relationships/pivotCacheDefinition" Target="pivotCache/pivotCacheDefinition14.xml"/><Relationship Id="rId56" Type="http://schemas.openxmlformats.org/officeDocument/2006/relationships/pivotCacheDefinition" Target="pivotCache/pivotCacheDefinition22.xml"/><Relationship Id="rId64"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pivotCacheDefinition" Target="pivotCache/pivotCacheDefinition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4.xml"/><Relationship Id="rId46" Type="http://schemas.openxmlformats.org/officeDocument/2006/relationships/pivotCacheDefinition" Target="pivotCache/pivotCacheDefinition12.xml"/><Relationship Id="rId59" Type="http://schemas.openxmlformats.org/officeDocument/2006/relationships/pivotCacheDefinition" Target="pivotCache/pivotCacheDefinition25.xml"/><Relationship Id="rId67"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pivotCacheDefinition" Target="pivotCache/pivotCacheDefinition7.xml"/><Relationship Id="rId54" Type="http://schemas.openxmlformats.org/officeDocument/2006/relationships/pivotCacheDefinition" Target="pivotCache/pivotCacheDefinition20.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2.xml"/><Relationship Id="rId49" Type="http://schemas.openxmlformats.org/officeDocument/2006/relationships/pivotCacheDefinition" Target="pivotCache/pivotCacheDefinition15.xml"/><Relationship Id="rId57" Type="http://schemas.openxmlformats.org/officeDocument/2006/relationships/pivotCacheDefinition" Target="pivotCache/pivotCacheDefinition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pivotCacheDefinition" Target="pivotCache/pivotCacheDefinition10.xml"/><Relationship Id="rId52" Type="http://schemas.openxmlformats.org/officeDocument/2006/relationships/pivotCacheDefinition" Target="pivotCache/pivotCacheDefinition18.xml"/><Relationship Id="rId60" Type="http://schemas.openxmlformats.org/officeDocument/2006/relationships/theme" Target="theme/theme1.xml"/><Relationship Id="rId65"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5.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1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8.png"/></Relationships>
</file>

<file path=xl/drawings/_rels/drawing22.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23.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1</xdr:col>
      <xdr:colOff>30019</xdr:colOff>
      <xdr:row>47</xdr:row>
      <xdr:rowOff>106796</xdr:rowOff>
    </xdr:from>
    <xdr:to>
      <xdr:col>10</xdr:col>
      <xdr:colOff>379041</xdr:colOff>
      <xdr:row>88</xdr:row>
      <xdr:rowOff>40124</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677719" y="9060296"/>
          <a:ext cx="15353042" cy="7743825"/>
        </a:xfrm>
        <a:prstGeom prst="rect">
          <a:avLst/>
        </a:prstGeom>
      </xdr:spPr>
    </xdr:pic>
    <xdr:clientData/>
  </xdr:twoCellAnchor>
  <xdr:twoCellAnchor editAs="oneCell">
    <xdr:from>
      <xdr:col>28</xdr:col>
      <xdr:colOff>258619</xdr:colOff>
      <xdr:row>47</xdr:row>
      <xdr:rowOff>45605</xdr:rowOff>
    </xdr:from>
    <xdr:to>
      <xdr:col>51</xdr:col>
      <xdr:colOff>493908</xdr:colOff>
      <xdr:row>88</xdr:row>
      <xdr:rowOff>38103</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a:stretch>
          <a:fillRect/>
        </a:stretch>
      </xdr:blipFill>
      <xdr:spPr>
        <a:xfrm>
          <a:off x="17098819" y="8999105"/>
          <a:ext cx="15132390" cy="7802995"/>
        </a:xfrm>
        <a:prstGeom prst="rect">
          <a:avLst/>
        </a:prstGeom>
      </xdr:spPr>
    </xdr:pic>
    <xdr:clientData/>
  </xdr:twoCellAnchor>
  <xdr:twoCellAnchor editAs="oneCell">
    <xdr:from>
      <xdr:col>52</xdr:col>
      <xdr:colOff>426161</xdr:colOff>
      <xdr:row>47</xdr:row>
      <xdr:rowOff>104775</xdr:rowOff>
    </xdr:from>
    <xdr:to>
      <xdr:col>76</xdr:col>
      <xdr:colOff>340621</xdr:colOff>
      <xdr:row>89</xdr:row>
      <xdr:rowOff>38101</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32811161" y="9058275"/>
          <a:ext cx="15459258" cy="7934325"/>
        </a:xfrm>
        <a:prstGeom prst="rect">
          <a:avLst/>
        </a:prstGeom>
      </xdr:spPr>
    </xdr:pic>
    <xdr:clientData/>
  </xdr:twoCellAnchor>
  <xdr:twoCellAnchor editAs="oneCell">
    <xdr:from>
      <xdr:col>1</xdr:col>
      <xdr:colOff>152401</xdr:colOff>
      <xdr:row>94</xdr:row>
      <xdr:rowOff>116757</xdr:rowOff>
    </xdr:from>
    <xdr:to>
      <xdr:col>9</xdr:col>
      <xdr:colOff>648329</xdr:colOff>
      <xdr:row>130</xdr:row>
      <xdr:rowOff>87123</xdr:rowOff>
    </xdr:to>
    <xdr:pic>
      <xdr:nvPicPr>
        <xdr:cNvPr id="5" name="Picture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4"/>
        <a:stretch>
          <a:fillRect/>
        </a:stretch>
      </xdr:blipFill>
      <xdr:spPr>
        <a:xfrm>
          <a:off x="800101" y="18023757"/>
          <a:ext cx="14846299" cy="68283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191914</xdr:colOff>
      <xdr:row>2</xdr:row>
      <xdr:rowOff>78199</xdr:rowOff>
    </xdr:from>
    <xdr:to>
      <xdr:col>9</xdr:col>
      <xdr:colOff>1438683</xdr:colOff>
      <xdr:row>18</xdr:row>
      <xdr:rowOff>162133</xdr:rowOff>
    </xdr:to>
    <xdr:grpSp>
      <xdr:nvGrpSpPr>
        <xdr:cNvPr id="216" name="Group 215">
          <a:extLst>
            <a:ext uri="{FF2B5EF4-FFF2-40B4-BE49-F238E27FC236}">
              <a16:creationId xmlns:a16="http://schemas.microsoft.com/office/drawing/2014/main" id="{00000000-0008-0000-0A00-0000D8000000}"/>
            </a:ext>
          </a:extLst>
        </xdr:cNvPr>
        <xdr:cNvGrpSpPr/>
      </xdr:nvGrpSpPr>
      <xdr:grpSpPr>
        <a:xfrm>
          <a:off x="191914" y="421099"/>
          <a:ext cx="14429369" cy="2827134"/>
          <a:chOff x="711942" y="5616158"/>
          <a:chExt cx="14520014" cy="2954898"/>
        </a:xfrm>
      </xdr:grpSpPr>
      <xdr:sp macro="" textlink="">
        <xdr:nvSpPr>
          <xdr:cNvPr id="215" name="TextBox 214">
            <a:extLst>
              <a:ext uri="{FF2B5EF4-FFF2-40B4-BE49-F238E27FC236}">
                <a16:creationId xmlns:a16="http://schemas.microsoft.com/office/drawing/2014/main" id="{00000000-0008-0000-0A00-0000D7000000}"/>
              </a:ext>
            </a:extLst>
          </xdr:cNvPr>
          <xdr:cNvSpPr txBox="1"/>
        </xdr:nvSpPr>
        <xdr:spPr>
          <a:xfrm>
            <a:off x="711942" y="5616158"/>
            <a:ext cx="14520014"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214" name="Group 213">
            <a:extLst>
              <a:ext uri="{FF2B5EF4-FFF2-40B4-BE49-F238E27FC236}">
                <a16:creationId xmlns:a16="http://schemas.microsoft.com/office/drawing/2014/main" id="{00000000-0008-0000-0A00-0000D6000000}"/>
              </a:ext>
            </a:extLst>
          </xdr:cNvPr>
          <xdr:cNvGrpSpPr/>
        </xdr:nvGrpSpPr>
        <xdr:grpSpPr>
          <a:xfrm>
            <a:off x="791741" y="5703362"/>
            <a:ext cx="14346300" cy="2777213"/>
            <a:chOff x="108185" y="406154"/>
            <a:chExt cx="14343125" cy="2777213"/>
          </a:xfrm>
        </xdr:grpSpPr>
        <xdr:grpSp>
          <xdr:nvGrpSpPr>
            <xdr:cNvPr id="206" name="Group 205">
              <a:extLst>
                <a:ext uri="{FF2B5EF4-FFF2-40B4-BE49-F238E27FC236}">
                  <a16:creationId xmlns:a16="http://schemas.microsoft.com/office/drawing/2014/main" id="{00000000-0008-0000-0A00-0000CE000000}"/>
                </a:ext>
              </a:extLst>
            </xdr:cNvPr>
            <xdr:cNvGrpSpPr/>
          </xdr:nvGrpSpPr>
          <xdr:grpSpPr>
            <a:xfrm>
              <a:off x="108185" y="406154"/>
              <a:ext cx="14343125" cy="2777213"/>
              <a:chOff x="360537" y="574171"/>
              <a:chExt cx="13128973" cy="2821700"/>
            </a:xfrm>
          </xdr:grpSpPr>
          <xdr:grpSp>
            <xdr:nvGrpSpPr>
              <xdr:cNvPr id="174" name="Group 173">
                <a:extLst>
                  <a:ext uri="{FF2B5EF4-FFF2-40B4-BE49-F238E27FC236}">
                    <a16:creationId xmlns:a16="http://schemas.microsoft.com/office/drawing/2014/main" id="{00000000-0008-0000-0A00-0000AE000000}"/>
                  </a:ext>
                </a:extLst>
              </xdr:cNvPr>
              <xdr:cNvGrpSpPr/>
            </xdr:nvGrpSpPr>
            <xdr:grpSpPr>
              <a:xfrm>
                <a:off x="360537" y="574171"/>
                <a:ext cx="13128973" cy="2821700"/>
                <a:chOff x="1315888" y="4587614"/>
                <a:chExt cx="13364017" cy="2849239"/>
              </a:xfrm>
            </xdr:grpSpPr>
            <xdr:cxnSp macro="">
              <xdr:nvCxnSpPr>
                <xdr:cNvPr id="131" name="Straight Connector 130">
                  <a:extLst>
                    <a:ext uri="{FF2B5EF4-FFF2-40B4-BE49-F238E27FC236}">
                      <a16:creationId xmlns:a16="http://schemas.microsoft.com/office/drawing/2014/main" id="{00000000-0008-0000-0A00-000083000000}"/>
                    </a:ext>
                  </a:extLst>
                </xdr:cNvPr>
                <xdr:cNvCxnSpPr>
                  <a:cxnSpLocks/>
                </xdr:cNvCxnSpPr>
              </xdr:nvCxnSpPr>
              <xdr:spPr>
                <a:xfrm flipV="1">
                  <a:off x="1315888" y="5926350"/>
                  <a:ext cx="13364017" cy="4995"/>
                </a:xfrm>
                <a:prstGeom prst="line">
                  <a:avLst/>
                </a:prstGeom>
                <a:noFill/>
                <a:ln w="76200" cap="flat" cmpd="sng" algn="ctr">
                  <a:solidFill>
                    <a:sysClr val="window" lastClr="FFFFFF">
                      <a:lumMod val="85000"/>
                    </a:sysClr>
                  </a:solidFill>
                  <a:prstDash val="solid"/>
                  <a:miter lim="800000"/>
                </a:ln>
                <a:effectLst/>
              </xdr:spPr>
            </xdr:cxnSp>
            <xdr:grpSp>
              <xdr:nvGrpSpPr>
                <xdr:cNvPr id="132" name="그룹 4">
                  <a:extLst>
                    <a:ext uri="{FF2B5EF4-FFF2-40B4-BE49-F238E27FC236}">
                      <a16:creationId xmlns:a16="http://schemas.microsoft.com/office/drawing/2014/main" id="{00000000-0008-0000-0A00-000084000000}"/>
                    </a:ext>
                  </a:extLst>
                </xdr:cNvPr>
                <xdr:cNvGrpSpPr/>
              </xdr:nvGrpSpPr>
              <xdr:grpSpPr>
                <a:xfrm>
                  <a:off x="2046677" y="5580506"/>
                  <a:ext cx="638547" cy="1129321"/>
                  <a:chOff x="1234621" y="3594272"/>
                  <a:chExt cx="648072" cy="1132494"/>
                </a:xfrm>
              </xdr:grpSpPr>
              <xdr:cxnSp macro="">
                <xdr:nvCxnSpPr>
                  <xdr:cNvPr id="172" name="Straight Connector 171">
                    <a:extLst>
                      <a:ext uri="{FF2B5EF4-FFF2-40B4-BE49-F238E27FC236}">
                        <a16:creationId xmlns:a16="http://schemas.microsoft.com/office/drawing/2014/main" id="{00000000-0008-0000-0A00-0000AC000000}"/>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173" name="Oval 172">
                    <a:extLst>
                      <a:ext uri="{FF2B5EF4-FFF2-40B4-BE49-F238E27FC236}">
                        <a16:creationId xmlns:a16="http://schemas.microsoft.com/office/drawing/2014/main" id="{00000000-0008-0000-0A00-0000AD000000}"/>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33" name="그룹 5">
                  <a:extLst>
                    <a:ext uri="{FF2B5EF4-FFF2-40B4-BE49-F238E27FC236}">
                      <a16:creationId xmlns:a16="http://schemas.microsoft.com/office/drawing/2014/main" id="{00000000-0008-0000-0A00-000085000000}"/>
                    </a:ext>
                  </a:extLst>
                </xdr:cNvPr>
                <xdr:cNvGrpSpPr/>
              </xdr:nvGrpSpPr>
              <xdr:grpSpPr>
                <a:xfrm>
                  <a:off x="3809645" y="5211504"/>
                  <a:ext cx="641722" cy="1118636"/>
                  <a:chOff x="4137552" y="3133233"/>
                  <a:chExt cx="648072" cy="1109111"/>
                </a:xfrm>
              </xdr:grpSpPr>
              <xdr:cxnSp macro="">
                <xdr:nvCxnSpPr>
                  <xdr:cNvPr id="170" name="Straight Connector 169">
                    <a:extLst>
                      <a:ext uri="{FF2B5EF4-FFF2-40B4-BE49-F238E27FC236}">
                        <a16:creationId xmlns:a16="http://schemas.microsoft.com/office/drawing/2014/main" id="{00000000-0008-0000-0A00-0000AA000000}"/>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171" name="Oval 170">
                    <a:extLst>
                      <a:ext uri="{FF2B5EF4-FFF2-40B4-BE49-F238E27FC236}">
                        <a16:creationId xmlns:a16="http://schemas.microsoft.com/office/drawing/2014/main" id="{00000000-0008-0000-0A00-0000AB000000}"/>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34" name="그룹 6">
                  <a:extLst>
                    <a:ext uri="{FF2B5EF4-FFF2-40B4-BE49-F238E27FC236}">
                      <a16:creationId xmlns:a16="http://schemas.microsoft.com/office/drawing/2014/main" id="{00000000-0008-0000-0A00-000086000000}"/>
                    </a:ext>
                  </a:extLst>
                </xdr:cNvPr>
                <xdr:cNvGrpSpPr/>
              </xdr:nvGrpSpPr>
              <xdr:grpSpPr>
                <a:xfrm>
                  <a:off x="7011893" y="5592117"/>
                  <a:ext cx="647917" cy="1129233"/>
                  <a:chOff x="7141621" y="3603718"/>
                  <a:chExt cx="647917" cy="1132411"/>
                </a:xfrm>
              </xdr:grpSpPr>
              <xdr:cxnSp macro="">
                <xdr:nvCxnSpPr>
                  <xdr:cNvPr id="168" name="Straight Connector 167">
                    <a:extLst>
                      <a:ext uri="{FF2B5EF4-FFF2-40B4-BE49-F238E27FC236}">
                        <a16:creationId xmlns:a16="http://schemas.microsoft.com/office/drawing/2014/main" id="{00000000-0008-0000-0A00-0000A8000000}"/>
                      </a:ext>
                    </a:extLst>
                  </xdr:cNvPr>
                  <xdr:cNvCxnSpPr/>
                </xdr:nvCxnSpPr>
                <xdr:spPr>
                  <a:xfrm flipV="1">
                    <a:off x="7466043" y="3954396"/>
                    <a:ext cx="0" cy="781733"/>
                  </a:xfrm>
                  <a:prstGeom prst="line">
                    <a:avLst/>
                  </a:prstGeom>
                  <a:noFill/>
                  <a:ln w="63500" cap="flat" cmpd="sng" algn="ctr">
                    <a:solidFill>
                      <a:srgbClr val="F4BD2D">
                        <a:alpha val="40000"/>
                      </a:srgbClr>
                    </a:solidFill>
                    <a:prstDash val="solid"/>
                    <a:miter lim="800000"/>
                    <a:headEnd type="oval" w="sm" len="sm"/>
                    <a:tailEnd type="oval"/>
                  </a:ln>
                  <a:effectLst/>
                </xdr:spPr>
              </xdr:cxnSp>
              <xdr:sp macro="" textlink="">
                <xdr:nvSpPr>
                  <xdr:cNvPr id="169" name="Oval 168">
                    <a:extLst>
                      <a:ext uri="{FF2B5EF4-FFF2-40B4-BE49-F238E27FC236}">
                        <a16:creationId xmlns:a16="http://schemas.microsoft.com/office/drawing/2014/main" id="{00000000-0008-0000-0A00-0000A9000000}"/>
                      </a:ext>
                    </a:extLst>
                  </xdr:cNvPr>
                  <xdr:cNvSpPr/>
                </xdr:nvSpPr>
                <xdr:spPr>
                  <a:xfrm>
                    <a:off x="7141621" y="3603718"/>
                    <a:ext cx="647917" cy="648801"/>
                  </a:xfrm>
                  <a:prstGeom prst="ellipse">
                    <a:avLst/>
                  </a:prstGeom>
                  <a:solidFill>
                    <a:sysClr val="window" lastClr="FFFFFF"/>
                  </a:solidFill>
                  <a:ln w="63500" cap="flat" cmpd="sng" algn="ctr">
                    <a:solidFill>
                      <a:srgbClr val="F4BD2D">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35" name="그룹 8">
                  <a:extLst>
                    <a:ext uri="{FF2B5EF4-FFF2-40B4-BE49-F238E27FC236}">
                      <a16:creationId xmlns:a16="http://schemas.microsoft.com/office/drawing/2014/main" id="{00000000-0008-0000-0A00-000087000000}"/>
                    </a:ext>
                  </a:extLst>
                </xdr:cNvPr>
                <xdr:cNvGrpSpPr/>
              </xdr:nvGrpSpPr>
              <xdr:grpSpPr>
                <a:xfrm>
                  <a:off x="13284186" y="5662957"/>
                  <a:ext cx="638547" cy="1137720"/>
                  <a:chOff x="11634586" y="3602580"/>
                  <a:chExt cx="648072" cy="1131356"/>
                </a:xfrm>
              </xdr:grpSpPr>
              <xdr:cxnSp macro="">
                <xdr:nvCxnSpPr>
                  <xdr:cNvPr id="166" name="Straight Connector 165">
                    <a:extLst>
                      <a:ext uri="{FF2B5EF4-FFF2-40B4-BE49-F238E27FC236}">
                        <a16:creationId xmlns:a16="http://schemas.microsoft.com/office/drawing/2014/main" id="{00000000-0008-0000-0A00-0000A6000000}"/>
                      </a:ext>
                    </a:extLst>
                  </xdr:cNvPr>
                  <xdr:cNvCxnSpPr/>
                </xdr:nvCxnSpPr>
                <xdr:spPr>
                  <a:xfrm flipV="1">
                    <a:off x="11955979" y="3952203"/>
                    <a:ext cx="0" cy="781733"/>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167" name="Oval 166">
                    <a:extLst>
                      <a:ext uri="{FF2B5EF4-FFF2-40B4-BE49-F238E27FC236}">
                        <a16:creationId xmlns:a16="http://schemas.microsoft.com/office/drawing/2014/main" id="{00000000-0008-0000-0A00-0000A7000000}"/>
                      </a:ext>
                    </a:extLst>
                  </xdr:cNvPr>
                  <xdr:cNvSpPr/>
                </xdr:nvSpPr>
                <xdr:spPr>
                  <a:xfrm>
                    <a:off x="11634586" y="3602580"/>
                    <a:ext cx="648072" cy="648072"/>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36" name="TextBox 23">
                  <a:extLst>
                    <a:ext uri="{FF2B5EF4-FFF2-40B4-BE49-F238E27FC236}">
                      <a16:creationId xmlns:a16="http://schemas.microsoft.com/office/drawing/2014/main" id="{00000000-0008-0000-0A00-000088000000}"/>
                    </a:ext>
                  </a:extLst>
                </xdr:cNvPr>
                <xdr:cNvSpPr txBox="1"/>
              </xdr:nvSpPr>
              <xdr:spPr>
                <a:xfrm>
                  <a:off x="13080090" y="4944054"/>
                  <a:ext cx="1221022" cy="4653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137" name="TextBox 24">
                  <a:extLst>
                    <a:ext uri="{FF2B5EF4-FFF2-40B4-BE49-F238E27FC236}">
                      <a16:creationId xmlns:a16="http://schemas.microsoft.com/office/drawing/2014/main" id="{00000000-0008-0000-0A00-000089000000}"/>
                    </a:ext>
                  </a:extLst>
                </xdr:cNvPr>
                <xdr:cNvSpPr txBox="1"/>
              </xdr:nvSpPr>
              <xdr:spPr>
                <a:xfrm>
                  <a:off x="10191918" y="6904633"/>
                  <a:ext cx="962747" cy="310315"/>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38" name="TextBox 25">
                  <a:extLst>
                    <a:ext uri="{FF2B5EF4-FFF2-40B4-BE49-F238E27FC236}">
                      <a16:creationId xmlns:a16="http://schemas.microsoft.com/office/drawing/2014/main" id="{00000000-0008-0000-0A00-00008A000000}"/>
                    </a:ext>
                  </a:extLst>
                </xdr:cNvPr>
                <xdr:cNvSpPr txBox="1"/>
              </xdr:nvSpPr>
              <xdr:spPr>
                <a:xfrm>
                  <a:off x="6799095" y="4964225"/>
                  <a:ext cx="1079861" cy="40691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4BD2D"/>
                      </a:solidFill>
                      <a:latin typeface="Arial"/>
                      <a:ea typeface="Arial Unicode MS"/>
                      <a:cs typeface="Arial" pitchFamily="34" charset="0"/>
                    </a:rPr>
                    <a:t>14 May</a:t>
                  </a:r>
                  <a:endParaRPr lang="ko-KR" altLang="en-US" sz="2000" b="1">
                    <a:solidFill>
                      <a:srgbClr val="F4BD2D"/>
                    </a:solidFill>
                    <a:latin typeface="Arial"/>
                    <a:ea typeface="Arial Unicode MS"/>
                    <a:cs typeface="Arial" pitchFamily="34" charset="0"/>
                  </a:endParaRPr>
                </a:p>
              </xdr:txBody>
            </xdr:sp>
            <xdr:sp macro="" textlink="">
              <xdr:nvSpPr>
                <xdr:cNvPr id="139" name="TextBox 27">
                  <a:extLst>
                    <a:ext uri="{FF2B5EF4-FFF2-40B4-BE49-F238E27FC236}">
                      <a16:creationId xmlns:a16="http://schemas.microsoft.com/office/drawing/2014/main" id="{00000000-0008-0000-0A00-00008B000000}"/>
                    </a:ext>
                  </a:extLst>
                </xdr:cNvPr>
                <xdr:cNvSpPr txBox="1"/>
              </xdr:nvSpPr>
              <xdr:spPr>
                <a:xfrm>
                  <a:off x="6278635" y="6929801"/>
                  <a:ext cx="2107158" cy="50705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40" name="TextBox 29">
                  <a:extLst>
                    <a:ext uri="{FF2B5EF4-FFF2-40B4-BE49-F238E27FC236}">
                      <a16:creationId xmlns:a16="http://schemas.microsoft.com/office/drawing/2014/main" id="{00000000-0008-0000-0A00-00008C000000}"/>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141" name="TextBox 30">
                  <a:extLst>
                    <a:ext uri="{FF2B5EF4-FFF2-40B4-BE49-F238E27FC236}">
                      <a16:creationId xmlns:a16="http://schemas.microsoft.com/office/drawing/2014/main" id="{00000000-0008-0000-0A00-00008D000000}"/>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42" name="TextBox 31">
                  <a:extLst>
                    <a:ext uri="{FF2B5EF4-FFF2-40B4-BE49-F238E27FC236}">
                      <a16:creationId xmlns:a16="http://schemas.microsoft.com/office/drawing/2014/main" id="{00000000-0008-0000-0A00-00008E000000}"/>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43" name="TextBox 32">
                  <a:extLst>
                    <a:ext uri="{FF2B5EF4-FFF2-40B4-BE49-F238E27FC236}">
                      <a16:creationId xmlns:a16="http://schemas.microsoft.com/office/drawing/2014/main" id="{00000000-0008-0000-0A00-00008F000000}"/>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144" name="TextBox 33">
                  <a:extLst>
                    <a:ext uri="{FF2B5EF4-FFF2-40B4-BE49-F238E27FC236}">
                      <a16:creationId xmlns:a16="http://schemas.microsoft.com/office/drawing/2014/main" id="{00000000-0008-0000-0A00-000090000000}"/>
                    </a:ext>
                  </a:extLst>
                </xdr:cNvPr>
                <xdr:cNvSpPr txBox="1"/>
              </xdr:nvSpPr>
              <xdr:spPr>
                <a:xfrm>
                  <a:off x="8062831" y="4587614"/>
                  <a:ext cx="2103984" cy="52698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45" name="Rounded Rectangle 5">
                  <a:extLst>
                    <a:ext uri="{FF2B5EF4-FFF2-40B4-BE49-F238E27FC236}">
                      <a16:creationId xmlns:a16="http://schemas.microsoft.com/office/drawing/2014/main" id="{00000000-0008-0000-0A00-000091000000}"/>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146" name="Rectangle 9">
                  <a:extLst>
                    <a:ext uri="{FF2B5EF4-FFF2-40B4-BE49-F238E27FC236}">
                      <a16:creationId xmlns:a16="http://schemas.microsoft.com/office/drawing/2014/main" id="{00000000-0008-0000-0A00-000092000000}"/>
                    </a:ext>
                  </a:extLst>
                </xdr:cNvPr>
                <xdr:cNvSpPr/>
              </xdr:nvSpPr>
              <xdr:spPr>
                <a:xfrm>
                  <a:off x="7176219" y="5737516"/>
                  <a:ext cx="321512" cy="311897"/>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4BD2D">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147" name="그룹 5">
                  <a:extLst>
                    <a:ext uri="{FF2B5EF4-FFF2-40B4-BE49-F238E27FC236}">
                      <a16:creationId xmlns:a16="http://schemas.microsoft.com/office/drawing/2014/main" id="{00000000-0008-0000-0A00-000093000000}"/>
                    </a:ext>
                  </a:extLst>
                </xdr:cNvPr>
                <xdr:cNvGrpSpPr/>
              </xdr:nvGrpSpPr>
              <xdr:grpSpPr>
                <a:xfrm>
                  <a:off x="8760186" y="5202539"/>
                  <a:ext cx="641569" cy="1110359"/>
                  <a:chOff x="5534713" y="3142211"/>
                  <a:chExt cx="647917" cy="1110359"/>
                </a:xfrm>
              </xdr:grpSpPr>
              <xdr:cxnSp macro="">
                <xdr:nvCxnSpPr>
                  <xdr:cNvPr id="164" name="Straight Connector 163">
                    <a:extLst>
                      <a:ext uri="{FF2B5EF4-FFF2-40B4-BE49-F238E27FC236}">
                        <a16:creationId xmlns:a16="http://schemas.microsoft.com/office/drawing/2014/main" id="{00000000-0008-0000-0A00-0000A4000000}"/>
                      </a:ext>
                    </a:extLst>
                  </xdr:cNvPr>
                  <xdr:cNvCxnSpPr/>
                </xdr:nvCxnSpPr>
                <xdr:spPr>
                  <a:xfrm flipV="1">
                    <a:off x="5858670" y="3142211"/>
                    <a:ext cx="0" cy="78173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165" name="Oval 164">
                    <a:extLst>
                      <a:ext uri="{FF2B5EF4-FFF2-40B4-BE49-F238E27FC236}">
                        <a16:creationId xmlns:a16="http://schemas.microsoft.com/office/drawing/2014/main" id="{00000000-0008-0000-0A00-0000A5000000}"/>
                      </a:ext>
                    </a:extLst>
                  </xdr:cNvPr>
                  <xdr:cNvSpPr/>
                </xdr:nvSpPr>
                <xdr:spPr>
                  <a:xfrm>
                    <a:off x="5534713" y="3603769"/>
                    <a:ext cx="647917" cy="648801"/>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48" name="TextBox 58">
                  <a:extLst>
                    <a:ext uri="{FF2B5EF4-FFF2-40B4-BE49-F238E27FC236}">
                      <a16:creationId xmlns:a16="http://schemas.microsoft.com/office/drawing/2014/main" id="{00000000-0008-0000-0A00-000094000000}"/>
                    </a:ext>
                  </a:extLst>
                </xdr:cNvPr>
                <xdr:cNvSpPr txBox="1"/>
              </xdr:nvSpPr>
              <xdr:spPr>
                <a:xfrm>
                  <a:off x="8541034" y="6615058"/>
                  <a:ext cx="1278622" cy="40691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149" name="Block Arc 25">
                  <a:extLst>
                    <a:ext uri="{FF2B5EF4-FFF2-40B4-BE49-F238E27FC236}">
                      <a16:creationId xmlns:a16="http://schemas.microsoft.com/office/drawing/2014/main" id="{00000000-0008-0000-0A00-000095000000}"/>
                    </a:ext>
                  </a:extLst>
                </xdr:cNvPr>
                <xdr:cNvSpPr/>
              </xdr:nvSpPr>
              <xdr:spPr>
                <a:xfrm>
                  <a:off x="8948483" y="5773193"/>
                  <a:ext cx="239811" cy="345163"/>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150" name="그룹 8">
                  <a:extLst>
                    <a:ext uri="{FF2B5EF4-FFF2-40B4-BE49-F238E27FC236}">
                      <a16:creationId xmlns:a16="http://schemas.microsoft.com/office/drawing/2014/main" id="{00000000-0008-0000-0A00-000096000000}"/>
                    </a:ext>
                  </a:extLst>
                </xdr:cNvPr>
                <xdr:cNvGrpSpPr/>
              </xdr:nvGrpSpPr>
              <xdr:grpSpPr>
                <a:xfrm>
                  <a:off x="10346167" y="5570415"/>
                  <a:ext cx="657440" cy="1136576"/>
                  <a:chOff x="11592066" y="3603613"/>
                  <a:chExt cx="647917" cy="1130219"/>
                </a:xfrm>
              </xdr:grpSpPr>
              <xdr:cxnSp macro="">
                <xdr:nvCxnSpPr>
                  <xdr:cNvPr id="162" name="Straight Connector 161">
                    <a:extLst>
                      <a:ext uri="{FF2B5EF4-FFF2-40B4-BE49-F238E27FC236}">
                        <a16:creationId xmlns:a16="http://schemas.microsoft.com/office/drawing/2014/main" id="{00000000-0008-0000-0A00-0000A2000000}"/>
                      </a:ext>
                    </a:extLst>
                  </xdr:cNvPr>
                  <xdr:cNvCxnSpPr/>
                </xdr:nvCxnSpPr>
                <xdr:spPr>
                  <a:xfrm flipV="1">
                    <a:off x="11916028" y="3952099"/>
                    <a:ext cx="0" cy="781733"/>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163" name="Oval 162">
                    <a:extLst>
                      <a:ext uri="{FF2B5EF4-FFF2-40B4-BE49-F238E27FC236}">
                        <a16:creationId xmlns:a16="http://schemas.microsoft.com/office/drawing/2014/main" id="{00000000-0008-0000-0A00-0000A3000000}"/>
                      </a:ext>
                    </a:extLst>
                  </xdr:cNvPr>
                  <xdr:cNvSpPr/>
                </xdr:nvSpPr>
                <xdr:spPr>
                  <a:xfrm>
                    <a:off x="11592066" y="3603613"/>
                    <a:ext cx="647917" cy="648801"/>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51" name="TextBox 63">
                  <a:extLst>
                    <a:ext uri="{FF2B5EF4-FFF2-40B4-BE49-F238E27FC236}">
                      <a16:creationId xmlns:a16="http://schemas.microsoft.com/office/drawing/2014/main" id="{00000000-0008-0000-0A00-000097000000}"/>
                    </a:ext>
                  </a:extLst>
                </xdr:cNvPr>
                <xdr:cNvSpPr txBox="1"/>
              </xdr:nvSpPr>
              <xdr:spPr>
                <a:xfrm>
                  <a:off x="10136537" y="4913689"/>
                  <a:ext cx="1193560" cy="4653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152" name="Oval 32">
                  <a:extLst>
                    <a:ext uri="{FF2B5EF4-FFF2-40B4-BE49-F238E27FC236}">
                      <a16:creationId xmlns:a16="http://schemas.microsoft.com/office/drawing/2014/main" id="{00000000-0008-0000-0A00-000098000000}"/>
                    </a:ext>
                  </a:extLst>
                </xdr:cNvPr>
                <xdr:cNvSpPr/>
              </xdr:nvSpPr>
              <xdr:spPr>
                <a:xfrm>
                  <a:off x="10508840" y="5756510"/>
                  <a:ext cx="325730" cy="328923"/>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153" name="그룹 7">
                  <a:extLst>
                    <a:ext uri="{FF2B5EF4-FFF2-40B4-BE49-F238E27FC236}">
                      <a16:creationId xmlns:a16="http://schemas.microsoft.com/office/drawing/2014/main" id="{00000000-0008-0000-0A00-000099000000}"/>
                    </a:ext>
                  </a:extLst>
                </xdr:cNvPr>
                <xdr:cNvGrpSpPr/>
              </xdr:nvGrpSpPr>
              <xdr:grpSpPr>
                <a:xfrm>
                  <a:off x="11721676" y="5220740"/>
                  <a:ext cx="647917" cy="1104002"/>
                  <a:chOff x="8760675" y="3142284"/>
                  <a:chExt cx="647917" cy="1110359"/>
                </a:xfrm>
              </xdr:grpSpPr>
              <xdr:cxnSp macro="">
                <xdr:nvCxnSpPr>
                  <xdr:cNvPr id="160" name="Straight Connector 159">
                    <a:extLst>
                      <a:ext uri="{FF2B5EF4-FFF2-40B4-BE49-F238E27FC236}">
                        <a16:creationId xmlns:a16="http://schemas.microsoft.com/office/drawing/2014/main" id="{00000000-0008-0000-0A00-0000A0000000}"/>
                      </a:ext>
                    </a:extLst>
                  </xdr:cNvPr>
                  <xdr:cNvCxnSpPr/>
                </xdr:nvCxnSpPr>
                <xdr:spPr>
                  <a:xfrm flipV="1">
                    <a:off x="9084632" y="3142284"/>
                    <a:ext cx="0" cy="781734"/>
                  </a:xfrm>
                  <a:prstGeom prst="line">
                    <a:avLst/>
                  </a:prstGeom>
                  <a:noFill/>
                  <a:ln w="63500" cap="flat" cmpd="sng" algn="ctr">
                    <a:solidFill>
                      <a:srgbClr val="1C7DE1">
                        <a:alpha val="40000"/>
                      </a:srgbClr>
                    </a:solidFill>
                    <a:prstDash val="solid"/>
                    <a:miter lim="800000"/>
                    <a:headEnd type="oval" w="sm" len="sm"/>
                    <a:tailEnd type="oval" w="sm" len="sm"/>
                  </a:ln>
                  <a:effectLst/>
                </xdr:spPr>
              </xdr:cxnSp>
              <xdr:sp macro="" textlink="">
                <xdr:nvSpPr>
                  <xdr:cNvPr id="161" name="Oval 160">
                    <a:extLst>
                      <a:ext uri="{FF2B5EF4-FFF2-40B4-BE49-F238E27FC236}">
                        <a16:creationId xmlns:a16="http://schemas.microsoft.com/office/drawing/2014/main" id="{00000000-0008-0000-0A00-0000A1000000}"/>
                      </a:ext>
                    </a:extLst>
                  </xdr:cNvPr>
                  <xdr:cNvSpPr/>
                </xdr:nvSpPr>
                <xdr:spPr>
                  <a:xfrm>
                    <a:off x="8760675" y="3603842"/>
                    <a:ext cx="647917" cy="648801"/>
                  </a:xfrm>
                  <a:prstGeom prst="ellipse">
                    <a:avLst/>
                  </a:prstGeom>
                  <a:solidFill>
                    <a:sysClr val="window" lastClr="FFFFFF"/>
                  </a:solidFill>
                  <a:ln w="63500" cap="flat" cmpd="sng" algn="ctr">
                    <a:solidFill>
                      <a:srgbClr val="1C7DE1">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54" name="TextBox 34">
                  <a:extLst>
                    <a:ext uri="{FF2B5EF4-FFF2-40B4-BE49-F238E27FC236}">
                      <a16:creationId xmlns:a16="http://schemas.microsoft.com/office/drawing/2014/main" id="{00000000-0008-0000-0A00-00009A000000}"/>
                    </a:ext>
                  </a:extLst>
                </xdr:cNvPr>
                <xdr:cNvSpPr txBox="1"/>
              </xdr:nvSpPr>
              <xdr:spPr>
                <a:xfrm>
                  <a:off x="11533274" y="6651683"/>
                  <a:ext cx="1194977" cy="462184"/>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155" name="TextBox 65">
                  <a:extLst>
                    <a:ext uri="{FF2B5EF4-FFF2-40B4-BE49-F238E27FC236}">
                      <a16:creationId xmlns:a16="http://schemas.microsoft.com/office/drawing/2014/main" id="{00000000-0008-0000-0A00-00009B000000}"/>
                    </a:ext>
                  </a:extLst>
                </xdr:cNvPr>
                <xdr:cNvSpPr txBox="1"/>
              </xdr:nvSpPr>
              <xdr:spPr>
                <a:xfrm>
                  <a:off x="11515335" y="4671066"/>
                  <a:ext cx="953224" cy="304945"/>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56" name="TextBox 66">
                  <a:extLst>
                    <a:ext uri="{FF2B5EF4-FFF2-40B4-BE49-F238E27FC236}">
                      <a16:creationId xmlns:a16="http://schemas.microsoft.com/office/drawing/2014/main" id="{00000000-0008-0000-0A00-00009C000000}"/>
                    </a:ext>
                  </a:extLst>
                </xdr:cNvPr>
                <xdr:cNvSpPr txBox="1"/>
              </xdr:nvSpPr>
              <xdr:spPr>
                <a:xfrm>
                  <a:off x="12907532" y="6912242"/>
                  <a:ext cx="1421805" cy="308123"/>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57" name="Freeform 18">
                  <a:extLst>
                    <a:ext uri="{FF2B5EF4-FFF2-40B4-BE49-F238E27FC236}">
                      <a16:creationId xmlns:a16="http://schemas.microsoft.com/office/drawing/2014/main" id="{00000000-0008-0000-0A00-00009D000000}"/>
                    </a:ext>
                  </a:extLst>
                </xdr:cNvPr>
                <xdr:cNvSpPr/>
              </xdr:nvSpPr>
              <xdr:spPr>
                <a:xfrm>
                  <a:off x="13412553" y="5813582"/>
                  <a:ext cx="365994" cy="298965"/>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158" name="Notched Right Arrow 73">
                  <a:extLst>
                    <a:ext uri="{FF2B5EF4-FFF2-40B4-BE49-F238E27FC236}">
                      <a16:creationId xmlns:a16="http://schemas.microsoft.com/office/drawing/2014/main" id="{00000000-0008-0000-0A00-00009E000000}"/>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159" name="5-Point Star 74">
                  <a:extLst>
                    <a:ext uri="{FF2B5EF4-FFF2-40B4-BE49-F238E27FC236}">
                      <a16:creationId xmlns:a16="http://schemas.microsoft.com/office/drawing/2014/main" id="{00000000-0008-0000-0A00-00009F000000}"/>
                    </a:ext>
                  </a:extLst>
                </xdr:cNvPr>
                <xdr:cNvSpPr/>
              </xdr:nvSpPr>
              <xdr:spPr>
                <a:xfrm>
                  <a:off x="11876014" y="5794732"/>
                  <a:ext cx="372862" cy="367013"/>
                </a:xfrm>
                <a:prstGeom prst="star5">
                  <a:avLst/>
                </a:prstGeom>
                <a:solidFill>
                  <a:srgbClr val="1C7DE1">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cxnSp macro="">
            <xdr:nvCxnSpPr>
              <xdr:cNvPr id="175" name="Straight Connector 174">
                <a:extLst>
                  <a:ext uri="{FF2B5EF4-FFF2-40B4-BE49-F238E27FC236}">
                    <a16:creationId xmlns:a16="http://schemas.microsoft.com/office/drawing/2014/main" id="{00000000-0008-0000-0A00-0000AF000000}"/>
                  </a:ext>
                </a:extLst>
              </xdr:cNvPr>
              <xdr:cNvCxnSpPr/>
            </xdr:nvCxnSpPr>
            <xdr:spPr>
              <a:xfrm flipV="1">
                <a:off x="4521998" y="1928883"/>
                <a:ext cx="0" cy="772324"/>
              </a:xfrm>
              <a:prstGeom prst="line">
                <a:avLst/>
              </a:prstGeom>
              <a:noFill/>
              <a:ln w="63500" cap="flat" cmpd="sng" algn="ctr">
                <a:solidFill>
                  <a:srgbClr val="FF0000"/>
                </a:solidFill>
                <a:prstDash val="solid"/>
                <a:miter lim="800000"/>
                <a:headEnd type="oval" w="sm" len="sm"/>
                <a:tailEnd type="oval" w="sm" len="sm"/>
              </a:ln>
              <a:effectLst/>
            </xdr:spPr>
          </xdr:cxnSp>
          <xdr:sp macro="" textlink="">
            <xdr:nvSpPr>
              <xdr:cNvPr id="176" name="Oval 175">
                <a:extLst>
                  <a:ext uri="{FF2B5EF4-FFF2-40B4-BE49-F238E27FC236}">
                    <a16:creationId xmlns:a16="http://schemas.microsoft.com/office/drawing/2014/main" id="{00000000-0008-0000-0A00-0000B0000000}"/>
                  </a:ext>
                </a:extLst>
              </xdr:cNvPr>
              <xdr:cNvSpPr/>
            </xdr:nvSpPr>
            <xdr:spPr>
              <a:xfrm>
                <a:off x="4194559" y="2683884"/>
                <a:ext cx="653337" cy="654598"/>
              </a:xfrm>
              <a:prstGeom prst="ellipse">
                <a:avLst/>
              </a:prstGeom>
              <a:solidFill>
                <a:schemeClr val="bg1"/>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1200" b="0" i="0" u="none" strike="noStrike" kern="0" cap="none" spc="0" normalizeH="0" baseline="0">
                  <a:ln>
                    <a:noFill/>
                  </a:ln>
                  <a:solidFill>
                    <a:srgbClr val="FF0000"/>
                  </a:solidFill>
                  <a:effectLst/>
                  <a:uLnTx/>
                  <a:uFillTx/>
                  <a:latin typeface="Arial"/>
                  <a:ea typeface="Arial Unicode MS"/>
                  <a:cs typeface="+mn-cs"/>
                </a:endParaRPr>
              </a:p>
            </xdr:txBody>
          </xdr:sp>
          <xdr:sp macro="" textlink="">
            <xdr:nvSpPr>
              <xdr:cNvPr id="177" name="TextBox 176">
                <a:extLst>
                  <a:ext uri="{FF2B5EF4-FFF2-40B4-BE49-F238E27FC236}">
                    <a16:creationId xmlns:a16="http://schemas.microsoft.com/office/drawing/2014/main" id="{00000000-0008-0000-0A00-0000B1000000}"/>
                  </a:ext>
                </a:extLst>
              </xdr:cNvPr>
              <xdr:cNvSpPr txBox="1"/>
            </xdr:nvSpPr>
            <xdr:spPr>
              <a:xfrm>
                <a:off x="4224267" y="1154349"/>
                <a:ext cx="678786" cy="275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latin typeface="Arial" panose="020B0604020202020204" pitchFamily="34" charset="0"/>
                    <a:cs typeface="Arial" panose="020B0604020202020204" pitchFamily="34" charset="0"/>
                  </a:rPr>
                  <a:t>NOW</a:t>
                </a:r>
                <a:endParaRPr lang="th-TH" sz="1600" b="1">
                  <a:solidFill>
                    <a:sysClr val="windowText" lastClr="000000"/>
                  </a:solidFill>
                  <a:latin typeface="Arial" panose="020B0604020202020204" pitchFamily="34" charset="0"/>
                </a:endParaRPr>
              </a:p>
            </xdr:txBody>
          </xdr:sp>
          <xdr:sp macro="" textlink="">
            <xdr:nvSpPr>
              <xdr:cNvPr id="178" name="TextBox 32">
                <a:extLst>
                  <a:ext uri="{FF2B5EF4-FFF2-40B4-BE49-F238E27FC236}">
                    <a16:creationId xmlns:a16="http://schemas.microsoft.com/office/drawing/2014/main" id="{00000000-0008-0000-0A00-0000B2000000}"/>
                  </a:ext>
                </a:extLst>
              </xdr:cNvPr>
              <xdr:cNvSpPr txBox="1"/>
            </xdr:nvSpPr>
            <xdr:spPr>
              <a:xfrm>
                <a:off x="4038737" y="1388303"/>
                <a:ext cx="1055205" cy="393541"/>
              </a:xfrm>
              <a:prstGeom prst="rect">
                <a:avLst/>
              </a:prstGeom>
              <a:noFill/>
            </xdr:spPr>
            <xdr:txBody>
              <a:bodyPr wrap="square" rtlCol="0" anchor="ctr">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F0000"/>
                    </a:solidFill>
                    <a:latin typeface="Arial"/>
                    <a:ea typeface="Arial Unicode MS"/>
                    <a:cs typeface="Arial" pitchFamily="34" charset="0"/>
                  </a:rPr>
                  <a:t>07 May</a:t>
                </a:r>
                <a:endParaRPr lang="ko-KR" altLang="en-US" sz="2000" b="1">
                  <a:solidFill>
                    <a:srgbClr val="FF0000"/>
                  </a:solidFill>
                  <a:latin typeface="Arial"/>
                  <a:ea typeface="Arial Unicode MS"/>
                  <a:cs typeface="Arial" pitchFamily="34" charset="0"/>
                </a:endParaRPr>
              </a:p>
            </xdr:txBody>
          </xdr:sp>
        </xdr:grpSp>
        <xdr:sp macro="" textlink="">
          <xdr:nvSpPr>
            <xdr:cNvPr id="213" name="Heart 212">
              <a:extLst>
                <a:ext uri="{FF2B5EF4-FFF2-40B4-BE49-F238E27FC236}">
                  <a16:creationId xmlns:a16="http://schemas.microsoft.com/office/drawing/2014/main" id="{00000000-0008-0000-0A00-0000D5000000}"/>
                </a:ext>
              </a:extLst>
            </xdr:cNvPr>
            <xdr:cNvSpPr/>
          </xdr:nvSpPr>
          <xdr:spPr>
            <a:xfrm>
              <a:off x="4435216" y="2650307"/>
              <a:ext cx="435621" cy="344911"/>
            </a:xfrm>
            <a:prstGeom prst="heart">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287392</xdr:colOff>
      <xdr:row>1</xdr:row>
      <xdr:rowOff>126278</xdr:rowOff>
    </xdr:from>
    <xdr:to>
      <xdr:col>7</xdr:col>
      <xdr:colOff>889000</xdr:colOff>
      <xdr:row>18</xdr:row>
      <xdr:rowOff>36494</xdr:rowOff>
    </xdr:to>
    <xdr:grpSp>
      <xdr:nvGrpSpPr>
        <xdr:cNvPr id="2" name="Group 1">
          <a:extLst>
            <a:ext uri="{FF2B5EF4-FFF2-40B4-BE49-F238E27FC236}">
              <a16:creationId xmlns:a16="http://schemas.microsoft.com/office/drawing/2014/main" id="{7A663064-6495-4386-8A5A-27509D5E5547}"/>
            </a:ext>
          </a:extLst>
        </xdr:cNvPr>
        <xdr:cNvGrpSpPr/>
      </xdr:nvGrpSpPr>
      <xdr:grpSpPr>
        <a:xfrm>
          <a:off x="287392" y="297728"/>
          <a:ext cx="12631683" cy="2824866"/>
          <a:chOff x="711942" y="5616158"/>
          <a:chExt cx="12605826" cy="2954898"/>
        </a:xfrm>
      </xdr:grpSpPr>
      <xdr:sp macro="" textlink="">
        <xdr:nvSpPr>
          <xdr:cNvPr id="3" name="TextBox 2">
            <a:extLst>
              <a:ext uri="{FF2B5EF4-FFF2-40B4-BE49-F238E27FC236}">
                <a16:creationId xmlns:a16="http://schemas.microsoft.com/office/drawing/2014/main" id="{2E51254C-C9C7-401B-8418-512FB123A77A}"/>
              </a:ext>
            </a:extLst>
          </xdr:cNvPr>
          <xdr:cNvSpPr txBox="1"/>
        </xdr:nvSpPr>
        <xdr:spPr>
          <a:xfrm>
            <a:off x="711942" y="5616158"/>
            <a:ext cx="12605826"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5" name="Group 4">
            <a:extLst>
              <a:ext uri="{FF2B5EF4-FFF2-40B4-BE49-F238E27FC236}">
                <a16:creationId xmlns:a16="http://schemas.microsoft.com/office/drawing/2014/main" id="{B421305E-F81A-4FA9-AAF4-D7F3D9DD6A63}"/>
              </a:ext>
            </a:extLst>
          </xdr:cNvPr>
          <xdr:cNvGrpSpPr/>
        </xdr:nvGrpSpPr>
        <xdr:grpSpPr>
          <a:xfrm>
            <a:off x="791741" y="5680975"/>
            <a:ext cx="12288431" cy="2815711"/>
            <a:chOff x="360537" y="551425"/>
            <a:chExt cx="11245720" cy="2860815"/>
          </a:xfrm>
        </xdr:grpSpPr>
        <xdr:grpSp>
          <xdr:nvGrpSpPr>
            <xdr:cNvPr id="7" name="Group 6">
              <a:extLst>
                <a:ext uri="{FF2B5EF4-FFF2-40B4-BE49-F238E27FC236}">
                  <a16:creationId xmlns:a16="http://schemas.microsoft.com/office/drawing/2014/main" id="{491082C3-5846-4D25-9B96-EB1AB7BC8C36}"/>
                </a:ext>
              </a:extLst>
            </xdr:cNvPr>
            <xdr:cNvGrpSpPr/>
          </xdr:nvGrpSpPr>
          <xdr:grpSpPr>
            <a:xfrm>
              <a:off x="360537" y="551425"/>
              <a:ext cx="11245720" cy="2860815"/>
              <a:chOff x="1315888" y="4564647"/>
              <a:chExt cx="11447049" cy="2888736"/>
            </a:xfrm>
          </xdr:grpSpPr>
          <xdr:cxnSp macro="">
            <xdr:nvCxnSpPr>
              <xdr:cNvPr id="12" name="Straight Connector 11">
                <a:extLst>
                  <a:ext uri="{FF2B5EF4-FFF2-40B4-BE49-F238E27FC236}">
                    <a16:creationId xmlns:a16="http://schemas.microsoft.com/office/drawing/2014/main" id="{33D3B1A8-E72C-4A43-AAFA-EF0C39D652A6}"/>
                  </a:ext>
                </a:extLst>
              </xdr:cNvPr>
              <xdr:cNvCxnSpPr>
                <a:cxnSpLocks/>
              </xdr:cNvCxnSpPr>
            </xdr:nvCxnSpPr>
            <xdr:spPr>
              <a:xfrm>
                <a:off x="1315888" y="5931345"/>
                <a:ext cx="11386278" cy="21942"/>
              </a:xfrm>
              <a:prstGeom prst="line">
                <a:avLst/>
              </a:prstGeom>
              <a:noFill/>
              <a:ln w="76200" cap="flat" cmpd="sng" algn="ctr">
                <a:solidFill>
                  <a:sysClr val="window" lastClr="FFFFFF">
                    <a:lumMod val="85000"/>
                  </a:sysClr>
                </a:solidFill>
                <a:prstDash val="solid"/>
                <a:miter lim="800000"/>
              </a:ln>
              <a:effectLst/>
            </xdr:spPr>
          </xdr:cxnSp>
          <xdr:grpSp>
            <xdr:nvGrpSpPr>
              <xdr:cNvPr id="13" name="그룹 4">
                <a:extLst>
                  <a:ext uri="{FF2B5EF4-FFF2-40B4-BE49-F238E27FC236}">
                    <a16:creationId xmlns:a16="http://schemas.microsoft.com/office/drawing/2014/main" id="{244B6056-C11C-48E1-9207-C665130100C9}"/>
                  </a:ext>
                </a:extLst>
              </xdr:cNvPr>
              <xdr:cNvGrpSpPr/>
            </xdr:nvGrpSpPr>
            <xdr:grpSpPr>
              <a:xfrm>
                <a:off x="2046677" y="5580506"/>
                <a:ext cx="638547" cy="1129321"/>
                <a:chOff x="1234621" y="3594272"/>
                <a:chExt cx="648072" cy="1132494"/>
              </a:xfrm>
            </xdr:grpSpPr>
            <xdr:cxnSp macro="">
              <xdr:nvCxnSpPr>
                <xdr:cNvPr id="53" name="Straight Connector 52">
                  <a:extLst>
                    <a:ext uri="{FF2B5EF4-FFF2-40B4-BE49-F238E27FC236}">
                      <a16:creationId xmlns:a16="http://schemas.microsoft.com/office/drawing/2014/main" id="{0965F9D0-E9AB-4E16-A685-F1E7FBDF0F7A}"/>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54" name="Oval 53">
                  <a:extLst>
                    <a:ext uri="{FF2B5EF4-FFF2-40B4-BE49-F238E27FC236}">
                      <a16:creationId xmlns:a16="http://schemas.microsoft.com/office/drawing/2014/main" id="{E3597875-216C-40B6-96EF-5383731C4524}"/>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4" name="그룹 5">
                <a:extLst>
                  <a:ext uri="{FF2B5EF4-FFF2-40B4-BE49-F238E27FC236}">
                    <a16:creationId xmlns:a16="http://schemas.microsoft.com/office/drawing/2014/main" id="{53527B52-2C8F-4515-BDF3-FFD9F0B53637}"/>
                  </a:ext>
                </a:extLst>
              </xdr:cNvPr>
              <xdr:cNvGrpSpPr/>
            </xdr:nvGrpSpPr>
            <xdr:grpSpPr>
              <a:xfrm>
                <a:off x="3809645" y="5211504"/>
                <a:ext cx="641722" cy="1118636"/>
                <a:chOff x="4137552" y="3133233"/>
                <a:chExt cx="648072" cy="1109111"/>
              </a:xfrm>
            </xdr:grpSpPr>
            <xdr:cxnSp macro="">
              <xdr:nvCxnSpPr>
                <xdr:cNvPr id="51" name="Straight Connector 50">
                  <a:extLst>
                    <a:ext uri="{FF2B5EF4-FFF2-40B4-BE49-F238E27FC236}">
                      <a16:creationId xmlns:a16="http://schemas.microsoft.com/office/drawing/2014/main" id="{350EBFEF-4C15-459B-AE8E-ED576B173CCF}"/>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52" name="Oval 51">
                  <a:extLst>
                    <a:ext uri="{FF2B5EF4-FFF2-40B4-BE49-F238E27FC236}">
                      <a16:creationId xmlns:a16="http://schemas.microsoft.com/office/drawing/2014/main" id="{1707B04C-A632-4073-AD20-420E295D3215}"/>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5" name="그룹 6">
                <a:extLst>
                  <a:ext uri="{FF2B5EF4-FFF2-40B4-BE49-F238E27FC236}">
                    <a16:creationId xmlns:a16="http://schemas.microsoft.com/office/drawing/2014/main" id="{ED72DE55-CBCC-4EC0-BB65-FA10C4E0E98C}"/>
                  </a:ext>
                </a:extLst>
              </xdr:cNvPr>
              <xdr:cNvGrpSpPr/>
            </xdr:nvGrpSpPr>
            <xdr:grpSpPr>
              <a:xfrm>
                <a:off x="5680694" y="5610632"/>
                <a:ext cx="647917" cy="1128016"/>
                <a:chOff x="5810422" y="3622288"/>
                <a:chExt cx="647917" cy="1131191"/>
              </a:xfrm>
            </xdr:grpSpPr>
            <xdr:cxnSp macro="">
              <xdr:nvCxnSpPr>
                <xdr:cNvPr id="49" name="Straight Connector 48">
                  <a:extLst>
                    <a:ext uri="{FF2B5EF4-FFF2-40B4-BE49-F238E27FC236}">
                      <a16:creationId xmlns:a16="http://schemas.microsoft.com/office/drawing/2014/main" id="{22D368C1-4AEC-4EB4-BD40-9704C931C642}"/>
                    </a:ext>
                  </a:extLst>
                </xdr:cNvPr>
                <xdr:cNvCxnSpPr/>
              </xdr:nvCxnSpPr>
              <xdr:spPr>
                <a:xfrm flipV="1">
                  <a:off x="6134844" y="3972587"/>
                  <a:ext cx="0" cy="780892"/>
                </a:xfrm>
                <a:prstGeom prst="line">
                  <a:avLst/>
                </a:prstGeom>
                <a:noFill/>
                <a:ln w="63500" cap="flat" cmpd="sng" algn="ctr">
                  <a:solidFill>
                    <a:srgbClr val="FF0000"/>
                  </a:solidFill>
                  <a:prstDash val="solid"/>
                  <a:miter lim="800000"/>
                  <a:headEnd type="oval" w="sm" len="sm"/>
                  <a:tailEnd type="oval"/>
                </a:ln>
                <a:effectLst/>
              </xdr:spPr>
            </xdr:cxnSp>
            <xdr:sp macro="" textlink="">
              <xdr:nvSpPr>
                <xdr:cNvPr id="50" name="Oval 49">
                  <a:extLst>
                    <a:ext uri="{FF2B5EF4-FFF2-40B4-BE49-F238E27FC236}">
                      <a16:creationId xmlns:a16="http://schemas.microsoft.com/office/drawing/2014/main" id="{1175D11C-B8D3-4DF5-AEDC-6CFD81363E61}"/>
                    </a:ext>
                  </a:extLst>
                </xdr:cNvPr>
                <xdr:cNvSpPr/>
              </xdr:nvSpPr>
              <xdr:spPr>
                <a:xfrm>
                  <a:off x="5810422" y="3622288"/>
                  <a:ext cx="647917" cy="648103"/>
                </a:xfrm>
                <a:prstGeom prst="ellipse">
                  <a:avLst/>
                </a:prstGeom>
                <a:solidFill>
                  <a:sysClr val="window" lastClr="FFFFFF"/>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6" name="그룹 8">
                <a:extLst>
                  <a:ext uri="{FF2B5EF4-FFF2-40B4-BE49-F238E27FC236}">
                    <a16:creationId xmlns:a16="http://schemas.microsoft.com/office/drawing/2014/main" id="{C7FF07B6-E701-4477-95DC-DFC5EE7A1428}"/>
                  </a:ext>
                </a:extLst>
              </xdr:cNvPr>
              <xdr:cNvGrpSpPr/>
            </xdr:nvGrpSpPr>
            <xdr:grpSpPr>
              <a:xfrm>
                <a:off x="11717786" y="5639990"/>
                <a:ext cx="638547" cy="1137720"/>
                <a:chOff x="10044820" y="3579741"/>
                <a:chExt cx="648072" cy="1131356"/>
              </a:xfrm>
            </xdr:grpSpPr>
            <xdr:cxnSp macro="">
              <xdr:nvCxnSpPr>
                <xdr:cNvPr id="47" name="Straight Connector 46">
                  <a:extLst>
                    <a:ext uri="{FF2B5EF4-FFF2-40B4-BE49-F238E27FC236}">
                      <a16:creationId xmlns:a16="http://schemas.microsoft.com/office/drawing/2014/main" id="{0C2081B3-38F2-4B06-A544-438C3CC140EF}"/>
                    </a:ext>
                  </a:extLst>
                </xdr:cNvPr>
                <xdr:cNvCxnSpPr/>
              </xdr:nvCxnSpPr>
              <xdr:spPr>
                <a:xfrm flipV="1">
                  <a:off x="10366214" y="3929364"/>
                  <a:ext cx="0" cy="781733"/>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48" name="Oval 47">
                  <a:extLst>
                    <a:ext uri="{FF2B5EF4-FFF2-40B4-BE49-F238E27FC236}">
                      <a16:creationId xmlns:a16="http://schemas.microsoft.com/office/drawing/2014/main" id="{FFD627FA-7D27-40C2-B136-3DAEBB848C43}"/>
                    </a:ext>
                  </a:extLst>
                </xdr:cNvPr>
                <xdr:cNvSpPr/>
              </xdr:nvSpPr>
              <xdr:spPr>
                <a:xfrm>
                  <a:off x="10044820" y="3579741"/>
                  <a:ext cx="648072" cy="648072"/>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7" name="TextBox 23">
                <a:extLst>
                  <a:ext uri="{FF2B5EF4-FFF2-40B4-BE49-F238E27FC236}">
                    <a16:creationId xmlns:a16="http://schemas.microsoft.com/office/drawing/2014/main" id="{2B6CF854-B37A-4029-821A-F6E81EBF0933}"/>
                  </a:ext>
                </a:extLst>
              </xdr:cNvPr>
              <xdr:cNvSpPr txBox="1"/>
            </xdr:nvSpPr>
            <xdr:spPr>
              <a:xfrm>
                <a:off x="11513690" y="4921086"/>
                <a:ext cx="1221022" cy="4653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18" name="TextBox 24">
                <a:extLst>
                  <a:ext uri="{FF2B5EF4-FFF2-40B4-BE49-F238E27FC236}">
                    <a16:creationId xmlns:a16="http://schemas.microsoft.com/office/drawing/2014/main" id="{D17FD401-13B9-4849-BFB0-4AB9FC7976F0}"/>
                  </a:ext>
                </a:extLst>
              </xdr:cNvPr>
              <xdr:cNvSpPr txBox="1"/>
            </xdr:nvSpPr>
            <xdr:spPr>
              <a:xfrm>
                <a:off x="8625519" y="6881665"/>
                <a:ext cx="962747" cy="310315"/>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9" name="TextBox 25">
                <a:extLst>
                  <a:ext uri="{FF2B5EF4-FFF2-40B4-BE49-F238E27FC236}">
                    <a16:creationId xmlns:a16="http://schemas.microsoft.com/office/drawing/2014/main" id="{C6B59F54-C1C5-4EE1-B594-EA5C1851B45A}"/>
                  </a:ext>
                </a:extLst>
              </xdr:cNvPr>
              <xdr:cNvSpPr txBox="1"/>
            </xdr:nvSpPr>
            <xdr:spPr>
              <a:xfrm>
                <a:off x="5467896" y="4983415"/>
                <a:ext cx="1079861" cy="40648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F0000"/>
                    </a:solidFill>
                    <a:latin typeface="Arial"/>
                    <a:ea typeface="Arial Unicode MS"/>
                    <a:cs typeface="Arial" pitchFamily="34" charset="0"/>
                  </a:rPr>
                  <a:t>14 May</a:t>
                </a:r>
                <a:endParaRPr lang="ko-KR" altLang="en-US" sz="2000" b="1">
                  <a:solidFill>
                    <a:srgbClr val="FF0000"/>
                  </a:solidFill>
                  <a:latin typeface="Arial"/>
                  <a:ea typeface="Arial Unicode MS"/>
                  <a:cs typeface="Arial" pitchFamily="34" charset="0"/>
                </a:endParaRPr>
              </a:p>
            </xdr:txBody>
          </xdr:sp>
          <xdr:sp macro="" textlink="">
            <xdr:nvSpPr>
              <xdr:cNvPr id="20" name="TextBox 27">
                <a:extLst>
                  <a:ext uri="{FF2B5EF4-FFF2-40B4-BE49-F238E27FC236}">
                    <a16:creationId xmlns:a16="http://schemas.microsoft.com/office/drawing/2014/main" id="{AE594F0F-D357-45DD-AE72-5853F0E3DC92}"/>
                  </a:ext>
                </a:extLst>
              </xdr:cNvPr>
              <xdr:cNvSpPr txBox="1"/>
            </xdr:nvSpPr>
            <xdr:spPr>
              <a:xfrm>
                <a:off x="4947436" y="6946876"/>
                <a:ext cx="2107158" cy="50650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1" name="TextBox 29">
                <a:extLst>
                  <a:ext uri="{FF2B5EF4-FFF2-40B4-BE49-F238E27FC236}">
                    <a16:creationId xmlns:a16="http://schemas.microsoft.com/office/drawing/2014/main" id="{E41C6B7D-7D38-46B7-8E26-32860C5E8D9C}"/>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22" name="TextBox 30">
                <a:extLst>
                  <a:ext uri="{FF2B5EF4-FFF2-40B4-BE49-F238E27FC236}">
                    <a16:creationId xmlns:a16="http://schemas.microsoft.com/office/drawing/2014/main" id="{03E2288F-D201-4049-B64C-C312F99D43CA}"/>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3" name="TextBox 31">
                <a:extLst>
                  <a:ext uri="{FF2B5EF4-FFF2-40B4-BE49-F238E27FC236}">
                    <a16:creationId xmlns:a16="http://schemas.microsoft.com/office/drawing/2014/main" id="{94831846-8F07-4701-A36E-D286210C0757}"/>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4" name="TextBox 32">
                <a:extLst>
                  <a:ext uri="{FF2B5EF4-FFF2-40B4-BE49-F238E27FC236}">
                    <a16:creationId xmlns:a16="http://schemas.microsoft.com/office/drawing/2014/main" id="{C0EC8064-25BF-42C6-93AF-D2129F4EA04F}"/>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25" name="TextBox 33">
                <a:extLst>
                  <a:ext uri="{FF2B5EF4-FFF2-40B4-BE49-F238E27FC236}">
                    <a16:creationId xmlns:a16="http://schemas.microsoft.com/office/drawing/2014/main" id="{3500ED04-0ED7-41F9-AD9E-07C751917FBE}"/>
                  </a:ext>
                </a:extLst>
              </xdr:cNvPr>
              <xdr:cNvSpPr txBox="1"/>
            </xdr:nvSpPr>
            <xdr:spPr>
              <a:xfrm>
                <a:off x="6496431" y="4564647"/>
                <a:ext cx="2103984" cy="52698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6" name="Rounded Rectangle 5">
                <a:extLst>
                  <a:ext uri="{FF2B5EF4-FFF2-40B4-BE49-F238E27FC236}">
                    <a16:creationId xmlns:a16="http://schemas.microsoft.com/office/drawing/2014/main" id="{8135751E-F5F3-436E-8194-3FCD27EDF665}"/>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27" name="Rectangle 9">
                <a:extLst>
                  <a:ext uri="{FF2B5EF4-FFF2-40B4-BE49-F238E27FC236}">
                    <a16:creationId xmlns:a16="http://schemas.microsoft.com/office/drawing/2014/main" id="{C40CD146-09FA-4244-BC58-5B548BB8356C}"/>
                  </a:ext>
                </a:extLst>
              </xdr:cNvPr>
              <xdr:cNvSpPr/>
            </xdr:nvSpPr>
            <xdr:spPr>
              <a:xfrm>
                <a:off x="5845020" y="5755874"/>
                <a:ext cx="321512" cy="311562"/>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F0000"/>
              </a:solidFill>
              <a:ln w="12700" cap="flat" cmpd="sng" algn="ctr">
                <a:solidFill>
                  <a:srgbClr val="FF0000"/>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8" name="그룹 5">
                <a:extLst>
                  <a:ext uri="{FF2B5EF4-FFF2-40B4-BE49-F238E27FC236}">
                    <a16:creationId xmlns:a16="http://schemas.microsoft.com/office/drawing/2014/main" id="{0A36CA10-03A1-46BE-8F32-22C27D64FD2F}"/>
                  </a:ext>
                </a:extLst>
              </xdr:cNvPr>
              <xdr:cNvGrpSpPr/>
            </xdr:nvGrpSpPr>
            <xdr:grpSpPr>
              <a:xfrm>
                <a:off x="7193787" y="5179572"/>
                <a:ext cx="641569" cy="1110359"/>
                <a:chOff x="3952815" y="3119244"/>
                <a:chExt cx="647917" cy="1110359"/>
              </a:xfrm>
            </xdr:grpSpPr>
            <xdr:cxnSp macro="">
              <xdr:nvCxnSpPr>
                <xdr:cNvPr id="45" name="Straight Connector 44">
                  <a:extLst>
                    <a:ext uri="{FF2B5EF4-FFF2-40B4-BE49-F238E27FC236}">
                      <a16:creationId xmlns:a16="http://schemas.microsoft.com/office/drawing/2014/main" id="{4945A87D-104B-47EC-9C78-91DC1E0B4200}"/>
                    </a:ext>
                  </a:extLst>
                </xdr:cNvPr>
                <xdr:cNvCxnSpPr/>
              </xdr:nvCxnSpPr>
              <xdr:spPr>
                <a:xfrm flipV="1">
                  <a:off x="4276771" y="3119244"/>
                  <a:ext cx="0" cy="78173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46" name="Oval 45">
                  <a:extLst>
                    <a:ext uri="{FF2B5EF4-FFF2-40B4-BE49-F238E27FC236}">
                      <a16:creationId xmlns:a16="http://schemas.microsoft.com/office/drawing/2014/main" id="{F9655166-0FE8-4BDD-AB84-E5879279C6C1}"/>
                    </a:ext>
                  </a:extLst>
                </xdr:cNvPr>
                <xdr:cNvSpPr/>
              </xdr:nvSpPr>
              <xdr:spPr>
                <a:xfrm>
                  <a:off x="3952815" y="3580802"/>
                  <a:ext cx="647917" cy="648801"/>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9" name="TextBox 58">
                <a:extLst>
                  <a:ext uri="{FF2B5EF4-FFF2-40B4-BE49-F238E27FC236}">
                    <a16:creationId xmlns:a16="http://schemas.microsoft.com/office/drawing/2014/main" id="{CBCA7D85-FFCF-43D7-A8B0-ECD132A8BC43}"/>
                  </a:ext>
                </a:extLst>
              </xdr:cNvPr>
              <xdr:cNvSpPr txBox="1"/>
            </xdr:nvSpPr>
            <xdr:spPr>
              <a:xfrm>
                <a:off x="6974635" y="6592091"/>
                <a:ext cx="1278622" cy="40691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30" name="Block Arc 25">
                <a:extLst>
                  <a:ext uri="{FF2B5EF4-FFF2-40B4-BE49-F238E27FC236}">
                    <a16:creationId xmlns:a16="http://schemas.microsoft.com/office/drawing/2014/main" id="{BB1DFFA4-A5E5-4714-A0B3-C8F05BC61117}"/>
                  </a:ext>
                </a:extLst>
              </xdr:cNvPr>
              <xdr:cNvSpPr/>
            </xdr:nvSpPr>
            <xdr:spPr>
              <a:xfrm>
                <a:off x="7382084" y="5750226"/>
                <a:ext cx="239811" cy="345163"/>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31" name="그룹 8">
                <a:extLst>
                  <a:ext uri="{FF2B5EF4-FFF2-40B4-BE49-F238E27FC236}">
                    <a16:creationId xmlns:a16="http://schemas.microsoft.com/office/drawing/2014/main" id="{FCDB117E-3D0C-42EF-BCDC-F4CB8E86213E}"/>
                  </a:ext>
                </a:extLst>
              </xdr:cNvPr>
              <xdr:cNvGrpSpPr/>
            </xdr:nvGrpSpPr>
            <xdr:grpSpPr>
              <a:xfrm>
                <a:off x="8779767" y="5547447"/>
                <a:ext cx="657440" cy="1136576"/>
                <a:chOff x="10048355" y="3580774"/>
                <a:chExt cx="647917" cy="1130219"/>
              </a:xfrm>
            </xdr:grpSpPr>
            <xdr:cxnSp macro="">
              <xdr:nvCxnSpPr>
                <xdr:cNvPr id="43" name="Straight Connector 42">
                  <a:extLst>
                    <a:ext uri="{FF2B5EF4-FFF2-40B4-BE49-F238E27FC236}">
                      <a16:creationId xmlns:a16="http://schemas.microsoft.com/office/drawing/2014/main" id="{AEA2B6EC-DABA-43D3-B96E-8C15F387BAFB}"/>
                    </a:ext>
                  </a:extLst>
                </xdr:cNvPr>
                <xdr:cNvCxnSpPr/>
              </xdr:nvCxnSpPr>
              <xdr:spPr>
                <a:xfrm flipV="1">
                  <a:off x="10372318" y="3929260"/>
                  <a:ext cx="0" cy="781733"/>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44" name="Oval 43">
                  <a:extLst>
                    <a:ext uri="{FF2B5EF4-FFF2-40B4-BE49-F238E27FC236}">
                      <a16:creationId xmlns:a16="http://schemas.microsoft.com/office/drawing/2014/main" id="{F909D538-5748-4322-87D2-911EF7409C50}"/>
                    </a:ext>
                  </a:extLst>
                </xdr:cNvPr>
                <xdr:cNvSpPr/>
              </xdr:nvSpPr>
              <xdr:spPr>
                <a:xfrm>
                  <a:off x="10048355" y="3580774"/>
                  <a:ext cx="647917" cy="648801"/>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2" name="TextBox 63">
                <a:extLst>
                  <a:ext uri="{FF2B5EF4-FFF2-40B4-BE49-F238E27FC236}">
                    <a16:creationId xmlns:a16="http://schemas.microsoft.com/office/drawing/2014/main" id="{17B961D5-A8FB-464C-8AC9-A89576E1584F}"/>
                  </a:ext>
                </a:extLst>
              </xdr:cNvPr>
              <xdr:cNvSpPr txBox="1"/>
            </xdr:nvSpPr>
            <xdr:spPr>
              <a:xfrm>
                <a:off x="8570137" y="4890722"/>
                <a:ext cx="1193560" cy="4653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33" name="Oval 32">
                <a:extLst>
                  <a:ext uri="{FF2B5EF4-FFF2-40B4-BE49-F238E27FC236}">
                    <a16:creationId xmlns:a16="http://schemas.microsoft.com/office/drawing/2014/main" id="{FF3E1B32-4E09-4D8A-974F-9B8735E422CD}"/>
                  </a:ext>
                </a:extLst>
              </xdr:cNvPr>
              <xdr:cNvSpPr/>
            </xdr:nvSpPr>
            <xdr:spPr>
              <a:xfrm>
                <a:off x="8942440" y="5733542"/>
                <a:ext cx="325730" cy="328923"/>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34" name="그룹 7">
                <a:extLst>
                  <a:ext uri="{FF2B5EF4-FFF2-40B4-BE49-F238E27FC236}">
                    <a16:creationId xmlns:a16="http://schemas.microsoft.com/office/drawing/2014/main" id="{A80932EB-F77E-4102-ACCF-833017F20405}"/>
                  </a:ext>
                </a:extLst>
              </xdr:cNvPr>
              <xdr:cNvGrpSpPr/>
            </xdr:nvGrpSpPr>
            <xdr:grpSpPr>
              <a:xfrm>
                <a:off x="10155276" y="5197772"/>
                <a:ext cx="647917" cy="1104002"/>
                <a:chOff x="7194275" y="3119184"/>
                <a:chExt cx="647917" cy="1110359"/>
              </a:xfrm>
            </xdr:grpSpPr>
            <xdr:cxnSp macro="">
              <xdr:nvCxnSpPr>
                <xdr:cNvPr id="41" name="Straight Connector 40">
                  <a:extLst>
                    <a:ext uri="{FF2B5EF4-FFF2-40B4-BE49-F238E27FC236}">
                      <a16:creationId xmlns:a16="http://schemas.microsoft.com/office/drawing/2014/main" id="{202C68EC-6982-4E1D-92D5-2886B3BAB031}"/>
                    </a:ext>
                  </a:extLst>
                </xdr:cNvPr>
                <xdr:cNvCxnSpPr/>
              </xdr:nvCxnSpPr>
              <xdr:spPr>
                <a:xfrm flipV="1">
                  <a:off x="7518232" y="3119184"/>
                  <a:ext cx="0" cy="781734"/>
                </a:xfrm>
                <a:prstGeom prst="line">
                  <a:avLst/>
                </a:prstGeom>
                <a:noFill/>
                <a:ln w="63500" cap="flat" cmpd="sng" algn="ctr">
                  <a:solidFill>
                    <a:srgbClr val="1C7DE1">
                      <a:alpha val="40000"/>
                    </a:srgbClr>
                  </a:solidFill>
                  <a:prstDash val="solid"/>
                  <a:miter lim="800000"/>
                  <a:headEnd type="oval" w="sm" len="sm"/>
                  <a:tailEnd type="oval" w="sm" len="sm"/>
                </a:ln>
                <a:effectLst/>
              </xdr:spPr>
            </xdr:cxnSp>
            <xdr:sp macro="" textlink="">
              <xdr:nvSpPr>
                <xdr:cNvPr id="42" name="Oval 41">
                  <a:extLst>
                    <a:ext uri="{FF2B5EF4-FFF2-40B4-BE49-F238E27FC236}">
                      <a16:creationId xmlns:a16="http://schemas.microsoft.com/office/drawing/2014/main" id="{BC5E866B-D4DC-4673-9D95-72DCBFE5A664}"/>
                    </a:ext>
                  </a:extLst>
                </xdr:cNvPr>
                <xdr:cNvSpPr/>
              </xdr:nvSpPr>
              <xdr:spPr>
                <a:xfrm>
                  <a:off x="7194275" y="3580742"/>
                  <a:ext cx="647917" cy="648801"/>
                </a:xfrm>
                <a:prstGeom prst="ellipse">
                  <a:avLst/>
                </a:prstGeom>
                <a:solidFill>
                  <a:sysClr val="window" lastClr="FFFFFF"/>
                </a:solidFill>
                <a:ln w="63500" cap="flat" cmpd="sng" algn="ctr">
                  <a:solidFill>
                    <a:srgbClr val="1C7DE1">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5" name="TextBox 34">
                <a:extLst>
                  <a:ext uri="{FF2B5EF4-FFF2-40B4-BE49-F238E27FC236}">
                    <a16:creationId xmlns:a16="http://schemas.microsoft.com/office/drawing/2014/main" id="{03F0C853-E365-4459-9E1F-E1319E239FFE}"/>
                  </a:ext>
                </a:extLst>
              </xdr:cNvPr>
              <xdr:cNvSpPr txBox="1"/>
            </xdr:nvSpPr>
            <xdr:spPr>
              <a:xfrm>
                <a:off x="9966875" y="6628716"/>
                <a:ext cx="1194977" cy="462184"/>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36" name="TextBox 65">
                <a:extLst>
                  <a:ext uri="{FF2B5EF4-FFF2-40B4-BE49-F238E27FC236}">
                    <a16:creationId xmlns:a16="http://schemas.microsoft.com/office/drawing/2014/main" id="{91E63533-90DA-4912-9E0D-953A65C5F44C}"/>
                  </a:ext>
                </a:extLst>
              </xdr:cNvPr>
              <xdr:cNvSpPr txBox="1"/>
            </xdr:nvSpPr>
            <xdr:spPr>
              <a:xfrm>
                <a:off x="9948935" y="4648098"/>
                <a:ext cx="953224" cy="304945"/>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7" name="TextBox 66">
                <a:extLst>
                  <a:ext uri="{FF2B5EF4-FFF2-40B4-BE49-F238E27FC236}">
                    <a16:creationId xmlns:a16="http://schemas.microsoft.com/office/drawing/2014/main" id="{B0527AFA-DACB-4649-BD15-38136C03AB60}"/>
                  </a:ext>
                </a:extLst>
              </xdr:cNvPr>
              <xdr:cNvSpPr txBox="1"/>
            </xdr:nvSpPr>
            <xdr:spPr>
              <a:xfrm>
                <a:off x="11341132" y="6889274"/>
                <a:ext cx="1421805" cy="308123"/>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8" name="Freeform 18">
                <a:extLst>
                  <a:ext uri="{FF2B5EF4-FFF2-40B4-BE49-F238E27FC236}">
                    <a16:creationId xmlns:a16="http://schemas.microsoft.com/office/drawing/2014/main" id="{D5470E3D-277F-4592-A266-6519BFF399E1}"/>
                  </a:ext>
                </a:extLst>
              </xdr:cNvPr>
              <xdr:cNvSpPr/>
            </xdr:nvSpPr>
            <xdr:spPr>
              <a:xfrm>
                <a:off x="11846153" y="5790615"/>
                <a:ext cx="365994" cy="298965"/>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39" name="Notched Right Arrow 73">
                <a:extLst>
                  <a:ext uri="{FF2B5EF4-FFF2-40B4-BE49-F238E27FC236}">
                    <a16:creationId xmlns:a16="http://schemas.microsoft.com/office/drawing/2014/main" id="{2CC7A222-1690-4332-9844-F310C91406B7}"/>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40" name="5-Point Star 74">
                <a:extLst>
                  <a:ext uri="{FF2B5EF4-FFF2-40B4-BE49-F238E27FC236}">
                    <a16:creationId xmlns:a16="http://schemas.microsoft.com/office/drawing/2014/main" id="{BEDB7C85-7A7D-4BDB-9B66-8659853D5F0B}"/>
                  </a:ext>
                </a:extLst>
              </xdr:cNvPr>
              <xdr:cNvSpPr/>
            </xdr:nvSpPr>
            <xdr:spPr>
              <a:xfrm>
                <a:off x="10309615" y="5771765"/>
                <a:ext cx="372862" cy="367013"/>
              </a:xfrm>
              <a:prstGeom prst="star5">
                <a:avLst/>
              </a:prstGeom>
              <a:solidFill>
                <a:srgbClr val="1C7DE1">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sp macro="" textlink="">
          <xdr:nvSpPr>
            <xdr:cNvPr id="10" name="TextBox 9">
              <a:extLst>
                <a:ext uri="{FF2B5EF4-FFF2-40B4-BE49-F238E27FC236}">
                  <a16:creationId xmlns:a16="http://schemas.microsoft.com/office/drawing/2014/main" id="{11C6A8E6-59B3-4D33-94E3-7845E85E3BDE}"/>
                </a:ext>
              </a:extLst>
            </xdr:cNvPr>
            <xdr:cNvSpPr txBox="1"/>
          </xdr:nvSpPr>
          <xdr:spPr>
            <a:xfrm>
              <a:off x="4641180" y="688608"/>
              <a:ext cx="678786" cy="275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latin typeface="Arial" panose="020B0604020202020204" pitchFamily="34" charset="0"/>
                  <a:cs typeface="Arial" panose="020B0604020202020204" pitchFamily="34" charset="0"/>
                </a:rPr>
                <a:t>NOW</a:t>
              </a:r>
              <a:endParaRPr lang="th-TH" sz="1600" b="1">
                <a:solidFill>
                  <a:sysClr val="windowText" lastClr="000000"/>
                </a:solidFill>
                <a:latin typeface="Arial" panose="020B0604020202020204" pitchFamily="34" charset="0"/>
              </a:endParaRPr>
            </a:p>
          </xdr:txBody>
        </xdr: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158750</xdr:colOff>
      <xdr:row>3</xdr:row>
      <xdr:rowOff>146049</xdr:rowOff>
    </xdr:from>
    <xdr:to>
      <xdr:col>10</xdr:col>
      <xdr:colOff>866351</xdr:colOff>
      <xdr:row>19</xdr:row>
      <xdr:rowOff>121899</xdr:rowOff>
    </xdr:to>
    <xdr:grpSp>
      <xdr:nvGrpSpPr>
        <xdr:cNvPr id="50" name="Group 49">
          <a:extLst>
            <a:ext uri="{FF2B5EF4-FFF2-40B4-BE49-F238E27FC236}">
              <a16:creationId xmlns:a16="http://schemas.microsoft.com/office/drawing/2014/main" id="{9FBE3EF4-E4F4-43F3-805F-6E8CF0ADEF26}"/>
            </a:ext>
          </a:extLst>
        </xdr:cNvPr>
        <xdr:cNvGrpSpPr/>
      </xdr:nvGrpSpPr>
      <xdr:grpSpPr>
        <a:xfrm>
          <a:off x="844550" y="708024"/>
          <a:ext cx="14480751" cy="2719050"/>
          <a:chOff x="711942" y="5616157"/>
          <a:chExt cx="14520014" cy="2954898"/>
        </a:xfrm>
      </xdr:grpSpPr>
      <xdr:sp macro="" textlink="">
        <xdr:nvSpPr>
          <xdr:cNvPr id="51" name="TextBox 50">
            <a:extLst>
              <a:ext uri="{FF2B5EF4-FFF2-40B4-BE49-F238E27FC236}">
                <a16:creationId xmlns:a16="http://schemas.microsoft.com/office/drawing/2014/main" id="{A47FC60D-E0F5-4F52-B537-517F3407A5D8}"/>
              </a:ext>
            </a:extLst>
          </xdr:cNvPr>
          <xdr:cNvSpPr txBox="1"/>
        </xdr:nvSpPr>
        <xdr:spPr>
          <a:xfrm>
            <a:off x="711942" y="5616157"/>
            <a:ext cx="14520014"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52" name="Group 51">
            <a:extLst>
              <a:ext uri="{FF2B5EF4-FFF2-40B4-BE49-F238E27FC236}">
                <a16:creationId xmlns:a16="http://schemas.microsoft.com/office/drawing/2014/main" id="{ED22C809-3B58-4659-B3DD-1ADC85B87996}"/>
              </a:ext>
            </a:extLst>
          </xdr:cNvPr>
          <xdr:cNvGrpSpPr/>
        </xdr:nvGrpSpPr>
        <xdr:grpSpPr>
          <a:xfrm>
            <a:off x="791741" y="5706440"/>
            <a:ext cx="14346301" cy="2774233"/>
            <a:chOff x="108185" y="409232"/>
            <a:chExt cx="14343124" cy="2774233"/>
          </a:xfrm>
        </xdr:grpSpPr>
        <xdr:grpSp>
          <xdr:nvGrpSpPr>
            <xdr:cNvPr id="53" name="Group 52">
              <a:extLst>
                <a:ext uri="{FF2B5EF4-FFF2-40B4-BE49-F238E27FC236}">
                  <a16:creationId xmlns:a16="http://schemas.microsoft.com/office/drawing/2014/main" id="{413177F6-F9FC-4E8D-A4F2-B0A95274A0A5}"/>
                </a:ext>
              </a:extLst>
            </xdr:cNvPr>
            <xdr:cNvGrpSpPr/>
          </xdr:nvGrpSpPr>
          <xdr:grpSpPr>
            <a:xfrm>
              <a:off x="108185" y="409232"/>
              <a:ext cx="14343124" cy="2774233"/>
              <a:chOff x="360537" y="577298"/>
              <a:chExt cx="13128973" cy="2818673"/>
            </a:xfrm>
          </xdr:grpSpPr>
          <xdr:grpSp>
            <xdr:nvGrpSpPr>
              <xdr:cNvPr id="55" name="Group 54">
                <a:extLst>
                  <a:ext uri="{FF2B5EF4-FFF2-40B4-BE49-F238E27FC236}">
                    <a16:creationId xmlns:a16="http://schemas.microsoft.com/office/drawing/2014/main" id="{364B6D7A-4CFC-4495-BBBD-88D9CAA74F2D}"/>
                  </a:ext>
                </a:extLst>
              </xdr:cNvPr>
              <xdr:cNvGrpSpPr/>
            </xdr:nvGrpSpPr>
            <xdr:grpSpPr>
              <a:xfrm>
                <a:off x="360537" y="577298"/>
                <a:ext cx="13128973" cy="2818673"/>
                <a:chOff x="1315888" y="4590771"/>
                <a:chExt cx="13364017" cy="2846182"/>
              </a:xfrm>
            </xdr:grpSpPr>
            <xdr:cxnSp macro="">
              <xdr:nvCxnSpPr>
                <xdr:cNvPr id="60" name="Straight Connector 59">
                  <a:extLst>
                    <a:ext uri="{FF2B5EF4-FFF2-40B4-BE49-F238E27FC236}">
                      <a16:creationId xmlns:a16="http://schemas.microsoft.com/office/drawing/2014/main" id="{4AB90836-AA55-4311-A45F-B24A7C855B75}"/>
                    </a:ext>
                  </a:extLst>
                </xdr:cNvPr>
                <xdr:cNvCxnSpPr>
                  <a:cxnSpLocks/>
                </xdr:cNvCxnSpPr>
              </xdr:nvCxnSpPr>
              <xdr:spPr>
                <a:xfrm flipV="1">
                  <a:off x="1315888" y="5926350"/>
                  <a:ext cx="13364017" cy="4995"/>
                </a:xfrm>
                <a:prstGeom prst="line">
                  <a:avLst/>
                </a:prstGeom>
                <a:noFill/>
                <a:ln w="76200" cap="flat" cmpd="sng" algn="ctr">
                  <a:solidFill>
                    <a:sysClr val="window" lastClr="FFFFFF">
                      <a:lumMod val="85000"/>
                    </a:sysClr>
                  </a:solidFill>
                  <a:prstDash val="solid"/>
                  <a:miter lim="800000"/>
                </a:ln>
                <a:effectLst/>
              </xdr:spPr>
            </xdr:cxnSp>
            <xdr:grpSp>
              <xdr:nvGrpSpPr>
                <xdr:cNvPr id="61" name="그룹 4">
                  <a:extLst>
                    <a:ext uri="{FF2B5EF4-FFF2-40B4-BE49-F238E27FC236}">
                      <a16:creationId xmlns:a16="http://schemas.microsoft.com/office/drawing/2014/main" id="{1AE0184E-1BD3-4BE6-98CC-DC4F091E669F}"/>
                    </a:ext>
                  </a:extLst>
                </xdr:cNvPr>
                <xdr:cNvGrpSpPr/>
              </xdr:nvGrpSpPr>
              <xdr:grpSpPr>
                <a:xfrm>
                  <a:off x="2046677" y="5580506"/>
                  <a:ext cx="638547" cy="1129321"/>
                  <a:chOff x="1234621" y="3594272"/>
                  <a:chExt cx="648072" cy="1132494"/>
                </a:xfrm>
              </xdr:grpSpPr>
              <xdr:cxnSp macro="">
                <xdr:nvCxnSpPr>
                  <xdr:cNvPr id="101" name="Straight Connector 100">
                    <a:extLst>
                      <a:ext uri="{FF2B5EF4-FFF2-40B4-BE49-F238E27FC236}">
                        <a16:creationId xmlns:a16="http://schemas.microsoft.com/office/drawing/2014/main" id="{51BABD62-CD6A-421E-B20B-E1288D2AE7B5}"/>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102" name="Oval 101">
                    <a:extLst>
                      <a:ext uri="{FF2B5EF4-FFF2-40B4-BE49-F238E27FC236}">
                        <a16:creationId xmlns:a16="http://schemas.microsoft.com/office/drawing/2014/main" id="{53B8A0FA-0989-41EA-9BD3-FDE45B9360B0}"/>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62" name="그룹 5">
                  <a:extLst>
                    <a:ext uri="{FF2B5EF4-FFF2-40B4-BE49-F238E27FC236}">
                      <a16:creationId xmlns:a16="http://schemas.microsoft.com/office/drawing/2014/main" id="{98B3DC27-F88D-409B-B377-C2230F7C1A28}"/>
                    </a:ext>
                  </a:extLst>
                </xdr:cNvPr>
                <xdr:cNvGrpSpPr/>
              </xdr:nvGrpSpPr>
              <xdr:grpSpPr>
                <a:xfrm>
                  <a:off x="3809645" y="5211504"/>
                  <a:ext cx="641722" cy="1118636"/>
                  <a:chOff x="4137552" y="3133233"/>
                  <a:chExt cx="648072" cy="1109111"/>
                </a:xfrm>
              </xdr:grpSpPr>
              <xdr:cxnSp macro="">
                <xdr:nvCxnSpPr>
                  <xdr:cNvPr id="99" name="Straight Connector 98">
                    <a:extLst>
                      <a:ext uri="{FF2B5EF4-FFF2-40B4-BE49-F238E27FC236}">
                        <a16:creationId xmlns:a16="http://schemas.microsoft.com/office/drawing/2014/main" id="{35165F08-4BFD-4F5D-9E50-C5BE13F61212}"/>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100" name="Oval 99">
                    <a:extLst>
                      <a:ext uri="{FF2B5EF4-FFF2-40B4-BE49-F238E27FC236}">
                        <a16:creationId xmlns:a16="http://schemas.microsoft.com/office/drawing/2014/main" id="{EF951537-934F-48D6-B2F5-7FBCC91F43F7}"/>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63" name="그룹 6">
                  <a:extLst>
                    <a:ext uri="{FF2B5EF4-FFF2-40B4-BE49-F238E27FC236}">
                      <a16:creationId xmlns:a16="http://schemas.microsoft.com/office/drawing/2014/main" id="{9847488A-FE94-43DB-841F-B1302D9DC9DE}"/>
                    </a:ext>
                  </a:extLst>
                </xdr:cNvPr>
                <xdr:cNvGrpSpPr/>
              </xdr:nvGrpSpPr>
              <xdr:grpSpPr>
                <a:xfrm>
                  <a:off x="5436245" y="5594197"/>
                  <a:ext cx="647651" cy="1128023"/>
                  <a:chOff x="5565973" y="3605802"/>
                  <a:chExt cx="647651" cy="1131197"/>
                </a:xfrm>
              </xdr:grpSpPr>
              <xdr:cxnSp macro="">
                <xdr:nvCxnSpPr>
                  <xdr:cNvPr id="97" name="Straight Connector 96">
                    <a:extLst>
                      <a:ext uri="{FF2B5EF4-FFF2-40B4-BE49-F238E27FC236}">
                        <a16:creationId xmlns:a16="http://schemas.microsoft.com/office/drawing/2014/main" id="{2ED01D06-C9AF-4233-9542-656A1FD74118}"/>
                      </a:ext>
                    </a:extLst>
                  </xdr:cNvPr>
                  <xdr:cNvCxnSpPr/>
                </xdr:nvCxnSpPr>
                <xdr:spPr>
                  <a:xfrm flipV="1">
                    <a:off x="5890268" y="3956105"/>
                    <a:ext cx="0" cy="780894"/>
                  </a:xfrm>
                  <a:prstGeom prst="line">
                    <a:avLst/>
                  </a:prstGeom>
                  <a:noFill/>
                  <a:ln w="63500" cap="flat" cmpd="sng" algn="ctr">
                    <a:solidFill>
                      <a:srgbClr val="F4BD2D">
                        <a:alpha val="40000"/>
                      </a:srgbClr>
                    </a:solidFill>
                    <a:prstDash val="solid"/>
                    <a:miter lim="800000"/>
                    <a:headEnd type="oval" w="sm" len="sm"/>
                    <a:tailEnd type="oval"/>
                  </a:ln>
                  <a:effectLst/>
                </xdr:spPr>
              </xdr:cxnSp>
              <xdr:sp macro="" textlink="">
                <xdr:nvSpPr>
                  <xdr:cNvPr id="98" name="Oval 97">
                    <a:extLst>
                      <a:ext uri="{FF2B5EF4-FFF2-40B4-BE49-F238E27FC236}">
                        <a16:creationId xmlns:a16="http://schemas.microsoft.com/office/drawing/2014/main" id="{9B3332DB-1491-4E39-8918-0CBAF6D2A305}"/>
                      </a:ext>
                    </a:extLst>
                  </xdr:cNvPr>
                  <xdr:cNvSpPr/>
                </xdr:nvSpPr>
                <xdr:spPr>
                  <a:xfrm>
                    <a:off x="5565973" y="3605802"/>
                    <a:ext cx="647651" cy="648104"/>
                  </a:xfrm>
                  <a:prstGeom prst="ellipse">
                    <a:avLst/>
                  </a:prstGeom>
                  <a:solidFill>
                    <a:sysClr val="window" lastClr="FFFFFF"/>
                  </a:solidFill>
                  <a:ln w="63500" cap="flat" cmpd="sng" algn="ctr">
                    <a:solidFill>
                      <a:srgbClr val="F4BD2D">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64" name="그룹 8">
                  <a:extLst>
                    <a:ext uri="{FF2B5EF4-FFF2-40B4-BE49-F238E27FC236}">
                      <a16:creationId xmlns:a16="http://schemas.microsoft.com/office/drawing/2014/main" id="{386E4862-C8E6-4E6C-9CA6-E03D83FB1B2D}"/>
                    </a:ext>
                  </a:extLst>
                </xdr:cNvPr>
                <xdr:cNvGrpSpPr/>
              </xdr:nvGrpSpPr>
              <xdr:grpSpPr>
                <a:xfrm>
                  <a:off x="13282234" y="5664960"/>
                  <a:ext cx="638286" cy="1136498"/>
                  <a:chOff x="11632603" y="3604572"/>
                  <a:chExt cx="647807" cy="1130141"/>
                </a:xfrm>
              </xdr:grpSpPr>
              <xdr:cxnSp macro="">
                <xdr:nvCxnSpPr>
                  <xdr:cNvPr id="95" name="Straight Connector 94">
                    <a:extLst>
                      <a:ext uri="{FF2B5EF4-FFF2-40B4-BE49-F238E27FC236}">
                        <a16:creationId xmlns:a16="http://schemas.microsoft.com/office/drawing/2014/main" id="{8D884A2F-F74B-4DE4-A15A-45C18DE29E60}"/>
                      </a:ext>
                    </a:extLst>
                  </xdr:cNvPr>
                  <xdr:cNvCxnSpPr/>
                </xdr:nvCxnSpPr>
                <xdr:spPr>
                  <a:xfrm flipV="1">
                    <a:off x="11953864" y="3953819"/>
                    <a:ext cx="0" cy="780894"/>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96" name="Oval 95">
                    <a:extLst>
                      <a:ext uri="{FF2B5EF4-FFF2-40B4-BE49-F238E27FC236}">
                        <a16:creationId xmlns:a16="http://schemas.microsoft.com/office/drawing/2014/main" id="{4A01E209-6423-4B78-A7EB-7667310E1CC4}"/>
                      </a:ext>
                    </a:extLst>
                  </xdr:cNvPr>
                  <xdr:cNvSpPr/>
                </xdr:nvSpPr>
                <xdr:spPr>
                  <a:xfrm>
                    <a:off x="11632603" y="3604572"/>
                    <a:ext cx="647807" cy="647376"/>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65" name="TextBox 23">
                  <a:extLst>
                    <a:ext uri="{FF2B5EF4-FFF2-40B4-BE49-F238E27FC236}">
                      <a16:creationId xmlns:a16="http://schemas.microsoft.com/office/drawing/2014/main" id="{2B466E8D-1B55-4343-8C66-9EA2D9D991AD}"/>
                    </a:ext>
                  </a:extLst>
                </xdr:cNvPr>
                <xdr:cNvSpPr txBox="1"/>
              </xdr:nvSpPr>
              <xdr:spPr>
                <a:xfrm>
                  <a:off x="13078220" y="4946829"/>
                  <a:ext cx="1220521"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66" name="TextBox 24">
                  <a:extLst>
                    <a:ext uri="{FF2B5EF4-FFF2-40B4-BE49-F238E27FC236}">
                      <a16:creationId xmlns:a16="http://schemas.microsoft.com/office/drawing/2014/main" id="{2DAC1136-43D7-467E-92FF-95E3197C5CCC}"/>
                    </a:ext>
                  </a:extLst>
                </xdr:cNvPr>
                <xdr:cNvSpPr txBox="1"/>
              </xdr:nvSpPr>
              <xdr:spPr>
                <a:xfrm>
                  <a:off x="10191233" y="6905304"/>
                  <a:ext cx="962352" cy="30998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67" name="TextBox 25">
                  <a:extLst>
                    <a:ext uri="{FF2B5EF4-FFF2-40B4-BE49-F238E27FC236}">
                      <a16:creationId xmlns:a16="http://schemas.microsoft.com/office/drawing/2014/main" id="{B429E233-D3E6-41D9-8FBC-7F0A7883F341}"/>
                    </a:ext>
                  </a:extLst>
                </xdr:cNvPr>
                <xdr:cNvSpPr txBox="1"/>
              </xdr:nvSpPr>
              <xdr:spPr>
                <a:xfrm>
                  <a:off x="5223534" y="4966978"/>
                  <a:ext cx="1079418" cy="406482"/>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4BD2D"/>
                      </a:solidFill>
                      <a:latin typeface="Arial"/>
                      <a:ea typeface="Arial Unicode MS"/>
                      <a:cs typeface="Arial" pitchFamily="34" charset="0"/>
                    </a:rPr>
                    <a:t>14 May</a:t>
                  </a:r>
                  <a:endParaRPr lang="ko-KR" altLang="en-US" sz="2000" b="1">
                    <a:solidFill>
                      <a:srgbClr val="F4BD2D"/>
                    </a:solidFill>
                    <a:latin typeface="Arial"/>
                    <a:ea typeface="Arial Unicode MS"/>
                    <a:cs typeface="Arial" pitchFamily="34" charset="0"/>
                  </a:endParaRPr>
                </a:p>
              </xdr:txBody>
            </xdr:sp>
            <xdr:sp macro="" textlink="">
              <xdr:nvSpPr>
                <xdr:cNvPr id="68" name="TextBox 27">
                  <a:extLst>
                    <a:ext uri="{FF2B5EF4-FFF2-40B4-BE49-F238E27FC236}">
                      <a16:creationId xmlns:a16="http://schemas.microsoft.com/office/drawing/2014/main" id="{678BAB50-9F37-4F9F-8380-67E3088ECBC0}"/>
                    </a:ext>
                  </a:extLst>
                </xdr:cNvPr>
                <xdr:cNvSpPr txBox="1"/>
              </xdr:nvSpPr>
              <xdr:spPr>
                <a:xfrm>
                  <a:off x="4703286" y="6930445"/>
                  <a:ext cx="2106294" cy="506508"/>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69" name="TextBox 29">
                  <a:extLst>
                    <a:ext uri="{FF2B5EF4-FFF2-40B4-BE49-F238E27FC236}">
                      <a16:creationId xmlns:a16="http://schemas.microsoft.com/office/drawing/2014/main" id="{151BEBD6-70A2-4DFD-BBE6-AC7B8444274C}"/>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70" name="TextBox 30">
                  <a:extLst>
                    <a:ext uri="{FF2B5EF4-FFF2-40B4-BE49-F238E27FC236}">
                      <a16:creationId xmlns:a16="http://schemas.microsoft.com/office/drawing/2014/main" id="{D7A4CC62-E820-4430-BD41-09FB524AA822}"/>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71" name="TextBox 31">
                  <a:extLst>
                    <a:ext uri="{FF2B5EF4-FFF2-40B4-BE49-F238E27FC236}">
                      <a16:creationId xmlns:a16="http://schemas.microsoft.com/office/drawing/2014/main" id="{043486A9-9C91-46AA-81FF-FBA4CF695AF3}"/>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72" name="TextBox 32">
                  <a:extLst>
                    <a:ext uri="{FF2B5EF4-FFF2-40B4-BE49-F238E27FC236}">
                      <a16:creationId xmlns:a16="http://schemas.microsoft.com/office/drawing/2014/main" id="{062DBF0A-8A75-44F4-AC52-BC55CD6F8579}"/>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73" name="TextBox 33">
                  <a:extLst>
                    <a:ext uri="{FF2B5EF4-FFF2-40B4-BE49-F238E27FC236}">
                      <a16:creationId xmlns:a16="http://schemas.microsoft.com/office/drawing/2014/main" id="{23B8A614-737D-4AE6-A491-453AE1B4C700}"/>
                    </a:ext>
                  </a:extLst>
                </xdr:cNvPr>
                <xdr:cNvSpPr txBox="1"/>
              </xdr:nvSpPr>
              <xdr:spPr>
                <a:xfrm>
                  <a:off x="8063019" y="4590771"/>
                  <a:ext cx="2103121" cy="52642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74" name="Rounded Rectangle 5">
                  <a:extLst>
                    <a:ext uri="{FF2B5EF4-FFF2-40B4-BE49-F238E27FC236}">
                      <a16:creationId xmlns:a16="http://schemas.microsoft.com/office/drawing/2014/main" id="{00361706-4D1D-4FEA-8697-9EA134812CA4}"/>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75" name="Rectangle 9">
                  <a:extLst>
                    <a:ext uri="{FF2B5EF4-FFF2-40B4-BE49-F238E27FC236}">
                      <a16:creationId xmlns:a16="http://schemas.microsoft.com/office/drawing/2014/main" id="{C4CC0212-264B-49F9-9458-FF5F5438AA9D}"/>
                    </a:ext>
                  </a:extLst>
                </xdr:cNvPr>
                <xdr:cNvSpPr/>
              </xdr:nvSpPr>
              <xdr:spPr>
                <a:xfrm>
                  <a:off x="5600502" y="5739439"/>
                  <a:ext cx="321380" cy="311562"/>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4BD2D">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76" name="그룹 5">
                  <a:extLst>
                    <a:ext uri="{FF2B5EF4-FFF2-40B4-BE49-F238E27FC236}">
                      <a16:creationId xmlns:a16="http://schemas.microsoft.com/office/drawing/2014/main" id="{6B359ED9-DA71-44EC-951B-6DFDF68C8C5A}"/>
                    </a:ext>
                  </a:extLst>
                </xdr:cNvPr>
                <xdr:cNvGrpSpPr/>
              </xdr:nvGrpSpPr>
              <xdr:grpSpPr>
                <a:xfrm>
                  <a:off x="8760091" y="5205036"/>
                  <a:ext cx="641307" cy="1109168"/>
                  <a:chOff x="5534611" y="3144708"/>
                  <a:chExt cx="647652" cy="1109168"/>
                </a:xfrm>
              </xdr:grpSpPr>
              <xdr:cxnSp macro="">
                <xdr:nvCxnSpPr>
                  <xdr:cNvPr id="93" name="Straight Connector 92">
                    <a:extLst>
                      <a:ext uri="{FF2B5EF4-FFF2-40B4-BE49-F238E27FC236}">
                        <a16:creationId xmlns:a16="http://schemas.microsoft.com/office/drawing/2014/main" id="{997FD908-C91F-45CA-B124-DEDC3CB98236}"/>
                      </a:ext>
                    </a:extLst>
                  </xdr:cNvPr>
                  <xdr:cNvCxnSpPr/>
                </xdr:nvCxnSpPr>
                <xdr:spPr>
                  <a:xfrm flipV="1">
                    <a:off x="5858432" y="3144708"/>
                    <a:ext cx="0" cy="78089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94" name="Oval 93">
                    <a:extLst>
                      <a:ext uri="{FF2B5EF4-FFF2-40B4-BE49-F238E27FC236}">
                        <a16:creationId xmlns:a16="http://schemas.microsoft.com/office/drawing/2014/main" id="{D80B053B-EEE5-469A-84BB-EB04F5BF754F}"/>
                      </a:ext>
                    </a:extLst>
                  </xdr:cNvPr>
                  <xdr:cNvSpPr/>
                </xdr:nvSpPr>
                <xdr:spPr>
                  <a:xfrm>
                    <a:off x="5534611" y="3605771"/>
                    <a:ext cx="647652" cy="648105"/>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77" name="TextBox 58">
                  <a:extLst>
                    <a:ext uri="{FF2B5EF4-FFF2-40B4-BE49-F238E27FC236}">
                      <a16:creationId xmlns:a16="http://schemas.microsoft.com/office/drawing/2014/main" id="{2EB6C866-13F1-4134-AF59-EFC63A4E39C7}"/>
                    </a:ext>
                  </a:extLst>
                </xdr:cNvPr>
                <xdr:cNvSpPr txBox="1"/>
              </xdr:nvSpPr>
              <xdr:spPr>
                <a:xfrm>
                  <a:off x="8541026" y="6616039"/>
                  <a:ext cx="1278097" cy="406481"/>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78" name="Block Arc 25">
                  <a:extLst>
                    <a:ext uri="{FF2B5EF4-FFF2-40B4-BE49-F238E27FC236}">
                      <a16:creationId xmlns:a16="http://schemas.microsoft.com/office/drawing/2014/main" id="{7EFA6A2F-1AEB-4B9A-80B4-8BCB3694D36A}"/>
                    </a:ext>
                  </a:extLst>
                </xdr:cNvPr>
                <xdr:cNvSpPr/>
              </xdr:nvSpPr>
              <xdr:spPr>
                <a:xfrm>
                  <a:off x="8948308" y="5775078"/>
                  <a:ext cx="239712" cy="344792"/>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79" name="그룹 8">
                  <a:extLst>
                    <a:ext uri="{FF2B5EF4-FFF2-40B4-BE49-F238E27FC236}">
                      <a16:creationId xmlns:a16="http://schemas.microsoft.com/office/drawing/2014/main" id="{65E89E8F-14DA-47C1-9EC0-BCCF889F15C4}"/>
                    </a:ext>
                  </a:extLst>
                </xdr:cNvPr>
                <xdr:cNvGrpSpPr/>
              </xdr:nvGrpSpPr>
              <xdr:grpSpPr>
                <a:xfrm>
                  <a:off x="10345417" y="5572517"/>
                  <a:ext cx="657170" cy="1135356"/>
                  <a:chOff x="11591330" y="3605704"/>
                  <a:chExt cx="647651" cy="1129006"/>
                </a:xfrm>
              </xdr:grpSpPr>
              <xdr:cxnSp macro="">
                <xdr:nvCxnSpPr>
                  <xdr:cNvPr id="91" name="Straight Connector 90">
                    <a:extLst>
                      <a:ext uri="{FF2B5EF4-FFF2-40B4-BE49-F238E27FC236}">
                        <a16:creationId xmlns:a16="http://schemas.microsoft.com/office/drawing/2014/main" id="{502F5650-C708-42FA-8098-7B8025C6A993}"/>
                      </a:ext>
                    </a:extLst>
                  </xdr:cNvPr>
                  <xdr:cNvCxnSpPr/>
                </xdr:nvCxnSpPr>
                <xdr:spPr>
                  <a:xfrm flipV="1">
                    <a:off x="11915159" y="3953816"/>
                    <a:ext cx="0" cy="780894"/>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92" name="Oval 91">
                    <a:extLst>
                      <a:ext uri="{FF2B5EF4-FFF2-40B4-BE49-F238E27FC236}">
                        <a16:creationId xmlns:a16="http://schemas.microsoft.com/office/drawing/2014/main" id="{C2FADD82-4DDB-4D33-B461-DCA0665EA56A}"/>
                      </a:ext>
                    </a:extLst>
                  </xdr:cNvPr>
                  <xdr:cNvSpPr/>
                </xdr:nvSpPr>
                <xdr:spPr>
                  <a:xfrm>
                    <a:off x="11591330" y="3605704"/>
                    <a:ext cx="647651" cy="648105"/>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80" name="TextBox 63">
                  <a:extLst>
                    <a:ext uri="{FF2B5EF4-FFF2-40B4-BE49-F238E27FC236}">
                      <a16:creationId xmlns:a16="http://schemas.microsoft.com/office/drawing/2014/main" id="{E4142E21-F600-4F83-AEBD-DD8D83D2008B}"/>
                    </a:ext>
                  </a:extLst>
                </xdr:cNvPr>
                <xdr:cNvSpPr txBox="1"/>
              </xdr:nvSpPr>
              <xdr:spPr>
                <a:xfrm>
                  <a:off x="10135875" y="4916496"/>
                  <a:ext cx="1193070"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81" name="Oval 32">
                  <a:extLst>
                    <a:ext uri="{FF2B5EF4-FFF2-40B4-BE49-F238E27FC236}">
                      <a16:creationId xmlns:a16="http://schemas.microsoft.com/office/drawing/2014/main" id="{499FA4DF-DB16-4F3E-96AF-8B3DB5EA0D9C}"/>
                    </a:ext>
                  </a:extLst>
                </xdr:cNvPr>
                <xdr:cNvSpPr/>
              </xdr:nvSpPr>
              <xdr:spPr>
                <a:xfrm>
                  <a:off x="10508025" y="5758413"/>
                  <a:ext cx="325597" cy="328570"/>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82" name="그룹 7">
                  <a:extLst>
                    <a:ext uri="{FF2B5EF4-FFF2-40B4-BE49-F238E27FC236}">
                      <a16:creationId xmlns:a16="http://schemas.microsoft.com/office/drawing/2014/main" id="{D67D3FFF-A4E0-4AA6-87F1-07FDB6922C81}"/>
                    </a:ext>
                  </a:extLst>
                </xdr:cNvPr>
                <xdr:cNvGrpSpPr/>
              </xdr:nvGrpSpPr>
              <xdr:grpSpPr>
                <a:xfrm>
                  <a:off x="11720363" y="5223217"/>
                  <a:ext cx="647651" cy="1102818"/>
                  <a:chOff x="8759362" y="3144775"/>
                  <a:chExt cx="647651" cy="1109168"/>
                </a:xfrm>
              </xdr:grpSpPr>
              <xdr:cxnSp macro="">
                <xdr:nvCxnSpPr>
                  <xdr:cNvPr id="89" name="Straight Connector 88">
                    <a:extLst>
                      <a:ext uri="{FF2B5EF4-FFF2-40B4-BE49-F238E27FC236}">
                        <a16:creationId xmlns:a16="http://schemas.microsoft.com/office/drawing/2014/main" id="{5E7DCC1D-C75C-4A64-A90D-0D672602A01F}"/>
                      </a:ext>
                    </a:extLst>
                  </xdr:cNvPr>
                  <xdr:cNvCxnSpPr/>
                </xdr:nvCxnSpPr>
                <xdr:spPr>
                  <a:xfrm flipV="1">
                    <a:off x="9083186" y="3144775"/>
                    <a:ext cx="0" cy="780895"/>
                  </a:xfrm>
                  <a:prstGeom prst="line">
                    <a:avLst/>
                  </a:prstGeom>
                  <a:noFill/>
                  <a:ln w="63500" cap="flat" cmpd="sng" algn="ctr">
                    <a:solidFill>
                      <a:srgbClr val="1C7DE1">
                        <a:alpha val="40000"/>
                      </a:srgbClr>
                    </a:solidFill>
                    <a:prstDash val="solid"/>
                    <a:miter lim="800000"/>
                    <a:headEnd type="oval" w="sm" len="sm"/>
                    <a:tailEnd type="oval" w="sm" len="sm"/>
                  </a:ln>
                  <a:effectLst/>
                </xdr:spPr>
              </xdr:cxnSp>
              <xdr:sp macro="" textlink="">
                <xdr:nvSpPr>
                  <xdr:cNvPr id="90" name="Oval 89">
                    <a:extLst>
                      <a:ext uri="{FF2B5EF4-FFF2-40B4-BE49-F238E27FC236}">
                        <a16:creationId xmlns:a16="http://schemas.microsoft.com/office/drawing/2014/main" id="{0FB29C4D-3665-4441-AD2C-7D1335B9B654}"/>
                      </a:ext>
                    </a:extLst>
                  </xdr:cNvPr>
                  <xdr:cNvSpPr/>
                </xdr:nvSpPr>
                <xdr:spPr>
                  <a:xfrm>
                    <a:off x="8759362" y="3605838"/>
                    <a:ext cx="647651" cy="648105"/>
                  </a:xfrm>
                  <a:prstGeom prst="ellipse">
                    <a:avLst/>
                  </a:prstGeom>
                  <a:solidFill>
                    <a:sysClr val="window" lastClr="FFFFFF"/>
                  </a:solidFill>
                  <a:ln w="63500" cap="flat" cmpd="sng" algn="ctr">
                    <a:solidFill>
                      <a:srgbClr val="1C7DE1">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83" name="TextBox 82">
                  <a:extLst>
                    <a:ext uri="{FF2B5EF4-FFF2-40B4-BE49-F238E27FC236}">
                      <a16:creationId xmlns:a16="http://schemas.microsoft.com/office/drawing/2014/main" id="{B0A9C18E-51AD-44F9-BFA0-D3756A0FA5BA}"/>
                    </a:ext>
                  </a:extLst>
                </xdr:cNvPr>
                <xdr:cNvSpPr txBox="1"/>
              </xdr:nvSpPr>
              <xdr:spPr>
                <a:xfrm>
                  <a:off x="11532039" y="6652625"/>
                  <a:ext cx="1194487" cy="46168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84" name="TextBox 65">
                  <a:extLst>
                    <a:ext uri="{FF2B5EF4-FFF2-40B4-BE49-F238E27FC236}">
                      <a16:creationId xmlns:a16="http://schemas.microsoft.com/office/drawing/2014/main" id="{F794BB31-9A8D-409C-896F-711C7799B576}"/>
                    </a:ext>
                  </a:extLst>
                </xdr:cNvPr>
                <xdr:cNvSpPr txBox="1"/>
              </xdr:nvSpPr>
              <xdr:spPr>
                <a:xfrm>
                  <a:off x="11514107" y="4674134"/>
                  <a:ext cx="952833" cy="30461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85" name="TextBox 66">
                  <a:extLst>
                    <a:ext uri="{FF2B5EF4-FFF2-40B4-BE49-F238E27FC236}">
                      <a16:creationId xmlns:a16="http://schemas.microsoft.com/office/drawing/2014/main" id="{56B4A23F-75C2-485F-ABAC-950E781DE014}"/>
                    </a:ext>
                  </a:extLst>
                </xdr:cNvPr>
                <xdr:cNvSpPr txBox="1"/>
              </xdr:nvSpPr>
              <xdr:spPr>
                <a:xfrm>
                  <a:off x="12905733" y="6912904"/>
                  <a:ext cx="1421221" cy="30779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86" name="Freeform 18">
                  <a:extLst>
                    <a:ext uri="{FF2B5EF4-FFF2-40B4-BE49-F238E27FC236}">
                      <a16:creationId xmlns:a16="http://schemas.microsoft.com/office/drawing/2014/main" id="{9120B676-2BEE-401F-8F5C-383B39FDD653}"/>
                    </a:ext>
                  </a:extLst>
                </xdr:cNvPr>
                <xdr:cNvSpPr/>
              </xdr:nvSpPr>
              <xdr:spPr>
                <a:xfrm>
                  <a:off x="13410547" y="5815423"/>
                  <a:ext cx="365844" cy="298644"/>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87" name="Notched Right Arrow 73">
                  <a:extLst>
                    <a:ext uri="{FF2B5EF4-FFF2-40B4-BE49-F238E27FC236}">
                      <a16:creationId xmlns:a16="http://schemas.microsoft.com/office/drawing/2014/main" id="{AE18EFCB-271E-4280-9685-15272E8FFD38}"/>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88" name="5-Point Star 74">
                  <a:extLst>
                    <a:ext uri="{FF2B5EF4-FFF2-40B4-BE49-F238E27FC236}">
                      <a16:creationId xmlns:a16="http://schemas.microsoft.com/office/drawing/2014/main" id="{E7531AED-DA61-4471-89D5-58E7A901DC69}"/>
                    </a:ext>
                  </a:extLst>
                </xdr:cNvPr>
                <xdr:cNvSpPr/>
              </xdr:nvSpPr>
              <xdr:spPr>
                <a:xfrm>
                  <a:off x="11874638" y="5796594"/>
                  <a:ext cx="372709" cy="366619"/>
                </a:xfrm>
                <a:prstGeom prst="star5">
                  <a:avLst/>
                </a:prstGeom>
                <a:solidFill>
                  <a:srgbClr val="1C7DE1">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cxnSp macro="">
            <xdr:nvCxnSpPr>
              <xdr:cNvPr id="56" name="Straight Connector 55">
                <a:extLst>
                  <a:ext uri="{FF2B5EF4-FFF2-40B4-BE49-F238E27FC236}">
                    <a16:creationId xmlns:a16="http://schemas.microsoft.com/office/drawing/2014/main" id="{86CF9698-BC54-4F68-9472-F8262485F335}"/>
                  </a:ext>
                </a:extLst>
              </xdr:cNvPr>
              <xdr:cNvCxnSpPr/>
            </xdr:nvCxnSpPr>
            <xdr:spPr>
              <a:xfrm flipV="1">
                <a:off x="6281956" y="1869943"/>
                <a:ext cx="0" cy="772324"/>
              </a:xfrm>
              <a:prstGeom prst="line">
                <a:avLst/>
              </a:prstGeom>
              <a:noFill/>
              <a:ln w="63500" cap="flat" cmpd="sng" algn="ctr">
                <a:solidFill>
                  <a:srgbClr val="FF0000"/>
                </a:solidFill>
                <a:prstDash val="solid"/>
                <a:miter lim="800000"/>
                <a:headEnd type="oval" w="sm" len="sm"/>
                <a:tailEnd type="oval" w="sm" len="sm"/>
              </a:ln>
              <a:effectLst/>
            </xdr:spPr>
          </xdr:cxnSp>
          <xdr:sp macro="" textlink="">
            <xdr:nvSpPr>
              <xdr:cNvPr id="57" name="Oval 56">
                <a:extLst>
                  <a:ext uri="{FF2B5EF4-FFF2-40B4-BE49-F238E27FC236}">
                    <a16:creationId xmlns:a16="http://schemas.microsoft.com/office/drawing/2014/main" id="{D01C417A-E53E-412B-A7E3-E9B142119B0E}"/>
                  </a:ext>
                </a:extLst>
              </xdr:cNvPr>
              <xdr:cNvSpPr/>
            </xdr:nvSpPr>
            <xdr:spPr>
              <a:xfrm>
                <a:off x="5954513" y="2624943"/>
                <a:ext cx="653337" cy="654598"/>
              </a:xfrm>
              <a:prstGeom prst="ellipse">
                <a:avLst/>
              </a:prstGeom>
              <a:solidFill>
                <a:schemeClr val="bg1"/>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1200" b="0" i="0" u="none" strike="noStrike" kern="0" cap="none" spc="0" normalizeH="0" baseline="0">
                  <a:ln>
                    <a:noFill/>
                  </a:ln>
                  <a:solidFill>
                    <a:srgbClr val="FF0000"/>
                  </a:solidFill>
                  <a:effectLst/>
                  <a:uLnTx/>
                  <a:uFillTx/>
                  <a:latin typeface="Arial"/>
                  <a:ea typeface="Arial Unicode MS"/>
                  <a:cs typeface="+mn-cs"/>
                </a:endParaRPr>
              </a:p>
            </xdr:txBody>
          </xdr:sp>
          <xdr:sp macro="" textlink="">
            <xdr:nvSpPr>
              <xdr:cNvPr id="58" name="TextBox 57">
                <a:extLst>
                  <a:ext uri="{FF2B5EF4-FFF2-40B4-BE49-F238E27FC236}">
                    <a16:creationId xmlns:a16="http://schemas.microsoft.com/office/drawing/2014/main" id="{EB064CBD-AAF7-48CD-AA3C-75FEB08291EA}"/>
                  </a:ext>
                </a:extLst>
              </xdr:cNvPr>
              <xdr:cNvSpPr txBox="1"/>
            </xdr:nvSpPr>
            <xdr:spPr>
              <a:xfrm>
                <a:off x="5984216" y="1095409"/>
                <a:ext cx="678786" cy="275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latin typeface="Arial" panose="020B0604020202020204" pitchFamily="34" charset="0"/>
                    <a:cs typeface="Arial" panose="020B0604020202020204" pitchFamily="34" charset="0"/>
                  </a:rPr>
                  <a:t>NOW</a:t>
                </a:r>
                <a:endParaRPr lang="th-TH" sz="1600" b="1">
                  <a:solidFill>
                    <a:sysClr val="windowText" lastClr="000000"/>
                  </a:solidFill>
                  <a:latin typeface="Arial" panose="020B0604020202020204" pitchFamily="34" charset="0"/>
                </a:endParaRPr>
              </a:p>
            </xdr:txBody>
          </xdr:sp>
          <xdr:sp macro="" textlink="">
            <xdr:nvSpPr>
              <xdr:cNvPr id="59" name="TextBox 32">
                <a:extLst>
                  <a:ext uri="{FF2B5EF4-FFF2-40B4-BE49-F238E27FC236}">
                    <a16:creationId xmlns:a16="http://schemas.microsoft.com/office/drawing/2014/main" id="{FCD3F2D5-59DE-4DB6-8A99-FFC6FA86708D}"/>
                  </a:ext>
                </a:extLst>
              </xdr:cNvPr>
              <xdr:cNvSpPr txBox="1"/>
            </xdr:nvSpPr>
            <xdr:spPr>
              <a:xfrm>
                <a:off x="5798686" y="1329363"/>
                <a:ext cx="1055205" cy="393542"/>
              </a:xfrm>
              <a:prstGeom prst="rect">
                <a:avLst/>
              </a:prstGeom>
              <a:noFill/>
            </xdr:spPr>
            <xdr:txBody>
              <a:bodyPr wrap="square" rtlCol="0" anchor="ctr">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th-TH" altLang="ko-KR" sz="2000" b="1">
                    <a:solidFill>
                      <a:srgbClr val="FF0000"/>
                    </a:solidFill>
                    <a:latin typeface="Arial"/>
                    <a:ea typeface="Arial Unicode MS"/>
                    <a:cs typeface="Arial" pitchFamily="34" charset="0"/>
                  </a:rPr>
                  <a:t>21</a:t>
                </a:r>
                <a:r>
                  <a:rPr lang="en-US" altLang="ko-KR" sz="2000" b="1">
                    <a:solidFill>
                      <a:srgbClr val="FF0000"/>
                    </a:solidFill>
                    <a:latin typeface="Arial"/>
                    <a:ea typeface="Arial Unicode MS"/>
                    <a:cs typeface="Arial" pitchFamily="34" charset="0"/>
                  </a:rPr>
                  <a:t> May</a:t>
                </a:r>
                <a:endParaRPr lang="ko-KR" altLang="en-US" sz="2000" b="1">
                  <a:solidFill>
                    <a:srgbClr val="FF0000"/>
                  </a:solidFill>
                  <a:latin typeface="Arial"/>
                  <a:ea typeface="Arial Unicode MS"/>
                  <a:cs typeface="Arial" pitchFamily="34" charset="0"/>
                </a:endParaRPr>
              </a:p>
            </xdr:txBody>
          </xdr:sp>
        </xdr:grpSp>
        <xdr:sp macro="" textlink="">
          <xdr:nvSpPr>
            <xdr:cNvPr id="54" name="Heart 53">
              <a:extLst>
                <a:ext uri="{FF2B5EF4-FFF2-40B4-BE49-F238E27FC236}">
                  <a16:creationId xmlns:a16="http://schemas.microsoft.com/office/drawing/2014/main" id="{0F5B662A-F3F5-46C5-BFDB-DE226DC958CE}"/>
                </a:ext>
              </a:extLst>
            </xdr:cNvPr>
            <xdr:cNvSpPr/>
          </xdr:nvSpPr>
          <xdr:spPr>
            <a:xfrm>
              <a:off x="6357920" y="2592296"/>
              <a:ext cx="435621" cy="344911"/>
            </a:xfrm>
            <a:prstGeom prst="heart">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44823</xdr:colOff>
      <xdr:row>4</xdr:row>
      <xdr:rowOff>559</xdr:rowOff>
    </xdr:from>
    <xdr:to>
      <xdr:col>9</xdr:col>
      <xdr:colOff>894179</xdr:colOff>
      <xdr:row>19</xdr:row>
      <xdr:rowOff>149353</xdr:rowOff>
    </xdr:to>
    <xdr:grpSp>
      <xdr:nvGrpSpPr>
        <xdr:cNvPr id="2" name="Group 1">
          <a:extLst>
            <a:ext uri="{FF2B5EF4-FFF2-40B4-BE49-F238E27FC236}">
              <a16:creationId xmlns:a16="http://schemas.microsoft.com/office/drawing/2014/main" id="{8C7429D6-F63E-4015-9532-4F98F521A11E}"/>
            </a:ext>
          </a:extLst>
        </xdr:cNvPr>
        <xdr:cNvGrpSpPr/>
      </xdr:nvGrpSpPr>
      <xdr:grpSpPr>
        <a:xfrm>
          <a:off x="406773" y="733984"/>
          <a:ext cx="14479631" cy="2720544"/>
          <a:chOff x="711942" y="5616157"/>
          <a:chExt cx="14520014" cy="2954898"/>
        </a:xfrm>
      </xdr:grpSpPr>
      <xdr:sp macro="" textlink="">
        <xdr:nvSpPr>
          <xdr:cNvPr id="3" name="TextBox 2">
            <a:extLst>
              <a:ext uri="{FF2B5EF4-FFF2-40B4-BE49-F238E27FC236}">
                <a16:creationId xmlns:a16="http://schemas.microsoft.com/office/drawing/2014/main" id="{AEFCE46D-B987-41DE-9E87-27E8D9791AA3}"/>
              </a:ext>
            </a:extLst>
          </xdr:cNvPr>
          <xdr:cNvSpPr txBox="1"/>
        </xdr:nvSpPr>
        <xdr:spPr>
          <a:xfrm>
            <a:off x="711942" y="5616157"/>
            <a:ext cx="14520014"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4" name="Group 3">
            <a:extLst>
              <a:ext uri="{FF2B5EF4-FFF2-40B4-BE49-F238E27FC236}">
                <a16:creationId xmlns:a16="http://schemas.microsoft.com/office/drawing/2014/main" id="{0B175B69-1E86-4412-A532-4AFD85F7F12A}"/>
              </a:ext>
            </a:extLst>
          </xdr:cNvPr>
          <xdr:cNvGrpSpPr/>
        </xdr:nvGrpSpPr>
        <xdr:grpSpPr>
          <a:xfrm>
            <a:off x="791741" y="5706440"/>
            <a:ext cx="14346301" cy="2774233"/>
            <a:chOff x="108185" y="409232"/>
            <a:chExt cx="14343124" cy="2774233"/>
          </a:xfrm>
        </xdr:grpSpPr>
        <xdr:grpSp>
          <xdr:nvGrpSpPr>
            <xdr:cNvPr id="5" name="Group 4">
              <a:extLst>
                <a:ext uri="{FF2B5EF4-FFF2-40B4-BE49-F238E27FC236}">
                  <a16:creationId xmlns:a16="http://schemas.microsoft.com/office/drawing/2014/main" id="{0712E515-CE1D-473E-BBD3-F5F8AAC9283D}"/>
                </a:ext>
              </a:extLst>
            </xdr:cNvPr>
            <xdr:cNvGrpSpPr/>
          </xdr:nvGrpSpPr>
          <xdr:grpSpPr>
            <a:xfrm>
              <a:off x="108185" y="409232"/>
              <a:ext cx="14343124" cy="2774233"/>
              <a:chOff x="360537" y="577298"/>
              <a:chExt cx="13128973" cy="2818673"/>
            </a:xfrm>
          </xdr:grpSpPr>
          <xdr:grpSp>
            <xdr:nvGrpSpPr>
              <xdr:cNvPr id="7" name="Group 6">
                <a:extLst>
                  <a:ext uri="{FF2B5EF4-FFF2-40B4-BE49-F238E27FC236}">
                    <a16:creationId xmlns:a16="http://schemas.microsoft.com/office/drawing/2014/main" id="{9BE39142-90E1-46B8-AFCB-D658A28EED83}"/>
                  </a:ext>
                </a:extLst>
              </xdr:cNvPr>
              <xdr:cNvGrpSpPr/>
            </xdr:nvGrpSpPr>
            <xdr:grpSpPr>
              <a:xfrm>
                <a:off x="360537" y="577298"/>
                <a:ext cx="13128973" cy="2818673"/>
                <a:chOff x="1315888" y="4590771"/>
                <a:chExt cx="13364017" cy="2846182"/>
              </a:xfrm>
            </xdr:grpSpPr>
            <xdr:cxnSp macro="">
              <xdr:nvCxnSpPr>
                <xdr:cNvPr id="12" name="Straight Connector 11">
                  <a:extLst>
                    <a:ext uri="{FF2B5EF4-FFF2-40B4-BE49-F238E27FC236}">
                      <a16:creationId xmlns:a16="http://schemas.microsoft.com/office/drawing/2014/main" id="{63F48D87-5BF8-40FA-A2EB-FA411EA7E852}"/>
                    </a:ext>
                  </a:extLst>
                </xdr:cNvPr>
                <xdr:cNvCxnSpPr>
                  <a:cxnSpLocks/>
                </xdr:cNvCxnSpPr>
              </xdr:nvCxnSpPr>
              <xdr:spPr>
                <a:xfrm flipV="1">
                  <a:off x="1315888" y="5926350"/>
                  <a:ext cx="13364017" cy="4995"/>
                </a:xfrm>
                <a:prstGeom prst="line">
                  <a:avLst/>
                </a:prstGeom>
                <a:noFill/>
                <a:ln w="76200" cap="flat" cmpd="sng" algn="ctr">
                  <a:solidFill>
                    <a:sysClr val="window" lastClr="FFFFFF">
                      <a:lumMod val="85000"/>
                    </a:sysClr>
                  </a:solidFill>
                  <a:prstDash val="solid"/>
                  <a:miter lim="800000"/>
                </a:ln>
                <a:effectLst/>
              </xdr:spPr>
            </xdr:cxnSp>
            <xdr:grpSp>
              <xdr:nvGrpSpPr>
                <xdr:cNvPr id="13" name="그룹 4">
                  <a:extLst>
                    <a:ext uri="{FF2B5EF4-FFF2-40B4-BE49-F238E27FC236}">
                      <a16:creationId xmlns:a16="http://schemas.microsoft.com/office/drawing/2014/main" id="{E78F53F3-8199-410C-B3A9-290F87348052}"/>
                    </a:ext>
                  </a:extLst>
                </xdr:cNvPr>
                <xdr:cNvGrpSpPr/>
              </xdr:nvGrpSpPr>
              <xdr:grpSpPr>
                <a:xfrm>
                  <a:off x="2046677" y="5580506"/>
                  <a:ext cx="638547" cy="1129321"/>
                  <a:chOff x="1234621" y="3594272"/>
                  <a:chExt cx="648072" cy="1132494"/>
                </a:xfrm>
              </xdr:grpSpPr>
              <xdr:cxnSp macro="">
                <xdr:nvCxnSpPr>
                  <xdr:cNvPr id="53" name="Straight Connector 52">
                    <a:extLst>
                      <a:ext uri="{FF2B5EF4-FFF2-40B4-BE49-F238E27FC236}">
                        <a16:creationId xmlns:a16="http://schemas.microsoft.com/office/drawing/2014/main" id="{45678E5B-2CDC-473F-AE74-89BFFE4661CB}"/>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54" name="Oval 53">
                    <a:extLst>
                      <a:ext uri="{FF2B5EF4-FFF2-40B4-BE49-F238E27FC236}">
                        <a16:creationId xmlns:a16="http://schemas.microsoft.com/office/drawing/2014/main" id="{8E241890-0289-4E04-8DC7-4EA04E0541CF}"/>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4" name="그룹 5">
                  <a:extLst>
                    <a:ext uri="{FF2B5EF4-FFF2-40B4-BE49-F238E27FC236}">
                      <a16:creationId xmlns:a16="http://schemas.microsoft.com/office/drawing/2014/main" id="{1C4D8068-A13C-40A4-A84E-A7207226B387}"/>
                    </a:ext>
                  </a:extLst>
                </xdr:cNvPr>
                <xdr:cNvGrpSpPr/>
              </xdr:nvGrpSpPr>
              <xdr:grpSpPr>
                <a:xfrm>
                  <a:off x="3809645" y="5211504"/>
                  <a:ext cx="641722" cy="1118636"/>
                  <a:chOff x="4137552" y="3133233"/>
                  <a:chExt cx="648072" cy="1109111"/>
                </a:xfrm>
              </xdr:grpSpPr>
              <xdr:cxnSp macro="">
                <xdr:nvCxnSpPr>
                  <xdr:cNvPr id="51" name="Straight Connector 50">
                    <a:extLst>
                      <a:ext uri="{FF2B5EF4-FFF2-40B4-BE49-F238E27FC236}">
                        <a16:creationId xmlns:a16="http://schemas.microsoft.com/office/drawing/2014/main" id="{6287C330-1D98-4E17-B954-496BEFE55ACE}"/>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52" name="Oval 51">
                    <a:extLst>
                      <a:ext uri="{FF2B5EF4-FFF2-40B4-BE49-F238E27FC236}">
                        <a16:creationId xmlns:a16="http://schemas.microsoft.com/office/drawing/2014/main" id="{2031DE7B-4356-499B-9B3F-B511C9BD2E98}"/>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5" name="그룹 6">
                  <a:extLst>
                    <a:ext uri="{FF2B5EF4-FFF2-40B4-BE49-F238E27FC236}">
                      <a16:creationId xmlns:a16="http://schemas.microsoft.com/office/drawing/2014/main" id="{05C24F0F-B20A-45C0-8CEF-C297E10A68B4}"/>
                    </a:ext>
                  </a:extLst>
                </xdr:cNvPr>
                <xdr:cNvGrpSpPr/>
              </xdr:nvGrpSpPr>
              <xdr:grpSpPr>
                <a:xfrm>
                  <a:off x="5436245" y="5594197"/>
                  <a:ext cx="647651" cy="1128023"/>
                  <a:chOff x="5565973" y="3605802"/>
                  <a:chExt cx="647651" cy="1131197"/>
                </a:xfrm>
              </xdr:grpSpPr>
              <xdr:cxnSp macro="">
                <xdr:nvCxnSpPr>
                  <xdr:cNvPr id="49" name="Straight Connector 48">
                    <a:extLst>
                      <a:ext uri="{FF2B5EF4-FFF2-40B4-BE49-F238E27FC236}">
                        <a16:creationId xmlns:a16="http://schemas.microsoft.com/office/drawing/2014/main" id="{1DF8D0D4-CE8A-42E3-AC50-9B777D853F59}"/>
                      </a:ext>
                    </a:extLst>
                  </xdr:cNvPr>
                  <xdr:cNvCxnSpPr/>
                </xdr:nvCxnSpPr>
                <xdr:spPr>
                  <a:xfrm flipV="1">
                    <a:off x="5890268" y="3956105"/>
                    <a:ext cx="0" cy="780894"/>
                  </a:xfrm>
                  <a:prstGeom prst="line">
                    <a:avLst/>
                  </a:prstGeom>
                  <a:noFill/>
                  <a:ln w="63500" cap="flat" cmpd="sng" algn="ctr">
                    <a:solidFill>
                      <a:srgbClr val="F4BD2D">
                        <a:alpha val="40000"/>
                      </a:srgbClr>
                    </a:solidFill>
                    <a:prstDash val="solid"/>
                    <a:miter lim="800000"/>
                    <a:headEnd type="oval" w="sm" len="sm"/>
                    <a:tailEnd type="oval"/>
                  </a:ln>
                  <a:effectLst/>
                </xdr:spPr>
              </xdr:cxnSp>
              <xdr:sp macro="" textlink="">
                <xdr:nvSpPr>
                  <xdr:cNvPr id="50" name="Oval 49">
                    <a:extLst>
                      <a:ext uri="{FF2B5EF4-FFF2-40B4-BE49-F238E27FC236}">
                        <a16:creationId xmlns:a16="http://schemas.microsoft.com/office/drawing/2014/main" id="{454810F8-6968-45F0-ADD7-8102453EC005}"/>
                      </a:ext>
                    </a:extLst>
                  </xdr:cNvPr>
                  <xdr:cNvSpPr/>
                </xdr:nvSpPr>
                <xdr:spPr>
                  <a:xfrm>
                    <a:off x="5565973" y="3605802"/>
                    <a:ext cx="647651" cy="648104"/>
                  </a:xfrm>
                  <a:prstGeom prst="ellipse">
                    <a:avLst/>
                  </a:prstGeom>
                  <a:solidFill>
                    <a:sysClr val="window" lastClr="FFFFFF"/>
                  </a:solidFill>
                  <a:ln w="63500" cap="flat" cmpd="sng" algn="ctr">
                    <a:solidFill>
                      <a:srgbClr val="F4BD2D">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6" name="그룹 8">
                  <a:extLst>
                    <a:ext uri="{FF2B5EF4-FFF2-40B4-BE49-F238E27FC236}">
                      <a16:creationId xmlns:a16="http://schemas.microsoft.com/office/drawing/2014/main" id="{3E73B1FD-21B1-47D2-B418-AE9E2BF514F3}"/>
                    </a:ext>
                  </a:extLst>
                </xdr:cNvPr>
                <xdr:cNvGrpSpPr/>
              </xdr:nvGrpSpPr>
              <xdr:grpSpPr>
                <a:xfrm>
                  <a:off x="13282234" y="5664960"/>
                  <a:ext cx="638286" cy="1136498"/>
                  <a:chOff x="11632603" y="3604572"/>
                  <a:chExt cx="647807" cy="1130141"/>
                </a:xfrm>
              </xdr:grpSpPr>
              <xdr:cxnSp macro="">
                <xdr:nvCxnSpPr>
                  <xdr:cNvPr id="47" name="Straight Connector 46">
                    <a:extLst>
                      <a:ext uri="{FF2B5EF4-FFF2-40B4-BE49-F238E27FC236}">
                        <a16:creationId xmlns:a16="http://schemas.microsoft.com/office/drawing/2014/main" id="{993D6E35-6203-4232-BED1-E70ED85F6045}"/>
                      </a:ext>
                    </a:extLst>
                  </xdr:cNvPr>
                  <xdr:cNvCxnSpPr/>
                </xdr:nvCxnSpPr>
                <xdr:spPr>
                  <a:xfrm flipV="1">
                    <a:off x="11953864" y="3953819"/>
                    <a:ext cx="0" cy="780894"/>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48" name="Oval 47">
                    <a:extLst>
                      <a:ext uri="{FF2B5EF4-FFF2-40B4-BE49-F238E27FC236}">
                        <a16:creationId xmlns:a16="http://schemas.microsoft.com/office/drawing/2014/main" id="{2902FB48-2574-4CA0-93B3-85EF8409727B}"/>
                      </a:ext>
                    </a:extLst>
                  </xdr:cNvPr>
                  <xdr:cNvSpPr/>
                </xdr:nvSpPr>
                <xdr:spPr>
                  <a:xfrm>
                    <a:off x="11632603" y="3604572"/>
                    <a:ext cx="647807" cy="647376"/>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7" name="TextBox 23">
                  <a:extLst>
                    <a:ext uri="{FF2B5EF4-FFF2-40B4-BE49-F238E27FC236}">
                      <a16:creationId xmlns:a16="http://schemas.microsoft.com/office/drawing/2014/main" id="{587206DC-C1EB-4703-A16F-B7D5DEFE3452}"/>
                    </a:ext>
                  </a:extLst>
                </xdr:cNvPr>
                <xdr:cNvSpPr txBox="1"/>
              </xdr:nvSpPr>
              <xdr:spPr>
                <a:xfrm>
                  <a:off x="13078220" y="4946829"/>
                  <a:ext cx="1220521"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18" name="TextBox 24">
                  <a:extLst>
                    <a:ext uri="{FF2B5EF4-FFF2-40B4-BE49-F238E27FC236}">
                      <a16:creationId xmlns:a16="http://schemas.microsoft.com/office/drawing/2014/main" id="{87F2B995-6EC7-4DFF-91B8-48CF79CBF1C5}"/>
                    </a:ext>
                  </a:extLst>
                </xdr:cNvPr>
                <xdr:cNvSpPr txBox="1"/>
              </xdr:nvSpPr>
              <xdr:spPr>
                <a:xfrm>
                  <a:off x="10191233" y="6905304"/>
                  <a:ext cx="962352" cy="30998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9" name="TextBox 25">
                  <a:extLst>
                    <a:ext uri="{FF2B5EF4-FFF2-40B4-BE49-F238E27FC236}">
                      <a16:creationId xmlns:a16="http://schemas.microsoft.com/office/drawing/2014/main" id="{363198FE-2FA4-46B6-BD1D-69218B8DBE7E}"/>
                    </a:ext>
                  </a:extLst>
                </xdr:cNvPr>
                <xdr:cNvSpPr txBox="1"/>
              </xdr:nvSpPr>
              <xdr:spPr>
                <a:xfrm>
                  <a:off x="5223534" y="4966978"/>
                  <a:ext cx="1079418" cy="406482"/>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4BD2D"/>
                      </a:solidFill>
                      <a:latin typeface="Arial"/>
                      <a:ea typeface="Arial Unicode MS"/>
                      <a:cs typeface="Arial" pitchFamily="34" charset="0"/>
                    </a:rPr>
                    <a:t>14 May</a:t>
                  </a:r>
                  <a:endParaRPr lang="ko-KR" altLang="en-US" sz="2000" b="1">
                    <a:solidFill>
                      <a:srgbClr val="F4BD2D"/>
                    </a:solidFill>
                    <a:latin typeface="Arial"/>
                    <a:ea typeface="Arial Unicode MS"/>
                    <a:cs typeface="Arial" pitchFamily="34" charset="0"/>
                  </a:endParaRPr>
                </a:p>
              </xdr:txBody>
            </xdr:sp>
            <xdr:sp macro="" textlink="">
              <xdr:nvSpPr>
                <xdr:cNvPr id="20" name="TextBox 27">
                  <a:extLst>
                    <a:ext uri="{FF2B5EF4-FFF2-40B4-BE49-F238E27FC236}">
                      <a16:creationId xmlns:a16="http://schemas.microsoft.com/office/drawing/2014/main" id="{E76262F6-9383-43A2-8E0C-F0B8210119ED}"/>
                    </a:ext>
                  </a:extLst>
                </xdr:cNvPr>
                <xdr:cNvSpPr txBox="1"/>
              </xdr:nvSpPr>
              <xdr:spPr>
                <a:xfrm>
                  <a:off x="4703286" y="6930445"/>
                  <a:ext cx="2106294" cy="506508"/>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1" name="TextBox 29">
                  <a:extLst>
                    <a:ext uri="{FF2B5EF4-FFF2-40B4-BE49-F238E27FC236}">
                      <a16:creationId xmlns:a16="http://schemas.microsoft.com/office/drawing/2014/main" id="{C43F9CB5-D622-4818-92A9-EEF9FB1ADAD5}"/>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22" name="TextBox 30">
                  <a:extLst>
                    <a:ext uri="{FF2B5EF4-FFF2-40B4-BE49-F238E27FC236}">
                      <a16:creationId xmlns:a16="http://schemas.microsoft.com/office/drawing/2014/main" id="{6780AB7B-3982-440F-BF6A-60F4CFC52CC0}"/>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3" name="TextBox 31">
                  <a:extLst>
                    <a:ext uri="{FF2B5EF4-FFF2-40B4-BE49-F238E27FC236}">
                      <a16:creationId xmlns:a16="http://schemas.microsoft.com/office/drawing/2014/main" id="{7AF4A428-87DC-46B8-82B5-0E1B55BC29C1}"/>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4" name="TextBox 32">
                  <a:extLst>
                    <a:ext uri="{FF2B5EF4-FFF2-40B4-BE49-F238E27FC236}">
                      <a16:creationId xmlns:a16="http://schemas.microsoft.com/office/drawing/2014/main" id="{B69E990F-BAB4-4872-9AFB-6AF8197640F4}"/>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25" name="TextBox 33">
                  <a:extLst>
                    <a:ext uri="{FF2B5EF4-FFF2-40B4-BE49-F238E27FC236}">
                      <a16:creationId xmlns:a16="http://schemas.microsoft.com/office/drawing/2014/main" id="{7ADD445E-4524-40C9-AC9A-39013056BA26}"/>
                    </a:ext>
                  </a:extLst>
                </xdr:cNvPr>
                <xdr:cNvSpPr txBox="1"/>
              </xdr:nvSpPr>
              <xdr:spPr>
                <a:xfrm>
                  <a:off x="8063019" y="4590771"/>
                  <a:ext cx="2103121" cy="52642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6" name="Rounded Rectangle 5">
                  <a:extLst>
                    <a:ext uri="{FF2B5EF4-FFF2-40B4-BE49-F238E27FC236}">
                      <a16:creationId xmlns:a16="http://schemas.microsoft.com/office/drawing/2014/main" id="{A956E9B6-8424-43A6-98F2-B2B5B866E118}"/>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27" name="Rectangle 9">
                  <a:extLst>
                    <a:ext uri="{FF2B5EF4-FFF2-40B4-BE49-F238E27FC236}">
                      <a16:creationId xmlns:a16="http://schemas.microsoft.com/office/drawing/2014/main" id="{A3F190A5-D565-41EF-89A9-DAC4C6316018}"/>
                    </a:ext>
                  </a:extLst>
                </xdr:cNvPr>
                <xdr:cNvSpPr/>
              </xdr:nvSpPr>
              <xdr:spPr>
                <a:xfrm>
                  <a:off x="5600502" y="5739439"/>
                  <a:ext cx="321380" cy="311562"/>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4BD2D">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8" name="그룹 5">
                  <a:extLst>
                    <a:ext uri="{FF2B5EF4-FFF2-40B4-BE49-F238E27FC236}">
                      <a16:creationId xmlns:a16="http://schemas.microsoft.com/office/drawing/2014/main" id="{142734EF-EB82-4DA3-B365-0B97AF01C655}"/>
                    </a:ext>
                  </a:extLst>
                </xdr:cNvPr>
                <xdr:cNvGrpSpPr/>
              </xdr:nvGrpSpPr>
              <xdr:grpSpPr>
                <a:xfrm>
                  <a:off x="8760091" y="5205036"/>
                  <a:ext cx="641307" cy="1109168"/>
                  <a:chOff x="5534611" y="3144708"/>
                  <a:chExt cx="647652" cy="1109168"/>
                </a:xfrm>
              </xdr:grpSpPr>
              <xdr:cxnSp macro="">
                <xdr:nvCxnSpPr>
                  <xdr:cNvPr id="45" name="Straight Connector 44">
                    <a:extLst>
                      <a:ext uri="{FF2B5EF4-FFF2-40B4-BE49-F238E27FC236}">
                        <a16:creationId xmlns:a16="http://schemas.microsoft.com/office/drawing/2014/main" id="{BFB3CBB0-07D5-4A05-864A-5B7EE18E32FF}"/>
                      </a:ext>
                    </a:extLst>
                  </xdr:cNvPr>
                  <xdr:cNvCxnSpPr/>
                </xdr:nvCxnSpPr>
                <xdr:spPr>
                  <a:xfrm flipV="1">
                    <a:off x="5858432" y="3144708"/>
                    <a:ext cx="0" cy="78089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46" name="Oval 45">
                    <a:extLst>
                      <a:ext uri="{FF2B5EF4-FFF2-40B4-BE49-F238E27FC236}">
                        <a16:creationId xmlns:a16="http://schemas.microsoft.com/office/drawing/2014/main" id="{459273D9-862C-4272-A0DA-D5F403172111}"/>
                      </a:ext>
                    </a:extLst>
                  </xdr:cNvPr>
                  <xdr:cNvSpPr/>
                </xdr:nvSpPr>
                <xdr:spPr>
                  <a:xfrm>
                    <a:off x="5534611" y="3605771"/>
                    <a:ext cx="647652" cy="648105"/>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9" name="TextBox 58">
                  <a:extLst>
                    <a:ext uri="{FF2B5EF4-FFF2-40B4-BE49-F238E27FC236}">
                      <a16:creationId xmlns:a16="http://schemas.microsoft.com/office/drawing/2014/main" id="{8ACB896C-6362-4FD3-985A-7B427AF41B23}"/>
                    </a:ext>
                  </a:extLst>
                </xdr:cNvPr>
                <xdr:cNvSpPr txBox="1"/>
              </xdr:nvSpPr>
              <xdr:spPr>
                <a:xfrm>
                  <a:off x="8541026" y="6616039"/>
                  <a:ext cx="1278097" cy="406481"/>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30" name="Block Arc 25">
                  <a:extLst>
                    <a:ext uri="{FF2B5EF4-FFF2-40B4-BE49-F238E27FC236}">
                      <a16:creationId xmlns:a16="http://schemas.microsoft.com/office/drawing/2014/main" id="{C94F0DD8-F539-4B81-B6F0-34D159E6903A}"/>
                    </a:ext>
                  </a:extLst>
                </xdr:cNvPr>
                <xdr:cNvSpPr/>
              </xdr:nvSpPr>
              <xdr:spPr>
                <a:xfrm>
                  <a:off x="8948308" y="5775078"/>
                  <a:ext cx="239712" cy="344792"/>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31" name="그룹 8">
                  <a:extLst>
                    <a:ext uri="{FF2B5EF4-FFF2-40B4-BE49-F238E27FC236}">
                      <a16:creationId xmlns:a16="http://schemas.microsoft.com/office/drawing/2014/main" id="{CADE8639-CCC7-47FD-B417-28D887658474}"/>
                    </a:ext>
                  </a:extLst>
                </xdr:cNvPr>
                <xdr:cNvGrpSpPr/>
              </xdr:nvGrpSpPr>
              <xdr:grpSpPr>
                <a:xfrm>
                  <a:off x="10345417" y="5572517"/>
                  <a:ext cx="657170" cy="1135356"/>
                  <a:chOff x="11591330" y="3605704"/>
                  <a:chExt cx="647651" cy="1129006"/>
                </a:xfrm>
              </xdr:grpSpPr>
              <xdr:cxnSp macro="">
                <xdr:nvCxnSpPr>
                  <xdr:cNvPr id="43" name="Straight Connector 42">
                    <a:extLst>
                      <a:ext uri="{FF2B5EF4-FFF2-40B4-BE49-F238E27FC236}">
                        <a16:creationId xmlns:a16="http://schemas.microsoft.com/office/drawing/2014/main" id="{581FA89D-09C1-4C8F-B3AC-F53BAE3A8760}"/>
                      </a:ext>
                    </a:extLst>
                  </xdr:cNvPr>
                  <xdr:cNvCxnSpPr/>
                </xdr:nvCxnSpPr>
                <xdr:spPr>
                  <a:xfrm flipV="1">
                    <a:off x="11915159" y="3953816"/>
                    <a:ext cx="0" cy="780894"/>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44" name="Oval 43">
                    <a:extLst>
                      <a:ext uri="{FF2B5EF4-FFF2-40B4-BE49-F238E27FC236}">
                        <a16:creationId xmlns:a16="http://schemas.microsoft.com/office/drawing/2014/main" id="{9576E7C8-4620-4A97-A933-57611BBEFB30}"/>
                      </a:ext>
                    </a:extLst>
                  </xdr:cNvPr>
                  <xdr:cNvSpPr/>
                </xdr:nvSpPr>
                <xdr:spPr>
                  <a:xfrm>
                    <a:off x="11591330" y="3605704"/>
                    <a:ext cx="647651" cy="648105"/>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2" name="TextBox 63">
                  <a:extLst>
                    <a:ext uri="{FF2B5EF4-FFF2-40B4-BE49-F238E27FC236}">
                      <a16:creationId xmlns:a16="http://schemas.microsoft.com/office/drawing/2014/main" id="{02628AE4-80E9-434B-B90F-AA7E6E52202D}"/>
                    </a:ext>
                  </a:extLst>
                </xdr:cNvPr>
                <xdr:cNvSpPr txBox="1"/>
              </xdr:nvSpPr>
              <xdr:spPr>
                <a:xfrm>
                  <a:off x="10135875" y="4916496"/>
                  <a:ext cx="1193070"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33" name="Oval 32">
                  <a:extLst>
                    <a:ext uri="{FF2B5EF4-FFF2-40B4-BE49-F238E27FC236}">
                      <a16:creationId xmlns:a16="http://schemas.microsoft.com/office/drawing/2014/main" id="{89B3F35D-FD60-4F3B-A795-AB944A9D5EA6}"/>
                    </a:ext>
                  </a:extLst>
                </xdr:cNvPr>
                <xdr:cNvSpPr/>
              </xdr:nvSpPr>
              <xdr:spPr>
                <a:xfrm>
                  <a:off x="10508025" y="5758413"/>
                  <a:ext cx="325597" cy="328570"/>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34" name="그룹 7">
                  <a:extLst>
                    <a:ext uri="{FF2B5EF4-FFF2-40B4-BE49-F238E27FC236}">
                      <a16:creationId xmlns:a16="http://schemas.microsoft.com/office/drawing/2014/main" id="{9F3BAE18-450E-4191-8E25-F384808DDA92}"/>
                    </a:ext>
                  </a:extLst>
                </xdr:cNvPr>
                <xdr:cNvGrpSpPr/>
              </xdr:nvGrpSpPr>
              <xdr:grpSpPr>
                <a:xfrm>
                  <a:off x="11720363" y="5223217"/>
                  <a:ext cx="647651" cy="1102818"/>
                  <a:chOff x="8759362" y="3144775"/>
                  <a:chExt cx="647651" cy="1109168"/>
                </a:xfrm>
              </xdr:grpSpPr>
              <xdr:cxnSp macro="">
                <xdr:nvCxnSpPr>
                  <xdr:cNvPr id="41" name="Straight Connector 40">
                    <a:extLst>
                      <a:ext uri="{FF2B5EF4-FFF2-40B4-BE49-F238E27FC236}">
                        <a16:creationId xmlns:a16="http://schemas.microsoft.com/office/drawing/2014/main" id="{D42EFD24-41A5-4906-9C34-2274065016D3}"/>
                      </a:ext>
                    </a:extLst>
                  </xdr:cNvPr>
                  <xdr:cNvCxnSpPr/>
                </xdr:nvCxnSpPr>
                <xdr:spPr>
                  <a:xfrm flipV="1">
                    <a:off x="9083186" y="3144775"/>
                    <a:ext cx="0" cy="780895"/>
                  </a:xfrm>
                  <a:prstGeom prst="line">
                    <a:avLst/>
                  </a:prstGeom>
                  <a:noFill/>
                  <a:ln w="63500" cap="flat" cmpd="sng" algn="ctr">
                    <a:solidFill>
                      <a:srgbClr val="1C7DE1">
                        <a:alpha val="40000"/>
                      </a:srgbClr>
                    </a:solidFill>
                    <a:prstDash val="solid"/>
                    <a:miter lim="800000"/>
                    <a:headEnd type="oval" w="sm" len="sm"/>
                    <a:tailEnd type="oval" w="sm" len="sm"/>
                  </a:ln>
                  <a:effectLst/>
                </xdr:spPr>
              </xdr:cxnSp>
              <xdr:sp macro="" textlink="">
                <xdr:nvSpPr>
                  <xdr:cNvPr id="42" name="Oval 41">
                    <a:extLst>
                      <a:ext uri="{FF2B5EF4-FFF2-40B4-BE49-F238E27FC236}">
                        <a16:creationId xmlns:a16="http://schemas.microsoft.com/office/drawing/2014/main" id="{ED4AF3A0-4AF7-41D1-8482-54B681044354}"/>
                      </a:ext>
                    </a:extLst>
                  </xdr:cNvPr>
                  <xdr:cNvSpPr/>
                </xdr:nvSpPr>
                <xdr:spPr>
                  <a:xfrm>
                    <a:off x="8759362" y="3605838"/>
                    <a:ext cx="647651" cy="648105"/>
                  </a:xfrm>
                  <a:prstGeom prst="ellipse">
                    <a:avLst/>
                  </a:prstGeom>
                  <a:solidFill>
                    <a:sysClr val="window" lastClr="FFFFFF"/>
                  </a:solidFill>
                  <a:ln w="63500" cap="flat" cmpd="sng" algn="ctr">
                    <a:solidFill>
                      <a:srgbClr val="1C7DE1">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5" name="TextBox 34">
                  <a:extLst>
                    <a:ext uri="{FF2B5EF4-FFF2-40B4-BE49-F238E27FC236}">
                      <a16:creationId xmlns:a16="http://schemas.microsoft.com/office/drawing/2014/main" id="{E39A354F-A3CE-4D04-BEE2-50F774C156FF}"/>
                    </a:ext>
                  </a:extLst>
                </xdr:cNvPr>
                <xdr:cNvSpPr txBox="1"/>
              </xdr:nvSpPr>
              <xdr:spPr>
                <a:xfrm>
                  <a:off x="11532039" y="6652625"/>
                  <a:ext cx="1194487" cy="46168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36" name="TextBox 65">
                  <a:extLst>
                    <a:ext uri="{FF2B5EF4-FFF2-40B4-BE49-F238E27FC236}">
                      <a16:creationId xmlns:a16="http://schemas.microsoft.com/office/drawing/2014/main" id="{CBCC9FDB-4CA0-41D7-AC49-E234A8E41307}"/>
                    </a:ext>
                  </a:extLst>
                </xdr:cNvPr>
                <xdr:cNvSpPr txBox="1"/>
              </xdr:nvSpPr>
              <xdr:spPr>
                <a:xfrm>
                  <a:off x="11514107" y="4674134"/>
                  <a:ext cx="952833" cy="30461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7" name="TextBox 66">
                  <a:extLst>
                    <a:ext uri="{FF2B5EF4-FFF2-40B4-BE49-F238E27FC236}">
                      <a16:creationId xmlns:a16="http://schemas.microsoft.com/office/drawing/2014/main" id="{DFA2DAAF-68FF-46B4-816C-615D245822E1}"/>
                    </a:ext>
                  </a:extLst>
                </xdr:cNvPr>
                <xdr:cNvSpPr txBox="1"/>
              </xdr:nvSpPr>
              <xdr:spPr>
                <a:xfrm>
                  <a:off x="12905733" y="6912904"/>
                  <a:ext cx="1421221" cy="30779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8" name="Freeform 18">
                  <a:extLst>
                    <a:ext uri="{FF2B5EF4-FFF2-40B4-BE49-F238E27FC236}">
                      <a16:creationId xmlns:a16="http://schemas.microsoft.com/office/drawing/2014/main" id="{2FC17337-5C3C-4B8B-A5BF-82822A2B04D9}"/>
                    </a:ext>
                  </a:extLst>
                </xdr:cNvPr>
                <xdr:cNvSpPr/>
              </xdr:nvSpPr>
              <xdr:spPr>
                <a:xfrm>
                  <a:off x="13410547" y="5815423"/>
                  <a:ext cx="365844" cy="298644"/>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39" name="Notched Right Arrow 73">
                  <a:extLst>
                    <a:ext uri="{FF2B5EF4-FFF2-40B4-BE49-F238E27FC236}">
                      <a16:creationId xmlns:a16="http://schemas.microsoft.com/office/drawing/2014/main" id="{64FE81AC-D896-427B-8D9D-880AE2D74777}"/>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40" name="5-Point Star 74">
                  <a:extLst>
                    <a:ext uri="{FF2B5EF4-FFF2-40B4-BE49-F238E27FC236}">
                      <a16:creationId xmlns:a16="http://schemas.microsoft.com/office/drawing/2014/main" id="{7CF97F2E-F268-480C-8E5F-E0F6A6FDB852}"/>
                    </a:ext>
                  </a:extLst>
                </xdr:cNvPr>
                <xdr:cNvSpPr/>
              </xdr:nvSpPr>
              <xdr:spPr>
                <a:xfrm>
                  <a:off x="11874638" y="5796594"/>
                  <a:ext cx="372709" cy="366619"/>
                </a:xfrm>
                <a:prstGeom prst="star5">
                  <a:avLst/>
                </a:prstGeom>
                <a:solidFill>
                  <a:srgbClr val="1C7DE1">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cxnSp macro="">
            <xdr:nvCxnSpPr>
              <xdr:cNvPr id="8" name="Straight Connector 7">
                <a:extLst>
                  <a:ext uri="{FF2B5EF4-FFF2-40B4-BE49-F238E27FC236}">
                    <a16:creationId xmlns:a16="http://schemas.microsoft.com/office/drawing/2014/main" id="{18950DA1-A4A5-446E-9EFC-6E30E203123E}"/>
                  </a:ext>
                </a:extLst>
              </xdr:cNvPr>
              <xdr:cNvCxnSpPr/>
            </xdr:nvCxnSpPr>
            <xdr:spPr>
              <a:xfrm flipV="1">
                <a:off x="6281956" y="1869943"/>
                <a:ext cx="0" cy="772324"/>
              </a:xfrm>
              <a:prstGeom prst="line">
                <a:avLst/>
              </a:prstGeom>
              <a:noFill/>
              <a:ln w="63500" cap="flat" cmpd="sng" algn="ctr">
                <a:solidFill>
                  <a:srgbClr val="FF0000"/>
                </a:solidFill>
                <a:prstDash val="solid"/>
                <a:miter lim="800000"/>
                <a:headEnd type="oval" w="sm" len="sm"/>
                <a:tailEnd type="oval" w="sm" len="sm"/>
              </a:ln>
              <a:effectLst/>
            </xdr:spPr>
          </xdr:cxnSp>
          <xdr:sp macro="" textlink="">
            <xdr:nvSpPr>
              <xdr:cNvPr id="9" name="Oval 8">
                <a:extLst>
                  <a:ext uri="{FF2B5EF4-FFF2-40B4-BE49-F238E27FC236}">
                    <a16:creationId xmlns:a16="http://schemas.microsoft.com/office/drawing/2014/main" id="{E376A295-8740-498B-B8E0-5C24764AE2CD}"/>
                  </a:ext>
                </a:extLst>
              </xdr:cNvPr>
              <xdr:cNvSpPr/>
            </xdr:nvSpPr>
            <xdr:spPr>
              <a:xfrm>
                <a:off x="5954513" y="2624943"/>
                <a:ext cx="653337" cy="654598"/>
              </a:xfrm>
              <a:prstGeom prst="ellipse">
                <a:avLst/>
              </a:prstGeom>
              <a:solidFill>
                <a:schemeClr val="bg1"/>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1200" b="0" i="0" u="none" strike="noStrike" kern="0" cap="none" spc="0" normalizeH="0" baseline="0">
                  <a:ln>
                    <a:noFill/>
                  </a:ln>
                  <a:solidFill>
                    <a:srgbClr val="FF0000"/>
                  </a:solidFill>
                  <a:effectLst/>
                  <a:uLnTx/>
                  <a:uFillTx/>
                  <a:latin typeface="Arial"/>
                  <a:ea typeface="Arial Unicode MS"/>
                  <a:cs typeface="+mn-cs"/>
                </a:endParaRPr>
              </a:p>
            </xdr:txBody>
          </xdr:sp>
          <xdr:sp macro="" textlink="">
            <xdr:nvSpPr>
              <xdr:cNvPr id="10" name="TextBox 9">
                <a:extLst>
                  <a:ext uri="{FF2B5EF4-FFF2-40B4-BE49-F238E27FC236}">
                    <a16:creationId xmlns:a16="http://schemas.microsoft.com/office/drawing/2014/main" id="{AD26B6B2-5659-4744-AECC-200930BB926E}"/>
                  </a:ext>
                </a:extLst>
              </xdr:cNvPr>
              <xdr:cNvSpPr txBox="1"/>
            </xdr:nvSpPr>
            <xdr:spPr>
              <a:xfrm>
                <a:off x="5984216" y="1095409"/>
                <a:ext cx="678786" cy="275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latin typeface="Arial" panose="020B0604020202020204" pitchFamily="34" charset="0"/>
                    <a:cs typeface="Arial" panose="020B0604020202020204" pitchFamily="34" charset="0"/>
                  </a:rPr>
                  <a:t>NOW</a:t>
                </a:r>
                <a:endParaRPr lang="th-TH" sz="1600" b="1">
                  <a:solidFill>
                    <a:sysClr val="windowText" lastClr="000000"/>
                  </a:solidFill>
                  <a:latin typeface="Arial" panose="020B0604020202020204" pitchFamily="34" charset="0"/>
                </a:endParaRPr>
              </a:p>
            </xdr:txBody>
          </xdr:sp>
          <xdr:sp macro="" textlink="">
            <xdr:nvSpPr>
              <xdr:cNvPr id="11" name="TextBox 32">
                <a:extLst>
                  <a:ext uri="{FF2B5EF4-FFF2-40B4-BE49-F238E27FC236}">
                    <a16:creationId xmlns:a16="http://schemas.microsoft.com/office/drawing/2014/main" id="{6B309031-75FB-4933-ABE7-9EDB88E25382}"/>
                  </a:ext>
                </a:extLst>
              </xdr:cNvPr>
              <xdr:cNvSpPr txBox="1"/>
            </xdr:nvSpPr>
            <xdr:spPr>
              <a:xfrm>
                <a:off x="5798686" y="1329363"/>
                <a:ext cx="1055205" cy="393542"/>
              </a:xfrm>
              <a:prstGeom prst="rect">
                <a:avLst/>
              </a:prstGeom>
              <a:noFill/>
            </xdr:spPr>
            <xdr:txBody>
              <a:bodyPr wrap="square" rtlCol="0" anchor="ctr">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th-TH" altLang="ko-KR" sz="2000" b="1">
                    <a:solidFill>
                      <a:srgbClr val="FF0000"/>
                    </a:solidFill>
                    <a:latin typeface="Arial"/>
                    <a:ea typeface="Arial Unicode MS"/>
                    <a:cs typeface="Arial" pitchFamily="34" charset="0"/>
                  </a:rPr>
                  <a:t>2</a:t>
                </a:r>
                <a:r>
                  <a:rPr lang="en-US" altLang="ko-KR" sz="2000" b="1">
                    <a:solidFill>
                      <a:srgbClr val="FF0000"/>
                    </a:solidFill>
                    <a:latin typeface="Arial"/>
                    <a:ea typeface="Arial Unicode MS"/>
                    <a:cs typeface="Arial" pitchFamily="34" charset="0"/>
                  </a:rPr>
                  <a:t>8 May</a:t>
                </a:r>
                <a:endParaRPr lang="ko-KR" altLang="en-US" sz="2000" b="1">
                  <a:solidFill>
                    <a:srgbClr val="FF0000"/>
                  </a:solidFill>
                  <a:latin typeface="Arial"/>
                  <a:ea typeface="Arial Unicode MS"/>
                  <a:cs typeface="Arial" pitchFamily="34" charset="0"/>
                </a:endParaRPr>
              </a:p>
            </xdr:txBody>
          </xdr:sp>
        </xdr:grpSp>
        <xdr:sp macro="" textlink="">
          <xdr:nvSpPr>
            <xdr:cNvPr id="6" name="Heart 5">
              <a:extLst>
                <a:ext uri="{FF2B5EF4-FFF2-40B4-BE49-F238E27FC236}">
                  <a16:creationId xmlns:a16="http://schemas.microsoft.com/office/drawing/2014/main" id="{0584016B-0DFB-4F6B-9415-58D3311F8AD4}"/>
                </a:ext>
              </a:extLst>
            </xdr:cNvPr>
            <xdr:cNvSpPr/>
          </xdr:nvSpPr>
          <xdr:spPr>
            <a:xfrm>
              <a:off x="6357920" y="2592296"/>
              <a:ext cx="435621" cy="344911"/>
            </a:xfrm>
            <a:prstGeom prst="heart">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grp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67234</xdr:colOff>
      <xdr:row>4</xdr:row>
      <xdr:rowOff>31003</xdr:rowOff>
    </xdr:from>
    <xdr:to>
      <xdr:col>8</xdr:col>
      <xdr:colOff>330709</xdr:colOff>
      <xdr:row>20</xdr:row>
      <xdr:rowOff>10028</xdr:rowOff>
    </xdr:to>
    <xdr:grpSp>
      <xdr:nvGrpSpPr>
        <xdr:cNvPr id="2" name="Group 1">
          <a:extLst>
            <a:ext uri="{FF2B5EF4-FFF2-40B4-BE49-F238E27FC236}">
              <a16:creationId xmlns:a16="http://schemas.microsoft.com/office/drawing/2014/main" id="{C66CF012-AA11-4CD4-A6EE-E36B05CDCA09}"/>
            </a:ext>
          </a:extLst>
        </xdr:cNvPr>
        <xdr:cNvGrpSpPr/>
      </xdr:nvGrpSpPr>
      <xdr:grpSpPr>
        <a:xfrm>
          <a:off x="429184" y="764428"/>
          <a:ext cx="14303325" cy="2722225"/>
          <a:chOff x="715180" y="5612862"/>
          <a:chExt cx="14517632" cy="2954898"/>
        </a:xfrm>
      </xdr:grpSpPr>
      <xdr:sp macro="" textlink="">
        <xdr:nvSpPr>
          <xdr:cNvPr id="3" name="TextBox 2">
            <a:extLst>
              <a:ext uri="{FF2B5EF4-FFF2-40B4-BE49-F238E27FC236}">
                <a16:creationId xmlns:a16="http://schemas.microsoft.com/office/drawing/2014/main" id="{349B457A-742D-4021-80A2-D46A5996BCA9}"/>
              </a:ext>
            </a:extLst>
          </xdr:cNvPr>
          <xdr:cNvSpPr txBox="1"/>
        </xdr:nvSpPr>
        <xdr:spPr>
          <a:xfrm>
            <a:off x="715180" y="5612862"/>
            <a:ext cx="14517632"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4" name="Group 3">
            <a:extLst>
              <a:ext uri="{FF2B5EF4-FFF2-40B4-BE49-F238E27FC236}">
                <a16:creationId xmlns:a16="http://schemas.microsoft.com/office/drawing/2014/main" id="{2F2650FA-F100-4B38-B958-D96122F1EFFF}"/>
              </a:ext>
            </a:extLst>
          </xdr:cNvPr>
          <xdr:cNvGrpSpPr/>
        </xdr:nvGrpSpPr>
        <xdr:grpSpPr>
          <a:xfrm>
            <a:off x="791741" y="5706440"/>
            <a:ext cx="14346301" cy="2774233"/>
            <a:chOff x="108185" y="409232"/>
            <a:chExt cx="14343124" cy="2774233"/>
          </a:xfrm>
        </xdr:grpSpPr>
        <xdr:grpSp>
          <xdr:nvGrpSpPr>
            <xdr:cNvPr id="5" name="Group 4">
              <a:extLst>
                <a:ext uri="{FF2B5EF4-FFF2-40B4-BE49-F238E27FC236}">
                  <a16:creationId xmlns:a16="http://schemas.microsoft.com/office/drawing/2014/main" id="{5B8E83E6-543D-4266-A12E-6842850E720E}"/>
                </a:ext>
              </a:extLst>
            </xdr:cNvPr>
            <xdr:cNvGrpSpPr/>
          </xdr:nvGrpSpPr>
          <xdr:grpSpPr>
            <a:xfrm>
              <a:off x="108185" y="409232"/>
              <a:ext cx="14343124" cy="2774233"/>
              <a:chOff x="360537" y="577298"/>
              <a:chExt cx="13128973" cy="2818673"/>
            </a:xfrm>
          </xdr:grpSpPr>
          <xdr:grpSp>
            <xdr:nvGrpSpPr>
              <xdr:cNvPr id="7" name="Group 6">
                <a:extLst>
                  <a:ext uri="{FF2B5EF4-FFF2-40B4-BE49-F238E27FC236}">
                    <a16:creationId xmlns:a16="http://schemas.microsoft.com/office/drawing/2014/main" id="{2D7186FC-D298-4AA0-BF6B-DA351DA5D98F}"/>
                  </a:ext>
                </a:extLst>
              </xdr:cNvPr>
              <xdr:cNvGrpSpPr/>
            </xdr:nvGrpSpPr>
            <xdr:grpSpPr>
              <a:xfrm>
                <a:off x="360537" y="577298"/>
                <a:ext cx="13128973" cy="2818673"/>
                <a:chOff x="1315888" y="4590771"/>
                <a:chExt cx="13364017" cy="2846182"/>
              </a:xfrm>
            </xdr:grpSpPr>
            <xdr:cxnSp macro="">
              <xdr:nvCxnSpPr>
                <xdr:cNvPr id="12" name="Straight Connector 11">
                  <a:extLst>
                    <a:ext uri="{FF2B5EF4-FFF2-40B4-BE49-F238E27FC236}">
                      <a16:creationId xmlns:a16="http://schemas.microsoft.com/office/drawing/2014/main" id="{971F6330-463B-46BC-85AA-4D8D470007B9}"/>
                    </a:ext>
                  </a:extLst>
                </xdr:cNvPr>
                <xdr:cNvCxnSpPr>
                  <a:cxnSpLocks/>
                </xdr:cNvCxnSpPr>
              </xdr:nvCxnSpPr>
              <xdr:spPr>
                <a:xfrm flipV="1">
                  <a:off x="1315888" y="5926350"/>
                  <a:ext cx="13364017" cy="4995"/>
                </a:xfrm>
                <a:prstGeom prst="line">
                  <a:avLst/>
                </a:prstGeom>
                <a:noFill/>
                <a:ln w="76200" cap="flat" cmpd="sng" algn="ctr">
                  <a:solidFill>
                    <a:sysClr val="window" lastClr="FFFFFF">
                      <a:lumMod val="85000"/>
                    </a:sysClr>
                  </a:solidFill>
                  <a:prstDash val="solid"/>
                  <a:miter lim="800000"/>
                </a:ln>
                <a:effectLst/>
              </xdr:spPr>
            </xdr:cxnSp>
            <xdr:grpSp>
              <xdr:nvGrpSpPr>
                <xdr:cNvPr id="13" name="그룹 4">
                  <a:extLst>
                    <a:ext uri="{FF2B5EF4-FFF2-40B4-BE49-F238E27FC236}">
                      <a16:creationId xmlns:a16="http://schemas.microsoft.com/office/drawing/2014/main" id="{BACA2652-D37E-4DB2-AC92-9862CDD52302}"/>
                    </a:ext>
                  </a:extLst>
                </xdr:cNvPr>
                <xdr:cNvGrpSpPr/>
              </xdr:nvGrpSpPr>
              <xdr:grpSpPr>
                <a:xfrm>
                  <a:off x="2046677" y="5580506"/>
                  <a:ext cx="638547" cy="1129321"/>
                  <a:chOff x="1234621" y="3594272"/>
                  <a:chExt cx="648072" cy="1132494"/>
                </a:xfrm>
              </xdr:grpSpPr>
              <xdr:cxnSp macro="">
                <xdr:nvCxnSpPr>
                  <xdr:cNvPr id="53" name="Straight Connector 52">
                    <a:extLst>
                      <a:ext uri="{FF2B5EF4-FFF2-40B4-BE49-F238E27FC236}">
                        <a16:creationId xmlns:a16="http://schemas.microsoft.com/office/drawing/2014/main" id="{86A501FB-1173-4D16-A042-82C3D8085C50}"/>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54" name="Oval 53">
                    <a:extLst>
                      <a:ext uri="{FF2B5EF4-FFF2-40B4-BE49-F238E27FC236}">
                        <a16:creationId xmlns:a16="http://schemas.microsoft.com/office/drawing/2014/main" id="{10A9DBED-A463-4913-8D1F-C8D69CCB2ED0}"/>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4" name="그룹 5">
                  <a:extLst>
                    <a:ext uri="{FF2B5EF4-FFF2-40B4-BE49-F238E27FC236}">
                      <a16:creationId xmlns:a16="http://schemas.microsoft.com/office/drawing/2014/main" id="{A04DCFBC-67CC-467D-B171-2CCA38FF4B19}"/>
                    </a:ext>
                  </a:extLst>
                </xdr:cNvPr>
                <xdr:cNvGrpSpPr/>
              </xdr:nvGrpSpPr>
              <xdr:grpSpPr>
                <a:xfrm>
                  <a:off x="3809645" y="5211504"/>
                  <a:ext cx="641722" cy="1118636"/>
                  <a:chOff x="4137552" y="3133233"/>
                  <a:chExt cx="648072" cy="1109111"/>
                </a:xfrm>
              </xdr:grpSpPr>
              <xdr:cxnSp macro="">
                <xdr:nvCxnSpPr>
                  <xdr:cNvPr id="51" name="Straight Connector 50">
                    <a:extLst>
                      <a:ext uri="{FF2B5EF4-FFF2-40B4-BE49-F238E27FC236}">
                        <a16:creationId xmlns:a16="http://schemas.microsoft.com/office/drawing/2014/main" id="{0E0585F6-887B-4177-A90C-7AFB46649332}"/>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52" name="Oval 51">
                    <a:extLst>
                      <a:ext uri="{FF2B5EF4-FFF2-40B4-BE49-F238E27FC236}">
                        <a16:creationId xmlns:a16="http://schemas.microsoft.com/office/drawing/2014/main" id="{7E612CBF-4451-42AB-AFE7-44B2586885C7}"/>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5" name="그룹 6">
                  <a:extLst>
                    <a:ext uri="{FF2B5EF4-FFF2-40B4-BE49-F238E27FC236}">
                      <a16:creationId xmlns:a16="http://schemas.microsoft.com/office/drawing/2014/main" id="{D433DB65-42CE-4B8E-B0EF-AD3890DB81FE}"/>
                    </a:ext>
                  </a:extLst>
                </xdr:cNvPr>
                <xdr:cNvGrpSpPr/>
              </xdr:nvGrpSpPr>
              <xdr:grpSpPr>
                <a:xfrm>
                  <a:off x="5436245" y="5594197"/>
                  <a:ext cx="647651" cy="1128023"/>
                  <a:chOff x="5565973" y="3605802"/>
                  <a:chExt cx="647651" cy="1131197"/>
                </a:xfrm>
              </xdr:grpSpPr>
              <xdr:cxnSp macro="">
                <xdr:nvCxnSpPr>
                  <xdr:cNvPr id="49" name="Straight Connector 48">
                    <a:extLst>
                      <a:ext uri="{FF2B5EF4-FFF2-40B4-BE49-F238E27FC236}">
                        <a16:creationId xmlns:a16="http://schemas.microsoft.com/office/drawing/2014/main" id="{57023856-31BA-4B12-BE5C-15AAD3BC4386}"/>
                      </a:ext>
                    </a:extLst>
                  </xdr:cNvPr>
                  <xdr:cNvCxnSpPr/>
                </xdr:nvCxnSpPr>
                <xdr:spPr>
                  <a:xfrm flipV="1">
                    <a:off x="5890268" y="3956105"/>
                    <a:ext cx="0" cy="780894"/>
                  </a:xfrm>
                  <a:prstGeom prst="line">
                    <a:avLst/>
                  </a:prstGeom>
                  <a:noFill/>
                  <a:ln w="63500" cap="flat" cmpd="sng" algn="ctr">
                    <a:solidFill>
                      <a:srgbClr val="F4BD2D">
                        <a:alpha val="40000"/>
                      </a:srgbClr>
                    </a:solidFill>
                    <a:prstDash val="solid"/>
                    <a:miter lim="800000"/>
                    <a:headEnd type="oval" w="sm" len="sm"/>
                    <a:tailEnd type="oval"/>
                  </a:ln>
                  <a:effectLst/>
                </xdr:spPr>
              </xdr:cxnSp>
              <xdr:sp macro="" textlink="">
                <xdr:nvSpPr>
                  <xdr:cNvPr id="50" name="Oval 49">
                    <a:extLst>
                      <a:ext uri="{FF2B5EF4-FFF2-40B4-BE49-F238E27FC236}">
                        <a16:creationId xmlns:a16="http://schemas.microsoft.com/office/drawing/2014/main" id="{5F5A1305-E3DF-4AF3-BA95-7BB158CE302E}"/>
                      </a:ext>
                    </a:extLst>
                  </xdr:cNvPr>
                  <xdr:cNvSpPr/>
                </xdr:nvSpPr>
                <xdr:spPr>
                  <a:xfrm>
                    <a:off x="5565973" y="3605802"/>
                    <a:ext cx="647651" cy="648104"/>
                  </a:xfrm>
                  <a:prstGeom prst="ellipse">
                    <a:avLst/>
                  </a:prstGeom>
                  <a:solidFill>
                    <a:sysClr val="window" lastClr="FFFFFF"/>
                  </a:solidFill>
                  <a:ln w="63500" cap="flat" cmpd="sng" algn="ctr">
                    <a:solidFill>
                      <a:srgbClr val="F4BD2D">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6" name="그룹 8">
                  <a:extLst>
                    <a:ext uri="{FF2B5EF4-FFF2-40B4-BE49-F238E27FC236}">
                      <a16:creationId xmlns:a16="http://schemas.microsoft.com/office/drawing/2014/main" id="{19520B18-DD23-4DC3-9E8E-D2FCBD332219}"/>
                    </a:ext>
                  </a:extLst>
                </xdr:cNvPr>
                <xdr:cNvGrpSpPr/>
              </xdr:nvGrpSpPr>
              <xdr:grpSpPr>
                <a:xfrm>
                  <a:off x="13282234" y="5664960"/>
                  <a:ext cx="638286" cy="1136498"/>
                  <a:chOff x="11632603" y="3604572"/>
                  <a:chExt cx="647807" cy="1130141"/>
                </a:xfrm>
              </xdr:grpSpPr>
              <xdr:cxnSp macro="">
                <xdr:nvCxnSpPr>
                  <xdr:cNvPr id="47" name="Straight Connector 46">
                    <a:extLst>
                      <a:ext uri="{FF2B5EF4-FFF2-40B4-BE49-F238E27FC236}">
                        <a16:creationId xmlns:a16="http://schemas.microsoft.com/office/drawing/2014/main" id="{8CEF1024-7C52-4A58-9AF6-A4968AB942DE}"/>
                      </a:ext>
                    </a:extLst>
                  </xdr:cNvPr>
                  <xdr:cNvCxnSpPr/>
                </xdr:nvCxnSpPr>
                <xdr:spPr>
                  <a:xfrm flipV="1">
                    <a:off x="11953864" y="3953819"/>
                    <a:ext cx="0" cy="780894"/>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48" name="Oval 47">
                    <a:extLst>
                      <a:ext uri="{FF2B5EF4-FFF2-40B4-BE49-F238E27FC236}">
                        <a16:creationId xmlns:a16="http://schemas.microsoft.com/office/drawing/2014/main" id="{92F524F7-ECC2-4A10-9BB4-3E2269DF42BF}"/>
                      </a:ext>
                    </a:extLst>
                  </xdr:cNvPr>
                  <xdr:cNvSpPr/>
                </xdr:nvSpPr>
                <xdr:spPr>
                  <a:xfrm>
                    <a:off x="11632603" y="3604572"/>
                    <a:ext cx="647807" cy="647376"/>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7" name="TextBox 23">
                  <a:extLst>
                    <a:ext uri="{FF2B5EF4-FFF2-40B4-BE49-F238E27FC236}">
                      <a16:creationId xmlns:a16="http://schemas.microsoft.com/office/drawing/2014/main" id="{64A67463-96CA-42C2-91BB-A242C9F2A5BB}"/>
                    </a:ext>
                  </a:extLst>
                </xdr:cNvPr>
                <xdr:cNvSpPr txBox="1"/>
              </xdr:nvSpPr>
              <xdr:spPr>
                <a:xfrm>
                  <a:off x="13078220" y="4946829"/>
                  <a:ext cx="1220521"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18" name="TextBox 24">
                  <a:extLst>
                    <a:ext uri="{FF2B5EF4-FFF2-40B4-BE49-F238E27FC236}">
                      <a16:creationId xmlns:a16="http://schemas.microsoft.com/office/drawing/2014/main" id="{0492EEE3-AD47-48AC-8FF4-45946DEB098E}"/>
                    </a:ext>
                  </a:extLst>
                </xdr:cNvPr>
                <xdr:cNvSpPr txBox="1"/>
              </xdr:nvSpPr>
              <xdr:spPr>
                <a:xfrm>
                  <a:off x="10191233" y="6905304"/>
                  <a:ext cx="962352" cy="30998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9" name="TextBox 25">
                  <a:extLst>
                    <a:ext uri="{FF2B5EF4-FFF2-40B4-BE49-F238E27FC236}">
                      <a16:creationId xmlns:a16="http://schemas.microsoft.com/office/drawing/2014/main" id="{BA026FFE-CE63-469A-8728-89A1BA1F56CB}"/>
                    </a:ext>
                  </a:extLst>
                </xdr:cNvPr>
                <xdr:cNvSpPr txBox="1"/>
              </xdr:nvSpPr>
              <xdr:spPr>
                <a:xfrm>
                  <a:off x="5223534" y="4966978"/>
                  <a:ext cx="1079418" cy="406482"/>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4BD2D"/>
                      </a:solidFill>
                      <a:latin typeface="Arial"/>
                      <a:ea typeface="Arial Unicode MS"/>
                      <a:cs typeface="Arial" pitchFamily="34" charset="0"/>
                    </a:rPr>
                    <a:t>14 May</a:t>
                  </a:r>
                  <a:endParaRPr lang="ko-KR" altLang="en-US" sz="2000" b="1">
                    <a:solidFill>
                      <a:srgbClr val="F4BD2D"/>
                    </a:solidFill>
                    <a:latin typeface="Arial"/>
                    <a:ea typeface="Arial Unicode MS"/>
                    <a:cs typeface="Arial" pitchFamily="34" charset="0"/>
                  </a:endParaRPr>
                </a:p>
              </xdr:txBody>
            </xdr:sp>
            <xdr:sp macro="" textlink="">
              <xdr:nvSpPr>
                <xdr:cNvPr id="20" name="TextBox 27">
                  <a:extLst>
                    <a:ext uri="{FF2B5EF4-FFF2-40B4-BE49-F238E27FC236}">
                      <a16:creationId xmlns:a16="http://schemas.microsoft.com/office/drawing/2014/main" id="{91723786-9D75-425B-973C-8EDD1C472B14}"/>
                    </a:ext>
                  </a:extLst>
                </xdr:cNvPr>
                <xdr:cNvSpPr txBox="1"/>
              </xdr:nvSpPr>
              <xdr:spPr>
                <a:xfrm>
                  <a:off x="4703286" y="6930445"/>
                  <a:ext cx="2106294" cy="506508"/>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1" name="TextBox 29">
                  <a:extLst>
                    <a:ext uri="{FF2B5EF4-FFF2-40B4-BE49-F238E27FC236}">
                      <a16:creationId xmlns:a16="http://schemas.microsoft.com/office/drawing/2014/main" id="{3440BFA9-D1D8-423C-A045-5C83E8751599}"/>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22" name="TextBox 30">
                  <a:extLst>
                    <a:ext uri="{FF2B5EF4-FFF2-40B4-BE49-F238E27FC236}">
                      <a16:creationId xmlns:a16="http://schemas.microsoft.com/office/drawing/2014/main" id="{B7D5118A-4C09-4C44-8BAC-40D511BBDF53}"/>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3" name="TextBox 31">
                  <a:extLst>
                    <a:ext uri="{FF2B5EF4-FFF2-40B4-BE49-F238E27FC236}">
                      <a16:creationId xmlns:a16="http://schemas.microsoft.com/office/drawing/2014/main" id="{3D684957-7B19-4AAD-B990-5FA3F36FA626}"/>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4" name="TextBox 32">
                  <a:extLst>
                    <a:ext uri="{FF2B5EF4-FFF2-40B4-BE49-F238E27FC236}">
                      <a16:creationId xmlns:a16="http://schemas.microsoft.com/office/drawing/2014/main" id="{353EE96D-2FF4-46A4-8AF3-F416B191C85A}"/>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25" name="TextBox 33">
                  <a:extLst>
                    <a:ext uri="{FF2B5EF4-FFF2-40B4-BE49-F238E27FC236}">
                      <a16:creationId xmlns:a16="http://schemas.microsoft.com/office/drawing/2014/main" id="{7449F7DC-B42D-4C05-99B1-88B49DAA9593}"/>
                    </a:ext>
                  </a:extLst>
                </xdr:cNvPr>
                <xdr:cNvSpPr txBox="1"/>
              </xdr:nvSpPr>
              <xdr:spPr>
                <a:xfrm>
                  <a:off x="8063019" y="4590771"/>
                  <a:ext cx="2103121" cy="52642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6" name="Rounded Rectangle 5">
                  <a:extLst>
                    <a:ext uri="{FF2B5EF4-FFF2-40B4-BE49-F238E27FC236}">
                      <a16:creationId xmlns:a16="http://schemas.microsoft.com/office/drawing/2014/main" id="{76F870D9-09A7-41AD-AC75-144782A07CCC}"/>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27" name="Rectangle 9">
                  <a:extLst>
                    <a:ext uri="{FF2B5EF4-FFF2-40B4-BE49-F238E27FC236}">
                      <a16:creationId xmlns:a16="http://schemas.microsoft.com/office/drawing/2014/main" id="{132D9B28-7843-48E4-BEA0-DD67DE19424F}"/>
                    </a:ext>
                  </a:extLst>
                </xdr:cNvPr>
                <xdr:cNvSpPr/>
              </xdr:nvSpPr>
              <xdr:spPr>
                <a:xfrm>
                  <a:off x="5600502" y="5739439"/>
                  <a:ext cx="321380" cy="311562"/>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4BD2D">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8" name="그룹 5">
                  <a:extLst>
                    <a:ext uri="{FF2B5EF4-FFF2-40B4-BE49-F238E27FC236}">
                      <a16:creationId xmlns:a16="http://schemas.microsoft.com/office/drawing/2014/main" id="{AC184264-CC50-4E34-9F1D-F4C10074CE83}"/>
                    </a:ext>
                  </a:extLst>
                </xdr:cNvPr>
                <xdr:cNvGrpSpPr/>
              </xdr:nvGrpSpPr>
              <xdr:grpSpPr>
                <a:xfrm>
                  <a:off x="8760091" y="5205036"/>
                  <a:ext cx="641307" cy="1109168"/>
                  <a:chOff x="5534611" y="3144708"/>
                  <a:chExt cx="647652" cy="1109168"/>
                </a:xfrm>
              </xdr:grpSpPr>
              <xdr:cxnSp macro="">
                <xdr:nvCxnSpPr>
                  <xdr:cNvPr id="45" name="Straight Connector 44">
                    <a:extLst>
                      <a:ext uri="{FF2B5EF4-FFF2-40B4-BE49-F238E27FC236}">
                        <a16:creationId xmlns:a16="http://schemas.microsoft.com/office/drawing/2014/main" id="{88C778DE-3447-4075-A82F-5DE3A1E165FC}"/>
                      </a:ext>
                    </a:extLst>
                  </xdr:cNvPr>
                  <xdr:cNvCxnSpPr/>
                </xdr:nvCxnSpPr>
                <xdr:spPr>
                  <a:xfrm flipV="1">
                    <a:off x="5858432" y="3144708"/>
                    <a:ext cx="0" cy="78089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46" name="Oval 45">
                    <a:extLst>
                      <a:ext uri="{FF2B5EF4-FFF2-40B4-BE49-F238E27FC236}">
                        <a16:creationId xmlns:a16="http://schemas.microsoft.com/office/drawing/2014/main" id="{2E18C713-64A7-4232-9723-A9298ACDFEE9}"/>
                      </a:ext>
                    </a:extLst>
                  </xdr:cNvPr>
                  <xdr:cNvSpPr/>
                </xdr:nvSpPr>
                <xdr:spPr>
                  <a:xfrm>
                    <a:off x="5534611" y="3605771"/>
                    <a:ext cx="647652" cy="648105"/>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9" name="TextBox 58">
                  <a:extLst>
                    <a:ext uri="{FF2B5EF4-FFF2-40B4-BE49-F238E27FC236}">
                      <a16:creationId xmlns:a16="http://schemas.microsoft.com/office/drawing/2014/main" id="{D2353696-BDD9-404B-BF39-EC7641FA4B22}"/>
                    </a:ext>
                  </a:extLst>
                </xdr:cNvPr>
                <xdr:cNvSpPr txBox="1"/>
              </xdr:nvSpPr>
              <xdr:spPr>
                <a:xfrm>
                  <a:off x="8541026" y="6616039"/>
                  <a:ext cx="1278097" cy="406481"/>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30" name="Block Arc 25">
                  <a:extLst>
                    <a:ext uri="{FF2B5EF4-FFF2-40B4-BE49-F238E27FC236}">
                      <a16:creationId xmlns:a16="http://schemas.microsoft.com/office/drawing/2014/main" id="{EF60F5ED-59D6-4CE2-871C-E6A4FB96F1B9}"/>
                    </a:ext>
                  </a:extLst>
                </xdr:cNvPr>
                <xdr:cNvSpPr/>
              </xdr:nvSpPr>
              <xdr:spPr>
                <a:xfrm>
                  <a:off x="8948308" y="5775078"/>
                  <a:ext cx="239712" cy="344792"/>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31" name="그룹 8">
                  <a:extLst>
                    <a:ext uri="{FF2B5EF4-FFF2-40B4-BE49-F238E27FC236}">
                      <a16:creationId xmlns:a16="http://schemas.microsoft.com/office/drawing/2014/main" id="{15A89E93-EBD4-495A-AF12-7776E1563268}"/>
                    </a:ext>
                  </a:extLst>
                </xdr:cNvPr>
                <xdr:cNvGrpSpPr/>
              </xdr:nvGrpSpPr>
              <xdr:grpSpPr>
                <a:xfrm>
                  <a:off x="10345417" y="5572517"/>
                  <a:ext cx="657170" cy="1135356"/>
                  <a:chOff x="11591330" y="3605704"/>
                  <a:chExt cx="647651" cy="1129006"/>
                </a:xfrm>
              </xdr:grpSpPr>
              <xdr:cxnSp macro="">
                <xdr:nvCxnSpPr>
                  <xdr:cNvPr id="43" name="Straight Connector 42">
                    <a:extLst>
                      <a:ext uri="{FF2B5EF4-FFF2-40B4-BE49-F238E27FC236}">
                        <a16:creationId xmlns:a16="http://schemas.microsoft.com/office/drawing/2014/main" id="{60BA3409-32FD-4532-8E60-C85FC91FDCE9}"/>
                      </a:ext>
                    </a:extLst>
                  </xdr:cNvPr>
                  <xdr:cNvCxnSpPr/>
                </xdr:nvCxnSpPr>
                <xdr:spPr>
                  <a:xfrm flipV="1">
                    <a:off x="11915159" y="3953816"/>
                    <a:ext cx="0" cy="780894"/>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44" name="Oval 43">
                    <a:extLst>
                      <a:ext uri="{FF2B5EF4-FFF2-40B4-BE49-F238E27FC236}">
                        <a16:creationId xmlns:a16="http://schemas.microsoft.com/office/drawing/2014/main" id="{C1BDB105-3FC5-4C53-A9AD-8D06F0FD623B}"/>
                      </a:ext>
                    </a:extLst>
                  </xdr:cNvPr>
                  <xdr:cNvSpPr/>
                </xdr:nvSpPr>
                <xdr:spPr>
                  <a:xfrm>
                    <a:off x="11591330" y="3605704"/>
                    <a:ext cx="647651" cy="648105"/>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2" name="TextBox 63">
                  <a:extLst>
                    <a:ext uri="{FF2B5EF4-FFF2-40B4-BE49-F238E27FC236}">
                      <a16:creationId xmlns:a16="http://schemas.microsoft.com/office/drawing/2014/main" id="{5C1D6DAD-1AEA-4229-8AD6-C4D7D6DAC5F9}"/>
                    </a:ext>
                  </a:extLst>
                </xdr:cNvPr>
                <xdr:cNvSpPr txBox="1"/>
              </xdr:nvSpPr>
              <xdr:spPr>
                <a:xfrm>
                  <a:off x="10135875" y="4916496"/>
                  <a:ext cx="1193070"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33" name="Oval 32">
                  <a:extLst>
                    <a:ext uri="{FF2B5EF4-FFF2-40B4-BE49-F238E27FC236}">
                      <a16:creationId xmlns:a16="http://schemas.microsoft.com/office/drawing/2014/main" id="{21A3755F-1FC5-43A9-972B-777B3C0C983C}"/>
                    </a:ext>
                  </a:extLst>
                </xdr:cNvPr>
                <xdr:cNvSpPr/>
              </xdr:nvSpPr>
              <xdr:spPr>
                <a:xfrm>
                  <a:off x="10508025" y="5758413"/>
                  <a:ext cx="325597" cy="328570"/>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34" name="그룹 7">
                  <a:extLst>
                    <a:ext uri="{FF2B5EF4-FFF2-40B4-BE49-F238E27FC236}">
                      <a16:creationId xmlns:a16="http://schemas.microsoft.com/office/drawing/2014/main" id="{1C30C130-6648-4442-A80A-6E2351B4B2DA}"/>
                    </a:ext>
                  </a:extLst>
                </xdr:cNvPr>
                <xdr:cNvGrpSpPr/>
              </xdr:nvGrpSpPr>
              <xdr:grpSpPr>
                <a:xfrm>
                  <a:off x="11720363" y="5223217"/>
                  <a:ext cx="647651" cy="1102818"/>
                  <a:chOff x="8759362" y="3144775"/>
                  <a:chExt cx="647651" cy="1109168"/>
                </a:xfrm>
              </xdr:grpSpPr>
              <xdr:cxnSp macro="">
                <xdr:nvCxnSpPr>
                  <xdr:cNvPr id="41" name="Straight Connector 40">
                    <a:extLst>
                      <a:ext uri="{FF2B5EF4-FFF2-40B4-BE49-F238E27FC236}">
                        <a16:creationId xmlns:a16="http://schemas.microsoft.com/office/drawing/2014/main" id="{8EC40742-39B0-4DFB-8F7A-5DF039A94752}"/>
                      </a:ext>
                    </a:extLst>
                  </xdr:cNvPr>
                  <xdr:cNvCxnSpPr/>
                </xdr:nvCxnSpPr>
                <xdr:spPr>
                  <a:xfrm flipV="1">
                    <a:off x="9083186" y="3144775"/>
                    <a:ext cx="0" cy="780895"/>
                  </a:xfrm>
                  <a:prstGeom prst="line">
                    <a:avLst/>
                  </a:prstGeom>
                  <a:noFill/>
                  <a:ln w="63500" cap="flat" cmpd="sng" algn="ctr">
                    <a:solidFill>
                      <a:srgbClr val="1C7DE1">
                        <a:alpha val="40000"/>
                      </a:srgbClr>
                    </a:solidFill>
                    <a:prstDash val="solid"/>
                    <a:miter lim="800000"/>
                    <a:headEnd type="oval" w="sm" len="sm"/>
                    <a:tailEnd type="oval" w="sm" len="sm"/>
                  </a:ln>
                  <a:effectLst/>
                </xdr:spPr>
              </xdr:cxnSp>
              <xdr:sp macro="" textlink="">
                <xdr:nvSpPr>
                  <xdr:cNvPr id="42" name="Oval 41">
                    <a:extLst>
                      <a:ext uri="{FF2B5EF4-FFF2-40B4-BE49-F238E27FC236}">
                        <a16:creationId xmlns:a16="http://schemas.microsoft.com/office/drawing/2014/main" id="{4CE950B9-71F8-42D3-8844-0E71EDB27315}"/>
                      </a:ext>
                    </a:extLst>
                  </xdr:cNvPr>
                  <xdr:cNvSpPr/>
                </xdr:nvSpPr>
                <xdr:spPr>
                  <a:xfrm>
                    <a:off x="8759362" y="3605838"/>
                    <a:ext cx="647651" cy="648105"/>
                  </a:xfrm>
                  <a:prstGeom prst="ellipse">
                    <a:avLst/>
                  </a:prstGeom>
                  <a:solidFill>
                    <a:sysClr val="window" lastClr="FFFFFF"/>
                  </a:solidFill>
                  <a:ln w="63500" cap="flat" cmpd="sng" algn="ctr">
                    <a:solidFill>
                      <a:srgbClr val="1C7DE1">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5" name="TextBox 34">
                  <a:extLst>
                    <a:ext uri="{FF2B5EF4-FFF2-40B4-BE49-F238E27FC236}">
                      <a16:creationId xmlns:a16="http://schemas.microsoft.com/office/drawing/2014/main" id="{61D0ABA1-0E3E-4C67-8682-AA4DB7EDBD5A}"/>
                    </a:ext>
                  </a:extLst>
                </xdr:cNvPr>
                <xdr:cNvSpPr txBox="1"/>
              </xdr:nvSpPr>
              <xdr:spPr>
                <a:xfrm>
                  <a:off x="11532039" y="6652625"/>
                  <a:ext cx="1194487" cy="46168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36" name="TextBox 65">
                  <a:extLst>
                    <a:ext uri="{FF2B5EF4-FFF2-40B4-BE49-F238E27FC236}">
                      <a16:creationId xmlns:a16="http://schemas.microsoft.com/office/drawing/2014/main" id="{6666988F-5FB1-48BC-BF26-F79581EDE074}"/>
                    </a:ext>
                  </a:extLst>
                </xdr:cNvPr>
                <xdr:cNvSpPr txBox="1"/>
              </xdr:nvSpPr>
              <xdr:spPr>
                <a:xfrm>
                  <a:off x="11514107" y="4674134"/>
                  <a:ext cx="952833" cy="30461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7" name="TextBox 66">
                  <a:extLst>
                    <a:ext uri="{FF2B5EF4-FFF2-40B4-BE49-F238E27FC236}">
                      <a16:creationId xmlns:a16="http://schemas.microsoft.com/office/drawing/2014/main" id="{82C3CBBB-FB33-461B-BE7F-2ECA76E5E04F}"/>
                    </a:ext>
                  </a:extLst>
                </xdr:cNvPr>
                <xdr:cNvSpPr txBox="1"/>
              </xdr:nvSpPr>
              <xdr:spPr>
                <a:xfrm>
                  <a:off x="12905733" y="6912904"/>
                  <a:ext cx="1421221" cy="30779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8" name="Freeform 18">
                  <a:extLst>
                    <a:ext uri="{FF2B5EF4-FFF2-40B4-BE49-F238E27FC236}">
                      <a16:creationId xmlns:a16="http://schemas.microsoft.com/office/drawing/2014/main" id="{FE48C861-6AF0-4ACD-8250-DE4A032C7F0F}"/>
                    </a:ext>
                  </a:extLst>
                </xdr:cNvPr>
                <xdr:cNvSpPr/>
              </xdr:nvSpPr>
              <xdr:spPr>
                <a:xfrm>
                  <a:off x="13410547" y="5815423"/>
                  <a:ext cx="365844" cy="298644"/>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39" name="Notched Right Arrow 73">
                  <a:extLst>
                    <a:ext uri="{FF2B5EF4-FFF2-40B4-BE49-F238E27FC236}">
                      <a16:creationId xmlns:a16="http://schemas.microsoft.com/office/drawing/2014/main" id="{96855EA4-7B1D-4F67-B2ED-30C61D1773C8}"/>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40" name="5-Point Star 74">
                  <a:extLst>
                    <a:ext uri="{FF2B5EF4-FFF2-40B4-BE49-F238E27FC236}">
                      <a16:creationId xmlns:a16="http://schemas.microsoft.com/office/drawing/2014/main" id="{452722A7-E5EE-482D-9416-CDC4F45F41DB}"/>
                    </a:ext>
                  </a:extLst>
                </xdr:cNvPr>
                <xdr:cNvSpPr/>
              </xdr:nvSpPr>
              <xdr:spPr>
                <a:xfrm>
                  <a:off x="11874638" y="5796594"/>
                  <a:ext cx="372709" cy="366619"/>
                </a:xfrm>
                <a:prstGeom prst="star5">
                  <a:avLst/>
                </a:prstGeom>
                <a:solidFill>
                  <a:srgbClr val="1C7DE1">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cxnSp macro="">
            <xdr:nvCxnSpPr>
              <xdr:cNvPr id="8" name="Straight Connector 7">
                <a:extLst>
                  <a:ext uri="{FF2B5EF4-FFF2-40B4-BE49-F238E27FC236}">
                    <a16:creationId xmlns:a16="http://schemas.microsoft.com/office/drawing/2014/main" id="{A6BAB160-9C55-4FE3-92E1-1A273F51367D}"/>
                  </a:ext>
                </a:extLst>
              </xdr:cNvPr>
              <xdr:cNvCxnSpPr/>
            </xdr:nvCxnSpPr>
            <xdr:spPr>
              <a:xfrm flipV="1">
                <a:off x="6281956" y="1869943"/>
                <a:ext cx="0" cy="772324"/>
              </a:xfrm>
              <a:prstGeom prst="line">
                <a:avLst/>
              </a:prstGeom>
              <a:noFill/>
              <a:ln w="63500" cap="flat" cmpd="sng" algn="ctr">
                <a:solidFill>
                  <a:srgbClr val="FF0000"/>
                </a:solidFill>
                <a:prstDash val="solid"/>
                <a:miter lim="800000"/>
                <a:headEnd type="oval" w="sm" len="sm"/>
                <a:tailEnd type="oval" w="sm" len="sm"/>
              </a:ln>
              <a:effectLst/>
            </xdr:spPr>
          </xdr:cxnSp>
          <xdr:sp macro="" textlink="">
            <xdr:nvSpPr>
              <xdr:cNvPr id="9" name="Oval 8">
                <a:extLst>
                  <a:ext uri="{FF2B5EF4-FFF2-40B4-BE49-F238E27FC236}">
                    <a16:creationId xmlns:a16="http://schemas.microsoft.com/office/drawing/2014/main" id="{EC0460D6-1995-491D-91A3-459EA8CA64C3}"/>
                  </a:ext>
                </a:extLst>
              </xdr:cNvPr>
              <xdr:cNvSpPr/>
            </xdr:nvSpPr>
            <xdr:spPr>
              <a:xfrm>
                <a:off x="5954513" y="2624943"/>
                <a:ext cx="653337" cy="654598"/>
              </a:xfrm>
              <a:prstGeom prst="ellipse">
                <a:avLst/>
              </a:prstGeom>
              <a:solidFill>
                <a:schemeClr val="bg1"/>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1200" b="0" i="0" u="none" strike="noStrike" kern="0" cap="none" spc="0" normalizeH="0" baseline="0">
                  <a:ln>
                    <a:noFill/>
                  </a:ln>
                  <a:solidFill>
                    <a:srgbClr val="FF0000"/>
                  </a:solidFill>
                  <a:effectLst/>
                  <a:uLnTx/>
                  <a:uFillTx/>
                  <a:latin typeface="Arial"/>
                  <a:ea typeface="Arial Unicode MS"/>
                  <a:cs typeface="+mn-cs"/>
                </a:endParaRPr>
              </a:p>
            </xdr:txBody>
          </xdr:sp>
          <xdr:sp macro="" textlink="">
            <xdr:nvSpPr>
              <xdr:cNvPr id="10" name="TextBox 9">
                <a:extLst>
                  <a:ext uri="{FF2B5EF4-FFF2-40B4-BE49-F238E27FC236}">
                    <a16:creationId xmlns:a16="http://schemas.microsoft.com/office/drawing/2014/main" id="{99A9D8E2-B2F6-4D79-8013-25F10C38C849}"/>
                  </a:ext>
                </a:extLst>
              </xdr:cNvPr>
              <xdr:cNvSpPr txBox="1"/>
            </xdr:nvSpPr>
            <xdr:spPr>
              <a:xfrm>
                <a:off x="5984216" y="1095409"/>
                <a:ext cx="678786" cy="275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latin typeface="Arial" panose="020B0604020202020204" pitchFamily="34" charset="0"/>
                    <a:cs typeface="Arial" panose="020B0604020202020204" pitchFamily="34" charset="0"/>
                  </a:rPr>
                  <a:t>NOW</a:t>
                </a:r>
                <a:endParaRPr lang="th-TH" sz="1600" b="1">
                  <a:solidFill>
                    <a:sysClr val="windowText" lastClr="000000"/>
                  </a:solidFill>
                  <a:latin typeface="Arial" panose="020B0604020202020204" pitchFamily="34" charset="0"/>
                </a:endParaRPr>
              </a:p>
            </xdr:txBody>
          </xdr:sp>
          <xdr:sp macro="" textlink="">
            <xdr:nvSpPr>
              <xdr:cNvPr id="11" name="TextBox 32">
                <a:extLst>
                  <a:ext uri="{FF2B5EF4-FFF2-40B4-BE49-F238E27FC236}">
                    <a16:creationId xmlns:a16="http://schemas.microsoft.com/office/drawing/2014/main" id="{ABD4AE02-4106-409A-8B4C-BC1EAA36D247}"/>
                  </a:ext>
                </a:extLst>
              </xdr:cNvPr>
              <xdr:cNvSpPr txBox="1"/>
            </xdr:nvSpPr>
            <xdr:spPr>
              <a:xfrm>
                <a:off x="5798686" y="1329363"/>
                <a:ext cx="1055205" cy="393542"/>
              </a:xfrm>
              <a:prstGeom prst="rect">
                <a:avLst/>
              </a:prstGeom>
              <a:noFill/>
            </xdr:spPr>
            <xdr:txBody>
              <a:bodyPr wrap="square" rtlCol="0" anchor="ctr">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F0000"/>
                    </a:solidFill>
                    <a:latin typeface="Arial"/>
                    <a:ea typeface="Arial Unicode MS"/>
                    <a:cs typeface="Arial" pitchFamily="34" charset="0"/>
                  </a:rPr>
                  <a:t>04 June</a:t>
                </a:r>
                <a:endParaRPr lang="ko-KR" altLang="en-US" sz="2000" b="1">
                  <a:solidFill>
                    <a:srgbClr val="FF0000"/>
                  </a:solidFill>
                  <a:latin typeface="Arial"/>
                  <a:ea typeface="Arial Unicode MS"/>
                  <a:cs typeface="Arial" pitchFamily="34" charset="0"/>
                </a:endParaRPr>
              </a:p>
            </xdr:txBody>
          </xdr:sp>
        </xdr:grpSp>
        <xdr:sp macro="" textlink="">
          <xdr:nvSpPr>
            <xdr:cNvPr id="6" name="Heart 5">
              <a:extLst>
                <a:ext uri="{FF2B5EF4-FFF2-40B4-BE49-F238E27FC236}">
                  <a16:creationId xmlns:a16="http://schemas.microsoft.com/office/drawing/2014/main" id="{D18F9FC8-AD93-4E2E-8036-1067CE47B0FB}"/>
                </a:ext>
              </a:extLst>
            </xdr:cNvPr>
            <xdr:cNvSpPr/>
          </xdr:nvSpPr>
          <xdr:spPr>
            <a:xfrm>
              <a:off x="6357920" y="2592296"/>
              <a:ext cx="435621" cy="344911"/>
            </a:xfrm>
            <a:prstGeom prst="heart">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grp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64059</xdr:colOff>
      <xdr:row>4</xdr:row>
      <xdr:rowOff>27828</xdr:rowOff>
    </xdr:from>
    <xdr:to>
      <xdr:col>9</xdr:col>
      <xdr:colOff>333884</xdr:colOff>
      <xdr:row>20</xdr:row>
      <xdr:rowOff>6853</xdr:rowOff>
    </xdr:to>
    <xdr:grpSp>
      <xdr:nvGrpSpPr>
        <xdr:cNvPr id="2" name="Group 1">
          <a:extLst>
            <a:ext uri="{FF2B5EF4-FFF2-40B4-BE49-F238E27FC236}">
              <a16:creationId xmlns:a16="http://schemas.microsoft.com/office/drawing/2014/main" id="{E2FD52E6-9F89-4E84-9DA6-82CFD6B11651}"/>
            </a:ext>
          </a:extLst>
        </xdr:cNvPr>
        <xdr:cNvGrpSpPr/>
      </xdr:nvGrpSpPr>
      <xdr:grpSpPr>
        <a:xfrm>
          <a:off x="1111809" y="761253"/>
          <a:ext cx="14414450" cy="2722225"/>
          <a:chOff x="715180" y="5612862"/>
          <a:chExt cx="14517632" cy="2954898"/>
        </a:xfrm>
      </xdr:grpSpPr>
      <xdr:sp macro="" textlink="">
        <xdr:nvSpPr>
          <xdr:cNvPr id="3" name="TextBox 2">
            <a:extLst>
              <a:ext uri="{FF2B5EF4-FFF2-40B4-BE49-F238E27FC236}">
                <a16:creationId xmlns:a16="http://schemas.microsoft.com/office/drawing/2014/main" id="{66D8DF5F-4857-46A4-A58C-14B17B58F30D}"/>
              </a:ext>
            </a:extLst>
          </xdr:cNvPr>
          <xdr:cNvSpPr txBox="1"/>
        </xdr:nvSpPr>
        <xdr:spPr>
          <a:xfrm>
            <a:off x="715180" y="5612862"/>
            <a:ext cx="14517632"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4" name="Group 3">
            <a:extLst>
              <a:ext uri="{FF2B5EF4-FFF2-40B4-BE49-F238E27FC236}">
                <a16:creationId xmlns:a16="http://schemas.microsoft.com/office/drawing/2014/main" id="{5DD737C8-BA68-4085-B87B-45ABF4043A98}"/>
              </a:ext>
            </a:extLst>
          </xdr:cNvPr>
          <xdr:cNvGrpSpPr/>
        </xdr:nvGrpSpPr>
        <xdr:grpSpPr>
          <a:xfrm>
            <a:off x="791741" y="5706440"/>
            <a:ext cx="14346301" cy="2774233"/>
            <a:chOff x="108185" y="409232"/>
            <a:chExt cx="14343124" cy="2774233"/>
          </a:xfrm>
        </xdr:grpSpPr>
        <xdr:grpSp>
          <xdr:nvGrpSpPr>
            <xdr:cNvPr id="5" name="Group 4">
              <a:extLst>
                <a:ext uri="{FF2B5EF4-FFF2-40B4-BE49-F238E27FC236}">
                  <a16:creationId xmlns:a16="http://schemas.microsoft.com/office/drawing/2014/main" id="{A07491BB-55CD-49F3-A213-C9DE5BDD4AA6}"/>
                </a:ext>
              </a:extLst>
            </xdr:cNvPr>
            <xdr:cNvGrpSpPr/>
          </xdr:nvGrpSpPr>
          <xdr:grpSpPr>
            <a:xfrm>
              <a:off x="108185" y="409232"/>
              <a:ext cx="14343124" cy="2774233"/>
              <a:chOff x="360537" y="577298"/>
              <a:chExt cx="13128973" cy="2818673"/>
            </a:xfrm>
          </xdr:grpSpPr>
          <xdr:grpSp>
            <xdr:nvGrpSpPr>
              <xdr:cNvPr id="7" name="Group 6">
                <a:extLst>
                  <a:ext uri="{FF2B5EF4-FFF2-40B4-BE49-F238E27FC236}">
                    <a16:creationId xmlns:a16="http://schemas.microsoft.com/office/drawing/2014/main" id="{45B9AC4A-490E-4DF9-8F9B-E322E7A4178D}"/>
                  </a:ext>
                </a:extLst>
              </xdr:cNvPr>
              <xdr:cNvGrpSpPr/>
            </xdr:nvGrpSpPr>
            <xdr:grpSpPr>
              <a:xfrm>
                <a:off x="360537" y="577298"/>
                <a:ext cx="13128973" cy="2818673"/>
                <a:chOff x="1315888" y="4590771"/>
                <a:chExt cx="13364017" cy="2846182"/>
              </a:xfrm>
            </xdr:grpSpPr>
            <xdr:cxnSp macro="">
              <xdr:nvCxnSpPr>
                <xdr:cNvPr id="12" name="Straight Connector 11">
                  <a:extLst>
                    <a:ext uri="{FF2B5EF4-FFF2-40B4-BE49-F238E27FC236}">
                      <a16:creationId xmlns:a16="http://schemas.microsoft.com/office/drawing/2014/main" id="{CF092E4E-C336-4DDE-A544-BD19E74ECD86}"/>
                    </a:ext>
                  </a:extLst>
                </xdr:cNvPr>
                <xdr:cNvCxnSpPr>
                  <a:cxnSpLocks/>
                </xdr:cNvCxnSpPr>
              </xdr:nvCxnSpPr>
              <xdr:spPr>
                <a:xfrm flipV="1">
                  <a:off x="1315888" y="5926350"/>
                  <a:ext cx="13364017" cy="4995"/>
                </a:xfrm>
                <a:prstGeom prst="line">
                  <a:avLst/>
                </a:prstGeom>
                <a:noFill/>
                <a:ln w="76200" cap="flat" cmpd="sng" algn="ctr">
                  <a:solidFill>
                    <a:sysClr val="window" lastClr="FFFFFF">
                      <a:lumMod val="85000"/>
                    </a:sysClr>
                  </a:solidFill>
                  <a:prstDash val="solid"/>
                  <a:miter lim="800000"/>
                </a:ln>
                <a:effectLst/>
              </xdr:spPr>
            </xdr:cxnSp>
            <xdr:grpSp>
              <xdr:nvGrpSpPr>
                <xdr:cNvPr id="13" name="그룹 4">
                  <a:extLst>
                    <a:ext uri="{FF2B5EF4-FFF2-40B4-BE49-F238E27FC236}">
                      <a16:creationId xmlns:a16="http://schemas.microsoft.com/office/drawing/2014/main" id="{ACB8CACB-7FEA-425F-96EA-CA0B7C710CBD}"/>
                    </a:ext>
                  </a:extLst>
                </xdr:cNvPr>
                <xdr:cNvGrpSpPr/>
              </xdr:nvGrpSpPr>
              <xdr:grpSpPr>
                <a:xfrm>
                  <a:off x="2046677" y="5580506"/>
                  <a:ext cx="638547" cy="1129321"/>
                  <a:chOff x="1234621" y="3594272"/>
                  <a:chExt cx="648072" cy="1132494"/>
                </a:xfrm>
              </xdr:grpSpPr>
              <xdr:cxnSp macro="">
                <xdr:nvCxnSpPr>
                  <xdr:cNvPr id="53" name="Straight Connector 52">
                    <a:extLst>
                      <a:ext uri="{FF2B5EF4-FFF2-40B4-BE49-F238E27FC236}">
                        <a16:creationId xmlns:a16="http://schemas.microsoft.com/office/drawing/2014/main" id="{D88F1C36-B92C-4424-9D0D-D364EF49D952}"/>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54" name="Oval 53">
                    <a:extLst>
                      <a:ext uri="{FF2B5EF4-FFF2-40B4-BE49-F238E27FC236}">
                        <a16:creationId xmlns:a16="http://schemas.microsoft.com/office/drawing/2014/main" id="{940E3A80-C793-49AD-BF2A-7B54A2A7F7ED}"/>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4" name="그룹 5">
                  <a:extLst>
                    <a:ext uri="{FF2B5EF4-FFF2-40B4-BE49-F238E27FC236}">
                      <a16:creationId xmlns:a16="http://schemas.microsoft.com/office/drawing/2014/main" id="{94F72E52-D866-4C6B-8FAE-E2232F27050F}"/>
                    </a:ext>
                  </a:extLst>
                </xdr:cNvPr>
                <xdr:cNvGrpSpPr/>
              </xdr:nvGrpSpPr>
              <xdr:grpSpPr>
                <a:xfrm>
                  <a:off x="3809645" y="5211504"/>
                  <a:ext cx="641722" cy="1118636"/>
                  <a:chOff x="4137552" y="3133233"/>
                  <a:chExt cx="648072" cy="1109111"/>
                </a:xfrm>
              </xdr:grpSpPr>
              <xdr:cxnSp macro="">
                <xdr:nvCxnSpPr>
                  <xdr:cNvPr id="51" name="Straight Connector 50">
                    <a:extLst>
                      <a:ext uri="{FF2B5EF4-FFF2-40B4-BE49-F238E27FC236}">
                        <a16:creationId xmlns:a16="http://schemas.microsoft.com/office/drawing/2014/main" id="{DD02A7E3-E90A-4B7B-922A-7972415BAC5F}"/>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52" name="Oval 51">
                    <a:extLst>
                      <a:ext uri="{FF2B5EF4-FFF2-40B4-BE49-F238E27FC236}">
                        <a16:creationId xmlns:a16="http://schemas.microsoft.com/office/drawing/2014/main" id="{1DEC8598-B3D2-450C-948F-40B80951A5FB}"/>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5" name="그룹 6">
                  <a:extLst>
                    <a:ext uri="{FF2B5EF4-FFF2-40B4-BE49-F238E27FC236}">
                      <a16:creationId xmlns:a16="http://schemas.microsoft.com/office/drawing/2014/main" id="{B4053DD8-D416-4DB6-8A0B-2E9BAB022CD0}"/>
                    </a:ext>
                  </a:extLst>
                </xdr:cNvPr>
                <xdr:cNvGrpSpPr/>
              </xdr:nvGrpSpPr>
              <xdr:grpSpPr>
                <a:xfrm>
                  <a:off x="5436245" y="5594197"/>
                  <a:ext cx="647651" cy="1128023"/>
                  <a:chOff x="5565973" y="3605802"/>
                  <a:chExt cx="647651" cy="1131197"/>
                </a:xfrm>
              </xdr:grpSpPr>
              <xdr:cxnSp macro="">
                <xdr:nvCxnSpPr>
                  <xdr:cNvPr id="49" name="Straight Connector 48">
                    <a:extLst>
                      <a:ext uri="{FF2B5EF4-FFF2-40B4-BE49-F238E27FC236}">
                        <a16:creationId xmlns:a16="http://schemas.microsoft.com/office/drawing/2014/main" id="{E22B5C80-D362-4FFB-A5AC-3152C48808AD}"/>
                      </a:ext>
                    </a:extLst>
                  </xdr:cNvPr>
                  <xdr:cNvCxnSpPr/>
                </xdr:nvCxnSpPr>
                <xdr:spPr>
                  <a:xfrm flipV="1">
                    <a:off x="5890268" y="3956105"/>
                    <a:ext cx="0" cy="780894"/>
                  </a:xfrm>
                  <a:prstGeom prst="line">
                    <a:avLst/>
                  </a:prstGeom>
                  <a:noFill/>
                  <a:ln w="63500" cap="flat" cmpd="sng" algn="ctr">
                    <a:solidFill>
                      <a:srgbClr val="F4BD2D">
                        <a:alpha val="40000"/>
                      </a:srgbClr>
                    </a:solidFill>
                    <a:prstDash val="solid"/>
                    <a:miter lim="800000"/>
                    <a:headEnd type="oval" w="sm" len="sm"/>
                    <a:tailEnd type="oval"/>
                  </a:ln>
                  <a:effectLst/>
                </xdr:spPr>
              </xdr:cxnSp>
              <xdr:sp macro="" textlink="">
                <xdr:nvSpPr>
                  <xdr:cNvPr id="50" name="Oval 49">
                    <a:extLst>
                      <a:ext uri="{FF2B5EF4-FFF2-40B4-BE49-F238E27FC236}">
                        <a16:creationId xmlns:a16="http://schemas.microsoft.com/office/drawing/2014/main" id="{ACF3D11D-A164-4D94-BDBD-9F3C8FD29F4C}"/>
                      </a:ext>
                    </a:extLst>
                  </xdr:cNvPr>
                  <xdr:cNvSpPr/>
                </xdr:nvSpPr>
                <xdr:spPr>
                  <a:xfrm>
                    <a:off x="5565973" y="3605802"/>
                    <a:ext cx="647651" cy="648104"/>
                  </a:xfrm>
                  <a:prstGeom prst="ellipse">
                    <a:avLst/>
                  </a:prstGeom>
                  <a:solidFill>
                    <a:sysClr val="window" lastClr="FFFFFF"/>
                  </a:solidFill>
                  <a:ln w="63500" cap="flat" cmpd="sng" algn="ctr">
                    <a:solidFill>
                      <a:srgbClr val="F4BD2D">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6" name="그룹 8">
                  <a:extLst>
                    <a:ext uri="{FF2B5EF4-FFF2-40B4-BE49-F238E27FC236}">
                      <a16:creationId xmlns:a16="http://schemas.microsoft.com/office/drawing/2014/main" id="{EA56E88E-7707-4D61-8B32-64BBB712AF77}"/>
                    </a:ext>
                  </a:extLst>
                </xdr:cNvPr>
                <xdr:cNvGrpSpPr/>
              </xdr:nvGrpSpPr>
              <xdr:grpSpPr>
                <a:xfrm>
                  <a:off x="13282234" y="5664960"/>
                  <a:ext cx="638286" cy="1136498"/>
                  <a:chOff x="11632603" y="3604572"/>
                  <a:chExt cx="647807" cy="1130141"/>
                </a:xfrm>
              </xdr:grpSpPr>
              <xdr:cxnSp macro="">
                <xdr:nvCxnSpPr>
                  <xdr:cNvPr id="47" name="Straight Connector 46">
                    <a:extLst>
                      <a:ext uri="{FF2B5EF4-FFF2-40B4-BE49-F238E27FC236}">
                        <a16:creationId xmlns:a16="http://schemas.microsoft.com/office/drawing/2014/main" id="{DC83CB77-9133-433F-8D67-48B4351BCC6D}"/>
                      </a:ext>
                    </a:extLst>
                  </xdr:cNvPr>
                  <xdr:cNvCxnSpPr/>
                </xdr:nvCxnSpPr>
                <xdr:spPr>
                  <a:xfrm flipV="1">
                    <a:off x="11953864" y="3953819"/>
                    <a:ext cx="0" cy="780894"/>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48" name="Oval 47">
                    <a:extLst>
                      <a:ext uri="{FF2B5EF4-FFF2-40B4-BE49-F238E27FC236}">
                        <a16:creationId xmlns:a16="http://schemas.microsoft.com/office/drawing/2014/main" id="{B5F30688-2E46-437D-96B1-E70DEB10B150}"/>
                      </a:ext>
                    </a:extLst>
                  </xdr:cNvPr>
                  <xdr:cNvSpPr/>
                </xdr:nvSpPr>
                <xdr:spPr>
                  <a:xfrm>
                    <a:off x="11632603" y="3604572"/>
                    <a:ext cx="647807" cy="647376"/>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7" name="TextBox 23">
                  <a:extLst>
                    <a:ext uri="{FF2B5EF4-FFF2-40B4-BE49-F238E27FC236}">
                      <a16:creationId xmlns:a16="http://schemas.microsoft.com/office/drawing/2014/main" id="{476A5060-F486-4B2E-8047-93D6216E4832}"/>
                    </a:ext>
                  </a:extLst>
                </xdr:cNvPr>
                <xdr:cNvSpPr txBox="1"/>
              </xdr:nvSpPr>
              <xdr:spPr>
                <a:xfrm>
                  <a:off x="13078220" y="4946829"/>
                  <a:ext cx="1220521"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18" name="TextBox 24">
                  <a:extLst>
                    <a:ext uri="{FF2B5EF4-FFF2-40B4-BE49-F238E27FC236}">
                      <a16:creationId xmlns:a16="http://schemas.microsoft.com/office/drawing/2014/main" id="{ADF0BA28-1CA1-490E-953E-B478A59475D3}"/>
                    </a:ext>
                  </a:extLst>
                </xdr:cNvPr>
                <xdr:cNvSpPr txBox="1"/>
              </xdr:nvSpPr>
              <xdr:spPr>
                <a:xfrm>
                  <a:off x="10191233" y="6905304"/>
                  <a:ext cx="962352" cy="30998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9" name="TextBox 25">
                  <a:extLst>
                    <a:ext uri="{FF2B5EF4-FFF2-40B4-BE49-F238E27FC236}">
                      <a16:creationId xmlns:a16="http://schemas.microsoft.com/office/drawing/2014/main" id="{CE0909B1-7439-4EA9-A7A2-42AD9755F374}"/>
                    </a:ext>
                  </a:extLst>
                </xdr:cNvPr>
                <xdr:cNvSpPr txBox="1"/>
              </xdr:nvSpPr>
              <xdr:spPr>
                <a:xfrm>
                  <a:off x="5223534" y="4966978"/>
                  <a:ext cx="1079418" cy="406482"/>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4BD2D"/>
                      </a:solidFill>
                      <a:latin typeface="Arial"/>
                      <a:ea typeface="Arial Unicode MS"/>
                      <a:cs typeface="Arial" pitchFamily="34" charset="0"/>
                    </a:rPr>
                    <a:t>14 May</a:t>
                  </a:r>
                  <a:endParaRPr lang="ko-KR" altLang="en-US" sz="2000" b="1">
                    <a:solidFill>
                      <a:srgbClr val="F4BD2D"/>
                    </a:solidFill>
                    <a:latin typeface="Arial"/>
                    <a:ea typeface="Arial Unicode MS"/>
                    <a:cs typeface="Arial" pitchFamily="34" charset="0"/>
                  </a:endParaRPr>
                </a:p>
              </xdr:txBody>
            </xdr:sp>
            <xdr:sp macro="" textlink="">
              <xdr:nvSpPr>
                <xdr:cNvPr id="20" name="TextBox 27">
                  <a:extLst>
                    <a:ext uri="{FF2B5EF4-FFF2-40B4-BE49-F238E27FC236}">
                      <a16:creationId xmlns:a16="http://schemas.microsoft.com/office/drawing/2014/main" id="{CB825B7F-1E3B-4922-94B4-FE1F61447BF2}"/>
                    </a:ext>
                  </a:extLst>
                </xdr:cNvPr>
                <xdr:cNvSpPr txBox="1"/>
              </xdr:nvSpPr>
              <xdr:spPr>
                <a:xfrm>
                  <a:off x="4703286" y="6930445"/>
                  <a:ext cx="2106294" cy="506508"/>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1" name="TextBox 29">
                  <a:extLst>
                    <a:ext uri="{FF2B5EF4-FFF2-40B4-BE49-F238E27FC236}">
                      <a16:creationId xmlns:a16="http://schemas.microsoft.com/office/drawing/2014/main" id="{A663848E-A10D-4B82-A800-EA967A147D07}"/>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22" name="TextBox 30">
                  <a:extLst>
                    <a:ext uri="{FF2B5EF4-FFF2-40B4-BE49-F238E27FC236}">
                      <a16:creationId xmlns:a16="http://schemas.microsoft.com/office/drawing/2014/main" id="{487AFF08-5AE4-41AA-A146-8165E6C25089}"/>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3" name="TextBox 31">
                  <a:extLst>
                    <a:ext uri="{FF2B5EF4-FFF2-40B4-BE49-F238E27FC236}">
                      <a16:creationId xmlns:a16="http://schemas.microsoft.com/office/drawing/2014/main" id="{E9E62335-E484-41FD-A6D5-A812DB2C49BE}"/>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4" name="TextBox 32">
                  <a:extLst>
                    <a:ext uri="{FF2B5EF4-FFF2-40B4-BE49-F238E27FC236}">
                      <a16:creationId xmlns:a16="http://schemas.microsoft.com/office/drawing/2014/main" id="{55B35C96-7270-4B4F-B5E2-340563C23F2C}"/>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25" name="TextBox 33">
                  <a:extLst>
                    <a:ext uri="{FF2B5EF4-FFF2-40B4-BE49-F238E27FC236}">
                      <a16:creationId xmlns:a16="http://schemas.microsoft.com/office/drawing/2014/main" id="{FCBEB375-6F37-43E8-BBBD-8661E46BC0C9}"/>
                    </a:ext>
                  </a:extLst>
                </xdr:cNvPr>
                <xdr:cNvSpPr txBox="1"/>
              </xdr:nvSpPr>
              <xdr:spPr>
                <a:xfrm>
                  <a:off x="8063019" y="4590771"/>
                  <a:ext cx="2103121" cy="52642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6" name="Rounded Rectangle 5">
                  <a:extLst>
                    <a:ext uri="{FF2B5EF4-FFF2-40B4-BE49-F238E27FC236}">
                      <a16:creationId xmlns:a16="http://schemas.microsoft.com/office/drawing/2014/main" id="{066D092F-59DA-4C36-92E3-B2E4DAD30FB8}"/>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27" name="Rectangle 9">
                  <a:extLst>
                    <a:ext uri="{FF2B5EF4-FFF2-40B4-BE49-F238E27FC236}">
                      <a16:creationId xmlns:a16="http://schemas.microsoft.com/office/drawing/2014/main" id="{ACCC5AA8-996A-41E2-9F60-62EE8D28639B}"/>
                    </a:ext>
                  </a:extLst>
                </xdr:cNvPr>
                <xdr:cNvSpPr/>
              </xdr:nvSpPr>
              <xdr:spPr>
                <a:xfrm>
                  <a:off x="5600502" y="5739439"/>
                  <a:ext cx="321380" cy="311562"/>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4BD2D">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8" name="그룹 5">
                  <a:extLst>
                    <a:ext uri="{FF2B5EF4-FFF2-40B4-BE49-F238E27FC236}">
                      <a16:creationId xmlns:a16="http://schemas.microsoft.com/office/drawing/2014/main" id="{6780BF42-DCCF-4E44-A238-975785FA8D51}"/>
                    </a:ext>
                  </a:extLst>
                </xdr:cNvPr>
                <xdr:cNvGrpSpPr/>
              </xdr:nvGrpSpPr>
              <xdr:grpSpPr>
                <a:xfrm>
                  <a:off x="8760091" y="5205036"/>
                  <a:ext cx="641307" cy="1109168"/>
                  <a:chOff x="5534611" y="3144708"/>
                  <a:chExt cx="647652" cy="1109168"/>
                </a:xfrm>
              </xdr:grpSpPr>
              <xdr:cxnSp macro="">
                <xdr:nvCxnSpPr>
                  <xdr:cNvPr id="45" name="Straight Connector 44">
                    <a:extLst>
                      <a:ext uri="{FF2B5EF4-FFF2-40B4-BE49-F238E27FC236}">
                        <a16:creationId xmlns:a16="http://schemas.microsoft.com/office/drawing/2014/main" id="{B6F3F0B1-6FF1-4958-8D66-AD1ECF13C74E}"/>
                      </a:ext>
                    </a:extLst>
                  </xdr:cNvPr>
                  <xdr:cNvCxnSpPr/>
                </xdr:nvCxnSpPr>
                <xdr:spPr>
                  <a:xfrm flipV="1">
                    <a:off x="5858432" y="3144708"/>
                    <a:ext cx="0" cy="78089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46" name="Oval 45">
                    <a:extLst>
                      <a:ext uri="{FF2B5EF4-FFF2-40B4-BE49-F238E27FC236}">
                        <a16:creationId xmlns:a16="http://schemas.microsoft.com/office/drawing/2014/main" id="{D392F505-71BF-40A3-8BDA-47CDBD74F9CE}"/>
                      </a:ext>
                    </a:extLst>
                  </xdr:cNvPr>
                  <xdr:cNvSpPr/>
                </xdr:nvSpPr>
                <xdr:spPr>
                  <a:xfrm>
                    <a:off x="5534611" y="3605771"/>
                    <a:ext cx="647652" cy="648105"/>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9" name="TextBox 58">
                  <a:extLst>
                    <a:ext uri="{FF2B5EF4-FFF2-40B4-BE49-F238E27FC236}">
                      <a16:creationId xmlns:a16="http://schemas.microsoft.com/office/drawing/2014/main" id="{B42F52E7-E7FD-4428-B704-052F6321C71D}"/>
                    </a:ext>
                  </a:extLst>
                </xdr:cNvPr>
                <xdr:cNvSpPr txBox="1"/>
              </xdr:nvSpPr>
              <xdr:spPr>
                <a:xfrm>
                  <a:off x="8541026" y="6616039"/>
                  <a:ext cx="1278097" cy="406481"/>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30" name="Block Arc 25">
                  <a:extLst>
                    <a:ext uri="{FF2B5EF4-FFF2-40B4-BE49-F238E27FC236}">
                      <a16:creationId xmlns:a16="http://schemas.microsoft.com/office/drawing/2014/main" id="{1E2E33BA-12B6-410C-8E3E-41078A98AE6D}"/>
                    </a:ext>
                  </a:extLst>
                </xdr:cNvPr>
                <xdr:cNvSpPr/>
              </xdr:nvSpPr>
              <xdr:spPr>
                <a:xfrm>
                  <a:off x="8948308" y="5775078"/>
                  <a:ext cx="239712" cy="344792"/>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31" name="그룹 8">
                  <a:extLst>
                    <a:ext uri="{FF2B5EF4-FFF2-40B4-BE49-F238E27FC236}">
                      <a16:creationId xmlns:a16="http://schemas.microsoft.com/office/drawing/2014/main" id="{FDE0A7CF-37DA-40DC-A14E-D8DA68AD2DCD}"/>
                    </a:ext>
                  </a:extLst>
                </xdr:cNvPr>
                <xdr:cNvGrpSpPr/>
              </xdr:nvGrpSpPr>
              <xdr:grpSpPr>
                <a:xfrm>
                  <a:off x="10345417" y="5572517"/>
                  <a:ext cx="657170" cy="1135356"/>
                  <a:chOff x="11591330" y="3605704"/>
                  <a:chExt cx="647651" cy="1129006"/>
                </a:xfrm>
              </xdr:grpSpPr>
              <xdr:cxnSp macro="">
                <xdr:nvCxnSpPr>
                  <xdr:cNvPr id="43" name="Straight Connector 42">
                    <a:extLst>
                      <a:ext uri="{FF2B5EF4-FFF2-40B4-BE49-F238E27FC236}">
                        <a16:creationId xmlns:a16="http://schemas.microsoft.com/office/drawing/2014/main" id="{877AA9F9-82F9-4E50-9DF8-D6C543246391}"/>
                      </a:ext>
                    </a:extLst>
                  </xdr:cNvPr>
                  <xdr:cNvCxnSpPr/>
                </xdr:nvCxnSpPr>
                <xdr:spPr>
                  <a:xfrm flipV="1">
                    <a:off x="11915159" y="3953816"/>
                    <a:ext cx="0" cy="780894"/>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44" name="Oval 43">
                    <a:extLst>
                      <a:ext uri="{FF2B5EF4-FFF2-40B4-BE49-F238E27FC236}">
                        <a16:creationId xmlns:a16="http://schemas.microsoft.com/office/drawing/2014/main" id="{7CFE08C5-3263-46A9-A35A-7D5A499D2662}"/>
                      </a:ext>
                    </a:extLst>
                  </xdr:cNvPr>
                  <xdr:cNvSpPr/>
                </xdr:nvSpPr>
                <xdr:spPr>
                  <a:xfrm>
                    <a:off x="11591330" y="3605704"/>
                    <a:ext cx="647651" cy="648105"/>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2" name="TextBox 63">
                  <a:extLst>
                    <a:ext uri="{FF2B5EF4-FFF2-40B4-BE49-F238E27FC236}">
                      <a16:creationId xmlns:a16="http://schemas.microsoft.com/office/drawing/2014/main" id="{B9A00319-7B9D-4FDE-A5C8-DA4F3CDFE762}"/>
                    </a:ext>
                  </a:extLst>
                </xdr:cNvPr>
                <xdr:cNvSpPr txBox="1"/>
              </xdr:nvSpPr>
              <xdr:spPr>
                <a:xfrm>
                  <a:off x="10135875" y="4916496"/>
                  <a:ext cx="1193070"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33" name="Oval 32">
                  <a:extLst>
                    <a:ext uri="{FF2B5EF4-FFF2-40B4-BE49-F238E27FC236}">
                      <a16:creationId xmlns:a16="http://schemas.microsoft.com/office/drawing/2014/main" id="{06DD3EB8-EDEB-4A4F-BEAE-FC5BB401A56E}"/>
                    </a:ext>
                  </a:extLst>
                </xdr:cNvPr>
                <xdr:cNvSpPr/>
              </xdr:nvSpPr>
              <xdr:spPr>
                <a:xfrm>
                  <a:off x="10508025" y="5758413"/>
                  <a:ext cx="325597" cy="328570"/>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34" name="그룹 7">
                  <a:extLst>
                    <a:ext uri="{FF2B5EF4-FFF2-40B4-BE49-F238E27FC236}">
                      <a16:creationId xmlns:a16="http://schemas.microsoft.com/office/drawing/2014/main" id="{C803D6C9-745A-4717-BE8D-B9077056601F}"/>
                    </a:ext>
                  </a:extLst>
                </xdr:cNvPr>
                <xdr:cNvGrpSpPr/>
              </xdr:nvGrpSpPr>
              <xdr:grpSpPr>
                <a:xfrm>
                  <a:off x="11720363" y="5223217"/>
                  <a:ext cx="647651" cy="1102818"/>
                  <a:chOff x="8759362" y="3144775"/>
                  <a:chExt cx="647651" cy="1109168"/>
                </a:xfrm>
              </xdr:grpSpPr>
              <xdr:cxnSp macro="">
                <xdr:nvCxnSpPr>
                  <xdr:cNvPr id="41" name="Straight Connector 40">
                    <a:extLst>
                      <a:ext uri="{FF2B5EF4-FFF2-40B4-BE49-F238E27FC236}">
                        <a16:creationId xmlns:a16="http://schemas.microsoft.com/office/drawing/2014/main" id="{9A5A5972-FDFB-4D06-9E0A-5022FECA13E0}"/>
                      </a:ext>
                    </a:extLst>
                  </xdr:cNvPr>
                  <xdr:cNvCxnSpPr/>
                </xdr:nvCxnSpPr>
                <xdr:spPr>
                  <a:xfrm flipV="1">
                    <a:off x="9083186" y="3144775"/>
                    <a:ext cx="0" cy="780895"/>
                  </a:xfrm>
                  <a:prstGeom prst="line">
                    <a:avLst/>
                  </a:prstGeom>
                  <a:noFill/>
                  <a:ln w="63500" cap="flat" cmpd="sng" algn="ctr">
                    <a:solidFill>
                      <a:srgbClr val="1C7DE1">
                        <a:alpha val="40000"/>
                      </a:srgbClr>
                    </a:solidFill>
                    <a:prstDash val="solid"/>
                    <a:miter lim="800000"/>
                    <a:headEnd type="oval" w="sm" len="sm"/>
                    <a:tailEnd type="oval" w="sm" len="sm"/>
                  </a:ln>
                  <a:effectLst/>
                </xdr:spPr>
              </xdr:cxnSp>
              <xdr:sp macro="" textlink="">
                <xdr:nvSpPr>
                  <xdr:cNvPr id="42" name="Oval 41">
                    <a:extLst>
                      <a:ext uri="{FF2B5EF4-FFF2-40B4-BE49-F238E27FC236}">
                        <a16:creationId xmlns:a16="http://schemas.microsoft.com/office/drawing/2014/main" id="{C2D8DF36-EABC-412F-90CB-E80527AFA7D8}"/>
                      </a:ext>
                    </a:extLst>
                  </xdr:cNvPr>
                  <xdr:cNvSpPr/>
                </xdr:nvSpPr>
                <xdr:spPr>
                  <a:xfrm>
                    <a:off x="8759362" y="3605838"/>
                    <a:ext cx="647651" cy="648105"/>
                  </a:xfrm>
                  <a:prstGeom prst="ellipse">
                    <a:avLst/>
                  </a:prstGeom>
                  <a:solidFill>
                    <a:sysClr val="window" lastClr="FFFFFF"/>
                  </a:solidFill>
                  <a:ln w="63500" cap="flat" cmpd="sng" algn="ctr">
                    <a:solidFill>
                      <a:srgbClr val="1C7DE1">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5" name="TextBox 34">
                  <a:extLst>
                    <a:ext uri="{FF2B5EF4-FFF2-40B4-BE49-F238E27FC236}">
                      <a16:creationId xmlns:a16="http://schemas.microsoft.com/office/drawing/2014/main" id="{ACC532AC-94D6-4798-8963-E8FE61F7ACAF}"/>
                    </a:ext>
                  </a:extLst>
                </xdr:cNvPr>
                <xdr:cNvSpPr txBox="1"/>
              </xdr:nvSpPr>
              <xdr:spPr>
                <a:xfrm>
                  <a:off x="11532039" y="6652625"/>
                  <a:ext cx="1194487" cy="46168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36" name="TextBox 65">
                  <a:extLst>
                    <a:ext uri="{FF2B5EF4-FFF2-40B4-BE49-F238E27FC236}">
                      <a16:creationId xmlns:a16="http://schemas.microsoft.com/office/drawing/2014/main" id="{52C5F53F-E0BD-40B3-953E-3FBCCB08FAB5}"/>
                    </a:ext>
                  </a:extLst>
                </xdr:cNvPr>
                <xdr:cNvSpPr txBox="1"/>
              </xdr:nvSpPr>
              <xdr:spPr>
                <a:xfrm>
                  <a:off x="11514107" y="4674134"/>
                  <a:ext cx="952833" cy="30461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7" name="TextBox 66">
                  <a:extLst>
                    <a:ext uri="{FF2B5EF4-FFF2-40B4-BE49-F238E27FC236}">
                      <a16:creationId xmlns:a16="http://schemas.microsoft.com/office/drawing/2014/main" id="{88FE140E-0A36-4883-8663-DEC10DBEBEDF}"/>
                    </a:ext>
                  </a:extLst>
                </xdr:cNvPr>
                <xdr:cNvSpPr txBox="1"/>
              </xdr:nvSpPr>
              <xdr:spPr>
                <a:xfrm>
                  <a:off x="12905733" y="6912904"/>
                  <a:ext cx="1421221" cy="30779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8" name="Freeform 18">
                  <a:extLst>
                    <a:ext uri="{FF2B5EF4-FFF2-40B4-BE49-F238E27FC236}">
                      <a16:creationId xmlns:a16="http://schemas.microsoft.com/office/drawing/2014/main" id="{C5716F5A-2FF8-4066-8E5A-3407EB5ACCC3}"/>
                    </a:ext>
                  </a:extLst>
                </xdr:cNvPr>
                <xdr:cNvSpPr/>
              </xdr:nvSpPr>
              <xdr:spPr>
                <a:xfrm>
                  <a:off x="13410547" y="5815423"/>
                  <a:ext cx="365844" cy="298644"/>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39" name="Notched Right Arrow 73">
                  <a:extLst>
                    <a:ext uri="{FF2B5EF4-FFF2-40B4-BE49-F238E27FC236}">
                      <a16:creationId xmlns:a16="http://schemas.microsoft.com/office/drawing/2014/main" id="{1E3DEEFE-2682-4B6B-9819-0145B3349CE9}"/>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40" name="5-Point Star 74">
                  <a:extLst>
                    <a:ext uri="{FF2B5EF4-FFF2-40B4-BE49-F238E27FC236}">
                      <a16:creationId xmlns:a16="http://schemas.microsoft.com/office/drawing/2014/main" id="{5ADC14E2-4943-41E4-8BBC-9D7560D5F9DD}"/>
                    </a:ext>
                  </a:extLst>
                </xdr:cNvPr>
                <xdr:cNvSpPr/>
              </xdr:nvSpPr>
              <xdr:spPr>
                <a:xfrm>
                  <a:off x="11874638" y="5796594"/>
                  <a:ext cx="372709" cy="366619"/>
                </a:xfrm>
                <a:prstGeom prst="star5">
                  <a:avLst/>
                </a:prstGeom>
                <a:solidFill>
                  <a:srgbClr val="1C7DE1">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cxnSp macro="">
            <xdr:nvCxnSpPr>
              <xdr:cNvPr id="8" name="Straight Connector 7">
                <a:extLst>
                  <a:ext uri="{FF2B5EF4-FFF2-40B4-BE49-F238E27FC236}">
                    <a16:creationId xmlns:a16="http://schemas.microsoft.com/office/drawing/2014/main" id="{DB3A60B8-12E8-410C-8042-A7F5F7F5EEFE}"/>
                  </a:ext>
                </a:extLst>
              </xdr:cNvPr>
              <xdr:cNvCxnSpPr/>
            </xdr:nvCxnSpPr>
            <xdr:spPr>
              <a:xfrm flipV="1">
                <a:off x="6281956" y="1869943"/>
                <a:ext cx="0" cy="772324"/>
              </a:xfrm>
              <a:prstGeom prst="line">
                <a:avLst/>
              </a:prstGeom>
              <a:noFill/>
              <a:ln w="63500" cap="flat" cmpd="sng" algn="ctr">
                <a:solidFill>
                  <a:srgbClr val="FF0000"/>
                </a:solidFill>
                <a:prstDash val="solid"/>
                <a:miter lim="800000"/>
                <a:headEnd type="oval" w="sm" len="sm"/>
                <a:tailEnd type="oval" w="sm" len="sm"/>
              </a:ln>
              <a:effectLst/>
            </xdr:spPr>
          </xdr:cxnSp>
          <xdr:sp macro="" textlink="">
            <xdr:nvSpPr>
              <xdr:cNvPr id="9" name="Oval 8">
                <a:extLst>
                  <a:ext uri="{FF2B5EF4-FFF2-40B4-BE49-F238E27FC236}">
                    <a16:creationId xmlns:a16="http://schemas.microsoft.com/office/drawing/2014/main" id="{E594919B-B2A3-44FF-A872-A49FD90CA622}"/>
                  </a:ext>
                </a:extLst>
              </xdr:cNvPr>
              <xdr:cNvSpPr/>
            </xdr:nvSpPr>
            <xdr:spPr>
              <a:xfrm>
                <a:off x="5954513" y="2624943"/>
                <a:ext cx="653337" cy="654598"/>
              </a:xfrm>
              <a:prstGeom prst="ellipse">
                <a:avLst/>
              </a:prstGeom>
              <a:solidFill>
                <a:schemeClr val="bg1"/>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1200" b="0" i="0" u="none" strike="noStrike" kern="0" cap="none" spc="0" normalizeH="0" baseline="0">
                  <a:ln>
                    <a:noFill/>
                  </a:ln>
                  <a:solidFill>
                    <a:srgbClr val="FF0000"/>
                  </a:solidFill>
                  <a:effectLst/>
                  <a:uLnTx/>
                  <a:uFillTx/>
                  <a:latin typeface="Arial"/>
                  <a:ea typeface="Arial Unicode MS"/>
                  <a:cs typeface="+mn-cs"/>
                </a:endParaRPr>
              </a:p>
            </xdr:txBody>
          </xdr:sp>
          <xdr:sp macro="" textlink="">
            <xdr:nvSpPr>
              <xdr:cNvPr id="10" name="TextBox 9">
                <a:extLst>
                  <a:ext uri="{FF2B5EF4-FFF2-40B4-BE49-F238E27FC236}">
                    <a16:creationId xmlns:a16="http://schemas.microsoft.com/office/drawing/2014/main" id="{FC997F22-79A1-478B-82A8-295D3B1FEBB9}"/>
                  </a:ext>
                </a:extLst>
              </xdr:cNvPr>
              <xdr:cNvSpPr txBox="1"/>
            </xdr:nvSpPr>
            <xdr:spPr>
              <a:xfrm>
                <a:off x="5984216" y="1095409"/>
                <a:ext cx="678786" cy="275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latin typeface="Arial" panose="020B0604020202020204" pitchFamily="34" charset="0"/>
                    <a:cs typeface="Arial" panose="020B0604020202020204" pitchFamily="34" charset="0"/>
                  </a:rPr>
                  <a:t>NOW</a:t>
                </a:r>
                <a:endParaRPr lang="th-TH" sz="1600" b="1">
                  <a:solidFill>
                    <a:sysClr val="windowText" lastClr="000000"/>
                  </a:solidFill>
                  <a:latin typeface="Arial" panose="020B0604020202020204" pitchFamily="34" charset="0"/>
                </a:endParaRPr>
              </a:p>
            </xdr:txBody>
          </xdr:sp>
          <xdr:sp macro="" textlink="">
            <xdr:nvSpPr>
              <xdr:cNvPr id="11" name="TextBox 32">
                <a:extLst>
                  <a:ext uri="{FF2B5EF4-FFF2-40B4-BE49-F238E27FC236}">
                    <a16:creationId xmlns:a16="http://schemas.microsoft.com/office/drawing/2014/main" id="{670D37F7-6C83-4C3E-A216-4DB151029227}"/>
                  </a:ext>
                </a:extLst>
              </xdr:cNvPr>
              <xdr:cNvSpPr txBox="1"/>
            </xdr:nvSpPr>
            <xdr:spPr>
              <a:xfrm>
                <a:off x="5798686" y="1329363"/>
                <a:ext cx="1055205" cy="393542"/>
              </a:xfrm>
              <a:prstGeom prst="rect">
                <a:avLst/>
              </a:prstGeom>
              <a:noFill/>
            </xdr:spPr>
            <xdr:txBody>
              <a:bodyPr wrap="square" rtlCol="0" anchor="ctr">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th-TH" altLang="ko-KR" sz="2000" b="1">
                    <a:solidFill>
                      <a:srgbClr val="FF0000"/>
                    </a:solidFill>
                    <a:latin typeface="Arial"/>
                    <a:ea typeface="Arial Unicode MS"/>
                    <a:cs typeface="Arial" pitchFamily="34" charset="0"/>
                  </a:rPr>
                  <a:t>11</a:t>
                </a:r>
                <a:r>
                  <a:rPr lang="en-US" altLang="ko-KR" sz="2000" b="1">
                    <a:solidFill>
                      <a:srgbClr val="FF0000"/>
                    </a:solidFill>
                    <a:latin typeface="Arial"/>
                    <a:ea typeface="Arial Unicode MS"/>
                    <a:cs typeface="Arial" pitchFamily="34" charset="0"/>
                  </a:rPr>
                  <a:t> June</a:t>
                </a:r>
                <a:endParaRPr lang="ko-KR" altLang="en-US" sz="2000" b="1">
                  <a:solidFill>
                    <a:srgbClr val="FF0000"/>
                  </a:solidFill>
                  <a:latin typeface="Arial"/>
                  <a:ea typeface="Arial Unicode MS"/>
                  <a:cs typeface="Arial" pitchFamily="34" charset="0"/>
                </a:endParaRPr>
              </a:p>
            </xdr:txBody>
          </xdr:sp>
        </xdr:grpSp>
        <xdr:sp macro="" textlink="">
          <xdr:nvSpPr>
            <xdr:cNvPr id="6" name="Heart 5">
              <a:extLst>
                <a:ext uri="{FF2B5EF4-FFF2-40B4-BE49-F238E27FC236}">
                  <a16:creationId xmlns:a16="http://schemas.microsoft.com/office/drawing/2014/main" id="{EA59CEB4-A9D0-42C0-8C37-67149347F61C}"/>
                </a:ext>
              </a:extLst>
            </xdr:cNvPr>
            <xdr:cNvSpPr/>
          </xdr:nvSpPr>
          <xdr:spPr>
            <a:xfrm>
              <a:off x="6357920" y="2592296"/>
              <a:ext cx="435621" cy="344911"/>
            </a:xfrm>
            <a:prstGeom prst="heart">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grp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124384</xdr:colOff>
      <xdr:row>4</xdr:row>
      <xdr:rowOff>59578</xdr:rowOff>
    </xdr:from>
    <xdr:to>
      <xdr:col>8</xdr:col>
      <xdr:colOff>806959</xdr:colOff>
      <xdr:row>20</xdr:row>
      <xdr:rowOff>38603</xdr:rowOff>
    </xdr:to>
    <xdr:grpSp>
      <xdr:nvGrpSpPr>
        <xdr:cNvPr id="2" name="Group 1">
          <a:extLst>
            <a:ext uri="{FF2B5EF4-FFF2-40B4-BE49-F238E27FC236}">
              <a16:creationId xmlns:a16="http://schemas.microsoft.com/office/drawing/2014/main" id="{BC63788C-2AF3-472A-ABB5-72248819D46F}"/>
            </a:ext>
          </a:extLst>
        </xdr:cNvPr>
        <xdr:cNvGrpSpPr/>
      </xdr:nvGrpSpPr>
      <xdr:grpSpPr>
        <a:xfrm>
          <a:off x="1172134" y="793003"/>
          <a:ext cx="14408100" cy="2722225"/>
          <a:chOff x="715180" y="5612862"/>
          <a:chExt cx="14517632" cy="2954898"/>
        </a:xfrm>
      </xdr:grpSpPr>
      <xdr:sp macro="" textlink="">
        <xdr:nvSpPr>
          <xdr:cNvPr id="3" name="TextBox 2">
            <a:extLst>
              <a:ext uri="{FF2B5EF4-FFF2-40B4-BE49-F238E27FC236}">
                <a16:creationId xmlns:a16="http://schemas.microsoft.com/office/drawing/2014/main" id="{6F022C35-C228-42F5-9232-DDAE8A3CAB7B}"/>
              </a:ext>
            </a:extLst>
          </xdr:cNvPr>
          <xdr:cNvSpPr txBox="1"/>
        </xdr:nvSpPr>
        <xdr:spPr>
          <a:xfrm>
            <a:off x="715180" y="5612862"/>
            <a:ext cx="14517632"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4" name="Group 3">
            <a:extLst>
              <a:ext uri="{FF2B5EF4-FFF2-40B4-BE49-F238E27FC236}">
                <a16:creationId xmlns:a16="http://schemas.microsoft.com/office/drawing/2014/main" id="{6C73FBB5-19C8-4D85-BA30-FE12B0C81608}"/>
              </a:ext>
            </a:extLst>
          </xdr:cNvPr>
          <xdr:cNvGrpSpPr/>
        </xdr:nvGrpSpPr>
        <xdr:grpSpPr>
          <a:xfrm>
            <a:off x="791741" y="5706440"/>
            <a:ext cx="14346301" cy="2774233"/>
            <a:chOff x="108185" y="409232"/>
            <a:chExt cx="14343124" cy="2774233"/>
          </a:xfrm>
        </xdr:grpSpPr>
        <xdr:grpSp>
          <xdr:nvGrpSpPr>
            <xdr:cNvPr id="5" name="Group 4">
              <a:extLst>
                <a:ext uri="{FF2B5EF4-FFF2-40B4-BE49-F238E27FC236}">
                  <a16:creationId xmlns:a16="http://schemas.microsoft.com/office/drawing/2014/main" id="{077A2FC1-FB24-4251-BDBF-9C13A4087F39}"/>
                </a:ext>
              </a:extLst>
            </xdr:cNvPr>
            <xdr:cNvGrpSpPr/>
          </xdr:nvGrpSpPr>
          <xdr:grpSpPr>
            <a:xfrm>
              <a:off x="108185" y="409232"/>
              <a:ext cx="14343124" cy="2774233"/>
              <a:chOff x="360537" y="577298"/>
              <a:chExt cx="13128973" cy="2818673"/>
            </a:xfrm>
          </xdr:grpSpPr>
          <xdr:grpSp>
            <xdr:nvGrpSpPr>
              <xdr:cNvPr id="7" name="Group 6">
                <a:extLst>
                  <a:ext uri="{FF2B5EF4-FFF2-40B4-BE49-F238E27FC236}">
                    <a16:creationId xmlns:a16="http://schemas.microsoft.com/office/drawing/2014/main" id="{81859002-4E6A-4802-9582-FD50664CDF42}"/>
                  </a:ext>
                </a:extLst>
              </xdr:cNvPr>
              <xdr:cNvGrpSpPr/>
            </xdr:nvGrpSpPr>
            <xdr:grpSpPr>
              <a:xfrm>
                <a:off x="360537" y="577298"/>
                <a:ext cx="13128973" cy="2818673"/>
                <a:chOff x="1315888" y="4590771"/>
                <a:chExt cx="13364017" cy="2846182"/>
              </a:xfrm>
            </xdr:grpSpPr>
            <xdr:cxnSp macro="">
              <xdr:nvCxnSpPr>
                <xdr:cNvPr id="12" name="Straight Connector 11">
                  <a:extLst>
                    <a:ext uri="{FF2B5EF4-FFF2-40B4-BE49-F238E27FC236}">
                      <a16:creationId xmlns:a16="http://schemas.microsoft.com/office/drawing/2014/main" id="{D2AADD4D-096E-414A-89F6-E821CF80FC0C}"/>
                    </a:ext>
                  </a:extLst>
                </xdr:cNvPr>
                <xdr:cNvCxnSpPr>
                  <a:cxnSpLocks/>
                </xdr:cNvCxnSpPr>
              </xdr:nvCxnSpPr>
              <xdr:spPr>
                <a:xfrm flipV="1">
                  <a:off x="1315888" y="5926350"/>
                  <a:ext cx="13364017" cy="4995"/>
                </a:xfrm>
                <a:prstGeom prst="line">
                  <a:avLst/>
                </a:prstGeom>
                <a:noFill/>
                <a:ln w="76200" cap="flat" cmpd="sng" algn="ctr">
                  <a:solidFill>
                    <a:sysClr val="window" lastClr="FFFFFF">
                      <a:lumMod val="85000"/>
                    </a:sysClr>
                  </a:solidFill>
                  <a:prstDash val="solid"/>
                  <a:miter lim="800000"/>
                </a:ln>
                <a:effectLst/>
              </xdr:spPr>
            </xdr:cxnSp>
            <xdr:grpSp>
              <xdr:nvGrpSpPr>
                <xdr:cNvPr id="13" name="그룹 4">
                  <a:extLst>
                    <a:ext uri="{FF2B5EF4-FFF2-40B4-BE49-F238E27FC236}">
                      <a16:creationId xmlns:a16="http://schemas.microsoft.com/office/drawing/2014/main" id="{48C6A219-AC17-4102-87D1-7604BAA65439}"/>
                    </a:ext>
                  </a:extLst>
                </xdr:cNvPr>
                <xdr:cNvGrpSpPr/>
              </xdr:nvGrpSpPr>
              <xdr:grpSpPr>
                <a:xfrm>
                  <a:off x="2046677" y="5580506"/>
                  <a:ext cx="638547" cy="1129321"/>
                  <a:chOff x="1234621" y="3594272"/>
                  <a:chExt cx="648072" cy="1132494"/>
                </a:xfrm>
              </xdr:grpSpPr>
              <xdr:cxnSp macro="">
                <xdr:nvCxnSpPr>
                  <xdr:cNvPr id="53" name="Straight Connector 52">
                    <a:extLst>
                      <a:ext uri="{FF2B5EF4-FFF2-40B4-BE49-F238E27FC236}">
                        <a16:creationId xmlns:a16="http://schemas.microsoft.com/office/drawing/2014/main" id="{8F8B0594-A477-4947-8166-8B793B791129}"/>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54" name="Oval 53">
                    <a:extLst>
                      <a:ext uri="{FF2B5EF4-FFF2-40B4-BE49-F238E27FC236}">
                        <a16:creationId xmlns:a16="http://schemas.microsoft.com/office/drawing/2014/main" id="{3F6FA249-7687-4D95-8E0E-4149CF76F55D}"/>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4" name="그룹 5">
                  <a:extLst>
                    <a:ext uri="{FF2B5EF4-FFF2-40B4-BE49-F238E27FC236}">
                      <a16:creationId xmlns:a16="http://schemas.microsoft.com/office/drawing/2014/main" id="{6D5A8153-755B-48C9-AF11-9CDD78DD6F4E}"/>
                    </a:ext>
                  </a:extLst>
                </xdr:cNvPr>
                <xdr:cNvGrpSpPr/>
              </xdr:nvGrpSpPr>
              <xdr:grpSpPr>
                <a:xfrm>
                  <a:off x="3809645" y="5211504"/>
                  <a:ext cx="641722" cy="1118636"/>
                  <a:chOff x="4137552" y="3133233"/>
                  <a:chExt cx="648072" cy="1109111"/>
                </a:xfrm>
              </xdr:grpSpPr>
              <xdr:cxnSp macro="">
                <xdr:nvCxnSpPr>
                  <xdr:cNvPr id="51" name="Straight Connector 50">
                    <a:extLst>
                      <a:ext uri="{FF2B5EF4-FFF2-40B4-BE49-F238E27FC236}">
                        <a16:creationId xmlns:a16="http://schemas.microsoft.com/office/drawing/2014/main" id="{885D1961-53ED-439A-A7AE-EA67090BB6A1}"/>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52" name="Oval 51">
                    <a:extLst>
                      <a:ext uri="{FF2B5EF4-FFF2-40B4-BE49-F238E27FC236}">
                        <a16:creationId xmlns:a16="http://schemas.microsoft.com/office/drawing/2014/main" id="{BE632FF6-F21F-4070-A1AC-A73DF6AD99A2}"/>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5" name="그룹 6">
                  <a:extLst>
                    <a:ext uri="{FF2B5EF4-FFF2-40B4-BE49-F238E27FC236}">
                      <a16:creationId xmlns:a16="http://schemas.microsoft.com/office/drawing/2014/main" id="{4BE474F1-552A-42EF-A011-C011CE0885D9}"/>
                    </a:ext>
                  </a:extLst>
                </xdr:cNvPr>
                <xdr:cNvGrpSpPr/>
              </xdr:nvGrpSpPr>
              <xdr:grpSpPr>
                <a:xfrm>
                  <a:off x="5436245" y="5594197"/>
                  <a:ext cx="647651" cy="1128023"/>
                  <a:chOff x="5565973" y="3605802"/>
                  <a:chExt cx="647651" cy="1131197"/>
                </a:xfrm>
              </xdr:grpSpPr>
              <xdr:cxnSp macro="">
                <xdr:nvCxnSpPr>
                  <xdr:cNvPr id="49" name="Straight Connector 48">
                    <a:extLst>
                      <a:ext uri="{FF2B5EF4-FFF2-40B4-BE49-F238E27FC236}">
                        <a16:creationId xmlns:a16="http://schemas.microsoft.com/office/drawing/2014/main" id="{3A576B26-A78F-4E9C-8E5C-100D17836C6F}"/>
                      </a:ext>
                    </a:extLst>
                  </xdr:cNvPr>
                  <xdr:cNvCxnSpPr/>
                </xdr:nvCxnSpPr>
                <xdr:spPr>
                  <a:xfrm flipV="1">
                    <a:off x="5890268" y="3956105"/>
                    <a:ext cx="0" cy="780894"/>
                  </a:xfrm>
                  <a:prstGeom prst="line">
                    <a:avLst/>
                  </a:prstGeom>
                  <a:noFill/>
                  <a:ln w="63500" cap="flat" cmpd="sng" algn="ctr">
                    <a:solidFill>
                      <a:srgbClr val="F4BD2D">
                        <a:alpha val="40000"/>
                      </a:srgbClr>
                    </a:solidFill>
                    <a:prstDash val="solid"/>
                    <a:miter lim="800000"/>
                    <a:headEnd type="oval" w="sm" len="sm"/>
                    <a:tailEnd type="oval"/>
                  </a:ln>
                  <a:effectLst/>
                </xdr:spPr>
              </xdr:cxnSp>
              <xdr:sp macro="" textlink="">
                <xdr:nvSpPr>
                  <xdr:cNvPr id="50" name="Oval 49">
                    <a:extLst>
                      <a:ext uri="{FF2B5EF4-FFF2-40B4-BE49-F238E27FC236}">
                        <a16:creationId xmlns:a16="http://schemas.microsoft.com/office/drawing/2014/main" id="{7001A6F4-D91E-46EF-BA7C-9EC42C674F10}"/>
                      </a:ext>
                    </a:extLst>
                  </xdr:cNvPr>
                  <xdr:cNvSpPr/>
                </xdr:nvSpPr>
                <xdr:spPr>
                  <a:xfrm>
                    <a:off x="5565973" y="3605802"/>
                    <a:ext cx="647651" cy="648104"/>
                  </a:xfrm>
                  <a:prstGeom prst="ellipse">
                    <a:avLst/>
                  </a:prstGeom>
                  <a:solidFill>
                    <a:sysClr val="window" lastClr="FFFFFF"/>
                  </a:solidFill>
                  <a:ln w="63500" cap="flat" cmpd="sng" algn="ctr">
                    <a:solidFill>
                      <a:srgbClr val="F4BD2D">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6" name="그룹 8">
                  <a:extLst>
                    <a:ext uri="{FF2B5EF4-FFF2-40B4-BE49-F238E27FC236}">
                      <a16:creationId xmlns:a16="http://schemas.microsoft.com/office/drawing/2014/main" id="{0B94374E-A709-4E7E-A19C-E2CBEDA990D4}"/>
                    </a:ext>
                  </a:extLst>
                </xdr:cNvPr>
                <xdr:cNvGrpSpPr/>
              </xdr:nvGrpSpPr>
              <xdr:grpSpPr>
                <a:xfrm>
                  <a:off x="13282234" y="5664960"/>
                  <a:ext cx="638286" cy="1136498"/>
                  <a:chOff x="11632603" y="3604572"/>
                  <a:chExt cx="647807" cy="1130141"/>
                </a:xfrm>
              </xdr:grpSpPr>
              <xdr:cxnSp macro="">
                <xdr:nvCxnSpPr>
                  <xdr:cNvPr id="47" name="Straight Connector 46">
                    <a:extLst>
                      <a:ext uri="{FF2B5EF4-FFF2-40B4-BE49-F238E27FC236}">
                        <a16:creationId xmlns:a16="http://schemas.microsoft.com/office/drawing/2014/main" id="{1491DC14-6921-4A42-9CD7-3BF025D95147}"/>
                      </a:ext>
                    </a:extLst>
                  </xdr:cNvPr>
                  <xdr:cNvCxnSpPr/>
                </xdr:nvCxnSpPr>
                <xdr:spPr>
                  <a:xfrm flipV="1">
                    <a:off x="11953864" y="3953819"/>
                    <a:ext cx="0" cy="780894"/>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48" name="Oval 47">
                    <a:extLst>
                      <a:ext uri="{FF2B5EF4-FFF2-40B4-BE49-F238E27FC236}">
                        <a16:creationId xmlns:a16="http://schemas.microsoft.com/office/drawing/2014/main" id="{BA7B4598-3E60-411C-860C-DB1D36A36CBA}"/>
                      </a:ext>
                    </a:extLst>
                  </xdr:cNvPr>
                  <xdr:cNvSpPr/>
                </xdr:nvSpPr>
                <xdr:spPr>
                  <a:xfrm>
                    <a:off x="11632603" y="3604572"/>
                    <a:ext cx="647807" cy="647376"/>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7" name="TextBox 23">
                  <a:extLst>
                    <a:ext uri="{FF2B5EF4-FFF2-40B4-BE49-F238E27FC236}">
                      <a16:creationId xmlns:a16="http://schemas.microsoft.com/office/drawing/2014/main" id="{3228BC68-F7C3-4D3A-A119-BEA7B234830C}"/>
                    </a:ext>
                  </a:extLst>
                </xdr:cNvPr>
                <xdr:cNvSpPr txBox="1"/>
              </xdr:nvSpPr>
              <xdr:spPr>
                <a:xfrm>
                  <a:off x="13078220" y="4946829"/>
                  <a:ext cx="1220521"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18" name="TextBox 24">
                  <a:extLst>
                    <a:ext uri="{FF2B5EF4-FFF2-40B4-BE49-F238E27FC236}">
                      <a16:creationId xmlns:a16="http://schemas.microsoft.com/office/drawing/2014/main" id="{54C0291F-F3BA-4A63-A347-CD4270571790}"/>
                    </a:ext>
                  </a:extLst>
                </xdr:cNvPr>
                <xdr:cNvSpPr txBox="1"/>
              </xdr:nvSpPr>
              <xdr:spPr>
                <a:xfrm>
                  <a:off x="10191233" y="6905304"/>
                  <a:ext cx="962352" cy="30998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9" name="TextBox 25">
                  <a:extLst>
                    <a:ext uri="{FF2B5EF4-FFF2-40B4-BE49-F238E27FC236}">
                      <a16:creationId xmlns:a16="http://schemas.microsoft.com/office/drawing/2014/main" id="{762253CB-65C6-44D6-96DC-41F92B9944CA}"/>
                    </a:ext>
                  </a:extLst>
                </xdr:cNvPr>
                <xdr:cNvSpPr txBox="1"/>
              </xdr:nvSpPr>
              <xdr:spPr>
                <a:xfrm>
                  <a:off x="5223534" y="4966978"/>
                  <a:ext cx="1079418" cy="406482"/>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4BD2D"/>
                      </a:solidFill>
                      <a:latin typeface="Arial"/>
                      <a:ea typeface="Arial Unicode MS"/>
                      <a:cs typeface="Arial" pitchFamily="34" charset="0"/>
                    </a:rPr>
                    <a:t>14 May</a:t>
                  </a:r>
                  <a:endParaRPr lang="ko-KR" altLang="en-US" sz="2000" b="1">
                    <a:solidFill>
                      <a:srgbClr val="F4BD2D"/>
                    </a:solidFill>
                    <a:latin typeface="Arial"/>
                    <a:ea typeface="Arial Unicode MS"/>
                    <a:cs typeface="Arial" pitchFamily="34" charset="0"/>
                  </a:endParaRPr>
                </a:p>
              </xdr:txBody>
            </xdr:sp>
            <xdr:sp macro="" textlink="">
              <xdr:nvSpPr>
                <xdr:cNvPr id="20" name="TextBox 27">
                  <a:extLst>
                    <a:ext uri="{FF2B5EF4-FFF2-40B4-BE49-F238E27FC236}">
                      <a16:creationId xmlns:a16="http://schemas.microsoft.com/office/drawing/2014/main" id="{1215DCEA-290C-4212-B596-CC66CC95FEAF}"/>
                    </a:ext>
                  </a:extLst>
                </xdr:cNvPr>
                <xdr:cNvSpPr txBox="1"/>
              </xdr:nvSpPr>
              <xdr:spPr>
                <a:xfrm>
                  <a:off x="4703286" y="6930445"/>
                  <a:ext cx="2106294" cy="506508"/>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1" name="TextBox 29">
                  <a:extLst>
                    <a:ext uri="{FF2B5EF4-FFF2-40B4-BE49-F238E27FC236}">
                      <a16:creationId xmlns:a16="http://schemas.microsoft.com/office/drawing/2014/main" id="{AC23F5A3-43F1-402E-B524-93DB7769F896}"/>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22" name="TextBox 30">
                  <a:extLst>
                    <a:ext uri="{FF2B5EF4-FFF2-40B4-BE49-F238E27FC236}">
                      <a16:creationId xmlns:a16="http://schemas.microsoft.com/office/drawing/2014/main" id="{FE1C9A4C-14DF-4C5C-A04B-BE08134E2114}"/>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3" name="TextBox 31">
                  <a:extLst>
                    <a:ext uri="{FF2B5EF4-FFF2-40B4-BE49-F238E27FC236}">
                      <a16:creationId xmlns:a16="http://schemas.microsoft.com/office/drawing/2014/main" id="{A5EF320F-7FE4-406D-92CB-EA3ADF77EBF7}"/>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4" name="TextBox 32">
                  <a:extLst>
                    <a:ext uri="{FF2B5EF4-FFF2-40B4-BE49-F238E27FC236}">
                      <a16:creationId xmlns:a16="http://schemas.microsoft.com/office/drawing/2014/main" id="{515030B1-02F5-4322-8723-BE4535684892}"/>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25" name="TextBox 33">
                  <a:extLst>
                    <a:ext uri="{FF2B5EF4-FFF2-40B4-BE49-F238E27FC236}">
                      <a16:creationId xmlns:a16="http://schemas.microsoft.com/office/drawing/2014/main" id="{EFFA5017-BF95-4C71-BCD5-9A09A9478AA8}"/>
                    </a:ext>
                  </a:extLst>
                </xdr:cNvPr>
                <xdr:cNvSpPr txBox="1"/>
              </xdr:nvSpPr>
              <xdr:spPr>
                <a:xfrm>
                  <a:off x="8063019" y="4590771"/>
                  <a:ext cx="2103121" cy="52642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6" name="Rounded Rectangle 5">
                  <a:extLst>
                    <a:ext uri="{FF2B5EF4-FFF2-40B4-BE49-F238E27FC236}">
                      <a16:creationId xmlns:a16="http://schemas.microsoft.com/office/drawing/2014/main" id="{9FF341D0-7462-4297-A931-965EB954AF1C}"/>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27" name="Rectangle 9">
                  <a:extLst>
                    <a:ext uri="{FF2B5EF4-FFF2-40B4-BE49-F238E27FC236}">
                      <a16:creationId xmlns:a16="http://schemas.microsoft.com/office/drawing/2014/main" id="{71347641-9A0C-421A-BA1C-CCC40FF027A3}"/>
                    </a:ext>
                  </a:extLst>
                </xdr:cNvPr>
                <xdr:cNvSpPr/>
              </xdr:nvSpPr>
              <xdr:spPr>
                <a:xfrm>
                  <a:off x="5600502" y="5739439"/>
                  <a:ext cx="321380" cy="311562"/>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4BD2D">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8" name="그룹 5">
                  <a:extLst>
                    <a:ext uri="{FF2B5EF4-FFF2-40B4-BE49-F238E27FC236}">
                      <a16:creationId xmlns:a16="http://schemas.microsoft.com/office/drawing/2014/main" id="{851AFB49-6045-4443-AF8F-E7C628EC55D8}"/>
                    </a:ext>
                  </a:extLst>
                </xdr:cNvPr>
                <xdr:cNvGrpSpPr/>
              </xdr:nvGrpSpPr>
              <xdr:grpSpPr>
                <a:xfrm>
                  <a:off x="8760091" y="5205036"/>
                  <a:ext cx="641307" cy="1109168"/>
                  <a:chOff x="5534611" y="3144708"/>
                  <a:chExt cx="647652" cy="1109168"/>
                </a:xfrm>
              </xdr:grpSpPr>
              <xdr:cxnSp macro="">
                <xdr:nvCxnSpPr>
                  <xdr:cNvPr id="45" name="Straight Connector 44">
                    <a:extLst>
                      <a:ext uri="{FF2B5EF4-FFF2-40B4-BE49-F238E27FC236}">
                        <a16:creationId xmlns:a16="http://schemas.microsoft.com/office/drawing/2014/main" id="{7F5E4CF0-6BF6-4F87-A6D0-7ED25A5BF891}"/>
                      </a:ext>
                    </a:extLst>
                  </xdr:cNvPr>
                  <xdr:cNvCxnSpPr/>
                </xdr:nvCxnSpPr>
                <xdr:spPr>
                  <a:xfrm flipV="1">
                    <a:off x="5858432" y="3144708"/>
                    <a:ext cx="0" cy="78089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46" name="Oval 45">
                    <a:extLst>
                      <a:ext uri="{FF2B5EF4-FFF2-40B4-BE49-F238E27FC236}">
                        <a16:creationId xmlns:a16="http://schemas.microsoft.com/office/drawing/2014/main" id="{FBF842A3-66B0-42B7-BE0C-B001BD0014B2}"/>
                      </a:ext>
                    </a:extLst>
                  </xdr:cNvPr>
                  <xdr:cNvSpPr/>
                </xdr:nvSpPr>
                <xdr:spPr>
                  <a:xfrm>
                    <a:off x="5534611" y="3605771"/>
                    <a:ext cx="647652" cy="648105"/>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9" name="TextBox 58">
                  <a:extLst>
                    <a:ext uri="{FF2B5EF4-FFF2-40B4-BE49-F238E27FC236}">
                      <a16:creationId xmlns:a16="http://schemas.microsoft.com/office/drawing/2014/main" id="{01C032D8-5B2D-46F7-8A59-F04BA69DDD0F}"/>
                    </a:ext>
                  </a:extLst>
                </xdr:cNvPr>
                <xdr:cNvSpPr txBox="1"/>
              </xdr:nvSpPr>
              <xdr:spPr>
                <a:xfrm>
                  <a:off x="8541026" y="6616039"/>
                  <a:ext cx="1278097" cy="406481"/>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30" name="Block Arc 25">
                  <a:extLst>
                    <a:ext uri="{FF2B5EF4-FFF2-40B4-BE49-F238E27FC236}">
                      <a16:creationId xmlns:a16="http://schemas.microsoft.com/office/drawing/2014/main" id="{2872B801-1AA0-4D2F-81ED-59CB023816AD}"/>
                    </a:ext>
                  </a:extLst>
                </xdr:cNvPr>
                <xdr:cNvSpPr/>
              </xdr:nvSpPr>
              <xdr:spPr>
                <a:xfrm>
                  <a:off x="8948308" y="5775078"/>
                  <a:ext cx="239712" cy="344792"/>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31" name="그룹 8">
                  <a:extLst>
                    <a:ext uri="{FF2B5EF4-FFF2-40B4-BE49-F238E27FC236}">
                      <a16:creationId xmlns:a16="http://schemas.microsoft.com/office/drawing/2014/main" id="{B0AE635C-AF46-4CC5-A63A-0D88EC23B4E4}"/>
                    </a:ext>
                  </a:extLst>
                </xdr:cNvPr>
                <xdr:cNvGrpSpPr/>
              </xdr:nvGrpSpPr>
              <xdr:grpSpPr>
                <a:xfrm>
                  <a:off x="10345417" y="5572517"/>
                  <a:ext cx="657170" cy="1135356"/>
                  <a:chOff x="11591330" y="3605704"/>
                  <a:chExt cx="647651" cy="1129006"/>
                </a:xfrm>
              </xdr:grpSpPr>
              <xdr:cxnSp macro="">
                <xdr:nvCxnSpPr>
                  <xdr:cNvPr id="43" name="Straight Connector 42">
                    <a:extLst>
                      <a:ext uri="{FF2B5EF4-FFF2-40B4-BE49-F238E27FC236}">
                        <a16:creationId xmlns:a16="http://schemas.microsoft.com/office/drawing/2014/main" id="{80DDD751-05A7-448B-8F33-8C24DD108A53}"/>
                      </a:ext>
                    </a:extLst>
                  </xdr:cNvPr>
                  <xdr:cNvCxnSpPr/>
                </xdr:nvCxnSpPr>
                <xdr:spPr>
                  <a:xfrm flipV="1">
                    <a:off x="11915159" y="3953816"/>
                    <a:ext cx="0" cy="780894"/>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44" name="Oval 43">
                    <a:extLst>
                      <a:ext uri="{FF2B5EF4-FFF2-40B4-BE49-F238E27FC236}">
                        <a16:creationId xmlns:a16="http://schemas.microsoft.com/office/drawing/2014/main" id="{6EC0E3C4-4452-4239-B15A-18114AB8E393}"/>
                      </a:ext>
                    </a:extLst>
                  </xdr:cNvPr>
                  <xdr:cNvSpPr/>
                </xdr:nvSpPr>
                <xdr:spPr>
                  <a:xfrm>
                    <a:off x="11591330" y="3605704"/>
                    <a:ext cx="647651" cy="648105"/>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2" name="TextBox 63">
                  <a:extLst>
                    <a:ext uri="{FF2B5EF4-FFF2-40B4-BE49-F238E27FC236}">
                      <a16:creationId xmlns:a16="http://schemas.microsoft.com/office/drawing/2014/main" id="{E8B2CDB3-644F-4B6F-8493-29F904139E01}"/>
                    </a:ext>
                  </a:extLst>
                </xdr:cNvPr>
                <xdr:cNvSpPr txBox="1"/>
              </xdr:nvSpPr>
              <xdr:spPr>
                <a:xfrm>
                  <a:off x="10135875" y="4916496"/>
                  <a:ext cx="1193070"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33" name="Oval 32">
                  <a:extLst>
                    <a:ext uri="{FF2B5EF4-FFF2-40B4-BE49-F238E27FC236}">
                      <a16:creationId xmlns:a16="http://schemas.microsoft.com/office/drawing/2014/main" id="{AA8D4094-18B3-44A9-B070-05F84802A544}"/>
                    </a:ext>
                  </a:extLst>
                </xdr:cNvPr>
                <xdr:cNvSpPr/>
              </xdr:nvSpPr>
              <xdr:spPr>
                <a:xfrm>
                  <a:off x="10508025" y="5758413"/>
                  <a:ext cx="325597" cy="328570"/>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34" name="그룹 7">
                  <a:extLst>
                    <a:ext uri="{FF2B5EF4-FFF2-40B4-BE49-F238E27FC236}">
                      <a16:creationId xmlns:a16="http://schemas.microsoft.com/office/drawing/2014/main" id="{1C562BBC-4202-4B2A-A178-129ACAD12D16}"/>
                    </a:ext>
                  </a:extLst>
                </xdr:cNvPr>
                <xdr:cNvGrpSpPr/>
              </xdr:nvGrpSpPr>
              <xdr:grpSpPr>
                <a:xfrm>
                  <a:off x="11720363" y="5223217"/>
                  <a:ext cx="647651" cy="1102818"/>
                  <a:chOff x="8759362" y="3144775"/>
                  <a:chExt cx="647651" cy="1109168"/>
                </a:xfrm>
              </xdr:grpSpPr>
              <xdr:cxnSp macro="">
                <xdr:nvCxnSpPr>
                  <xdr:cNvPr id="41" name="Straight Connector 40">
                    <a:extLst>
                      <a:ext uri="{FF2B5EF4-FFF2-40B4-BE49-F238E27FC236}">
                        <a16:creationId xmlns:a16="http://schemas.microsoft.com/office/drawing/2014/main" id="{CA49AC68-F90A-47D9-9BE2-79834BB86280}"/>
                      </a:ext>
                    </a:extLst>
                  </xdr:cNvPr>
                  <xdr:cNvCxnSpPr/>
                </xdr:nvCxnSpPr>
                <xdr:spPr>
                  <a:xfrm flipV="1">
                    <a:off x="9083186" y="3144775"/>
                    <a:ext cx="0" cy="780895"/>
                  </a:xfrm>
                  <a:prstGeom prst="line">
                    <a:avLst/>
                  </a:prstGeom>
                  <a:noFill/>
                  <a:ln w="63500" cap="flat" cmpd="sng" algn="ctr">
                    <a:solidFill>
                      <a:srgbClr val="1C7DE1">
                        <a:alpha val="40000"/>
                      </a:srgbClr>
                    </a:solidFill>
                    <a:prstDash val="solid"/>
                    <a:miter lim="800000"/>
                    <a:headEnd type="oval" w="sm" len="sm"/>
                    <a:tailEnd type="oval" w="sm" len="sm"/>
                  </a:ln>
                  <a:effectLst/>
                </xdr:spPr>
              </xdr:cxnSp>
              <xdr:sp macro="" textlink="">
                <xdr:nvSpPr>
                  <xdr:cNvPr id="42" name="Oval 41">
                    <a:extLst>
                      <a:ext uri="{FF2B5EF4-FFF2-40B4-BE49-F238E27FC236}">
                        <a16:creationId xmlns:a16="http://schemas.microsoft.com/office/drawing/2014/main" id="{B1453117-2091-44E6-A976-E71DEC654D2D}"/>
                      </a:ext>
                    </a:extLst>
                  </xdr:cNvPr>
                  <xdr:cNvSpPr/>
                </xdr:nvSpPr>
                <xdr:spPr>
                  <a:xfrm>
                    <a:off x="8759362" y="3605838"/>
                    <a:ext cx="647651" cy="648105"/>
                  </a:xfrm>
                  <a:prstGeom prst="ellipse">
                    <a:avLst/>
                  </a:prstGeom>
                  <a:solidFill>
                    <a:sysClr val="window" lastClr="FFFFFF"/>
                  </a:solidFill>
                  <a:ln w="63500" cap="flat" cmpd="sng" algn="ctr">
                    <a:solidFill>
                      <a:srgbClr val="1C7DE1">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5" name="TextBox 34">
                  <a:extLst>
                    <a:ext uri="{FF2B5EF4-FFF2-40B4-BE49-F238E27FC236}">
                      <a16:creationId xmlns:a16="http://schemas.microsoft.com/office/drawing/2014/main" id="{436801D9-1498-45B8-AB2B-0BA4D2AA46BC}"/>
                    </a:ext>
                  </a:extLst>
                </xdr:cNvPr>
                <xdr:cNvSpPr txBox="1"/>
              </xdr:nvSpPr>
              <xdr:spPr>
                <a:xfrm>
                  <a:off x="11532039" y="6652625"/>
                  <a:ext cx="1194487" cy="46168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36" name="TextBox 65">
                  <a:extLst>
                    <a:ext uri="{FF2B5EF4-FFF2-40B4-BE49-F238E27FC236}">
                      <a16:creationId xmlns:a16="http://schemas.microsoft.com/office/drawing/2014/main" id="{B5D3EDF4-8C18-4657-97D5-235AA68E2050}"/>
                    </a:ext>
                  </a:extLst>
                </xdr:cNvPr>
                <xdr:cNvSpPr txBox="1"/>
              </xdr:nvSpPr>
              <xdr:spPr>
                <a:xfrm>
                  <a:off x="11514107" y="4674134"/>
                  <a:ext cx="952833" cy="30461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7" name="TextBox 66">
                  <a:extLst>
                    <a:ext uri="{FF2B5EF4-FFF2-40B4-BE49-F238E27FC236}">
                      <a16:creationId xmlns:a16="http://schemas.microsoft.com/office/drawing/2014/main" id="{06E66C81-D789-414A-96A8-E5B5A4ADDE0A}"/>
                    </a:ext>
                  </a:extLst>
                </xdr:cNvPr>
                <xdr:cNvSpPr txBox="1"/>
              </xdr:nvSpPr>
              <xdr:spPr>
                <a:xfrm>
                  <a:off x="12905733" y="6912904"/>
                  <a:ext cx="1421221" cy="30779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8" name="Freeform 18">
                  <a:extLst>
                    <a:ext uri="{FF2B5EF4-FFF2-40B4-BE49-F238E27FC236}">
                      <a16:creationId xmlns:a16="http://schemas.microsoft.com/office/drawing/2014/main" id="{13B4BE39-CA6B-450C-B9B2-C885A10EB4B3}"/>
                    </a:ext>
                  </a:extLst>
                </xdr:cNvPr>
                <xdr:cNvSpPr/>
              </xdr:nvSpPr>
              <xdr:spPr>
                <a:xfrm>
                  <a:off x="13410547" y="5815423"/>
                  <a:ext cx="365844" cy="298644"/>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39" name="Notched Right Arrow 73">
                  <a:extLst>
                    <a:ext uri="{FF2B5EF4-FFF2-40B4-BE49-F238E27FC236}">
                      <a16:creationId xmlns:a16="http://schemas.microsoft.com/office/drawing/2014/main" id="{C26B7215-F053-4FA2-A9B8-EBAFE6D27275}"/>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40" name="5-Point Star 74">
                  <a:extLst>
                    <a:ext uri="{FF2B5EF4-FFF2-40B4-BE49-F238E27FC236}">
                      <a16:creationId xmlns:a16="http://schemas.microsoft.com/office/drawing/2014/main" id="{38A509EB-2EE4-42F5-BA31-908655CD09FC}"/>
                    </a:ext>
                  </a:extLst>
                </xdr:cNvPr>
                <xdr:cNvSpPr/>
              </xdr:nvSpPr>
              <xdr:spPr>
                <a:xfrm>
                  <a:off x="11874638" y="5796594"/>
                  <a:ext cx="372709" cy="366619"/>
                </a:xfrm>
                <a:prstGeom prst="star5">
                  <a:avLst/>
                </a:prstGeom>
                <a:solidFill>
                  <a:srgbClr val="1C7DE1">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cxnSp macro="">
            <xdr:nvCxnSpPr>
              <xdr:cNvPr id="8" name="Straight Connector 7">
                <a:extLst>
                  <a:ext uri="{FF2B5EF4-FFF2-40B4-BE49-F238E27FC236}">
                    <a16:creationId xmlns:a16="http://schemas.microsoft.com/office/drawing/2014/main" id="{CAAFA263-E30D-46F8-95EA-CD1E04F68FF1}"/>
                  </a:ext>
                </a:extLst>
              </xdr:cNvPr>
              <xdr:cNvCxnSpPr/>
            </xdr:nvCxnSpPr>
            <xdr:spPr>
              <a:xfrm flipV="1">
                <a:off x="6281956" y="1869943"/>
                <a:ext cx="0" cy="772324"/>
              </a:xfrm>
              <a:prstGeom prst="line">
                <a:avLst/>
              </a:prstGeom>
              <a:noFill/>
              <a:ln w="63500" cap="flat" cmpd="sng" algn="ctr">
                <a:solidFill>
                  <a:srgbClr val="FF0000"/>
                </a:solidFill>
                <a:prstDash val="solid"/>
                <a:miter lim="800000"/>
                <a:headEnd type="oval" w="sm" len="sm"/>
                <a:tailEnd type="oval" w="sm" len="sm"/>
              </a:ln>
              <a:effectLst/>
            </xdr:spPr>
          </xdr:cxnSp>
          <xdr:sp macro="" textlink="">
            <xdr:nvSpPr>
              <xdr:cNvPr id="9" name="Oval 8">
                <a:extLst>
                  <a:ext uri="{FF2B5EF4-FFF2-40B4-BE49-F238E27FC236}">
                    <a16:creationId xmlns:a16="http://schemas.microsoft.com/office/drawing/2014/main" id="{8FEAB884-FCB2-42D4-9CE2-86A46F6EC32A}"/>
                  </a:ext>
                </a:extLst>
              </xdr:cNvPr>
              <xdr:cNvSpPr/>
            </xdr:nvSpPr>
            <xdr:spPr>
              <a:xfrm>
                <a:off x="5964841" y="2624943"/>
                <a:ext cx="616810" cy="654598"/>
              </a:xfrm>
              <a:prstGeom prst="ellipse">
                <a:avLst/>
              </a:prstGeom>
              <a:solidFill>
                <a:schemeClr val="bg1"/>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1200" b="0" i="0" u="none" strike="noStrike" kern="0" cap="none" spc="0" normalizeH="0" baseline="0">
                  <a:ln>
                    <a:noFill/>
                  </a:ln>
                  <a:solidFill>
                    <a:srgbClr val="FF0000"/>
                  </a:solidFill>
                  <a:effectLst/>
                  <a:uLnTx/>
                  <a:uFillTx/>
                  <a:latin typeface="Arial"/>
                  <a:ea typeface="Arial Unicode MS"/>
                  <a:cs typeface="+mn-cs"/>
                </a:endParaRPr>
              </a:p>
            </xdr:txBody>
          </xdr:sp>
          <xdr:sp macro="" textlink="">
            <xdr:nvSpPr>
              <xdr:cNvPr id="10" name="TextBox 9">
                <a:extLst>
                  <a:ext uri="{FF2B5EF4-FFF2-40B4-BE49-F238E27FC236}">
                    <a16:creationId xmlns:a16="http://schemas.microsoft.com/office/drawing/2014/main" id="{359651E0-AF58-4B05-A753-FC71DFA09668}"/>
                  </a:ext>
                </a:extLst>
              </xdr:cNvPr>
              <xdr:cNvSpPr txBox="1"/>
            </xdr:nvSpPr>
            <xdr:spPr>
              <a:xfrm>
                <a:off x="5984216" y="1095409"/>
                <a:ext cx="678786" cy="275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latin typeface="Arial" panose="020B0604020202020204" pitchFamily="34" charset="0"/>
                    <a:cs typeface="Arial" panose="020B0604020202020204" pitchFamily="34" charset="0"/>
                  </a:rPr>
                  <a:t>NOW</a:t>
                </a:r>
                <a:endParaRPr lang="th-TH" sz="1600" b="1">
                  <a:solidFill>
                    <a:sysClr val="windowText" lastClr="000000"/>
                  </a:solidFill>
                  <a:latin typeface="Arial" panose="020B0604020202020204" pitchFamily="34" charset="0"/>
                </a:endParaRPr>
              </a:p>
            </xdr:txBody>
          </xdr:sp>
          <xdr:sp macro="" textlink="">
            <xdr:nvSpPr>
              <xdr:cNvPr id="11" name="TextBox 32">
                <a:extLst>
                  <a:ext uri="{FF2B5EF4-FFF2-40B4-BE49-F238E27FC236}">
                    <a16:creationId xmlns:a16="http://schemas.microsoft.com/office/drawing/2014/main" id="{10708B9B-3E1C-4033-BA32-2EC94D2DAE6B}"/>
                  </a:ext>
                </a:extLst>
              </xdr:cNvPr>
              <xdr:cNvSpPr txBox="1"/>
            </xdr:nvSpPr>
            <xdr:spPr>
              <a:xfrm>
                <a:off x="5798686" y="1329363"/>
                <a:ext cx="1055205" cy="393542"/>
              </a:xfrm>
              <a:prstGeom prst="rect">
                <a:avLst/>
              </a:prstGeom>
              <a:noFill/>
            </xdr:spPr>
            <xdr:txBody>
              <a:bodyPr wrap="square" rtlCol="0" anchor="ctr">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th-TH" altLang="ko-KR" sz="2000" b="1">
                    <a:solidFill>
                      <a:srgbClr val="FF0000"/>
                    </a:solidFill>
                    <a:latin typeface="Arial"/>
                    <a:ea typeface="Arial Unicode MS"/>
                    <a:cs typeface="Arial" pitchFamily="34" charset="0"/>
                  </a:rPr>
                  <a:t>1</a:t>
                </a:r>
                <a:r>
                  <a:rPr lang="en-US" altLang="ko-KR" sz="2000" b="1">
                    <a:solidFill>
                      <a:srgbClr val="FF0000"/>
                    </a:solidFill>
                    <a:latin typeface="Arial"/>
                    <a:ea typeface="Arial Unicode MS"/>
                    <a:cs typeface="Arial" pitchFamily="34" charset="0"/>
                  </a:rPr>
                  <a:t>9 June</a:t>
                </a:r>
                <a:endParaRPr lang="ko-KR" altLang="en-US" sz="2000" b="1">
                  <a:solidFill>
                    <a:srgbClr val="FF0000"/>
                  </a:solidFill>
                  <a:latin typeface="Arial"/>
                  <a:ea typeface="Arial Unicode MS"/>
                  <a:cs typeface="Arial" pitchFamily="34" charset="0"/>
                </a:endParaRPr>
              </a:p>
            </xdr:txBody>
          </xdr:sp>
        </xdr:grpSp>
        <xdr:sp macro="" textlink="">
          <xdr:nvSpPr>
            <xdr:cNvPr id="6" name="Heart 5">
              <a:extLst>
                <a:ext uri="{FF2B5EF4-FFF2-40B4-BE49-F238E27FC236}">
                  <a16:creationId xmlns:a16="http://schemas.microsoft.com/office/drawing/2014/main" id="{DA55F570-4721-4F2C-A81F-CD5F54FF14E5}"/>
                </a:ext>
              </a:extLst>
            </xdr:cNvPr>
            <xdr:cNvSpPr/>
          </xdr:nvSpPr>
          <xdr:spPr>
            <a:xfrm>
              <a:off x="6357920" y="2592296"/>
              <a:ext cx="422372" cy="344911"/>
            </a:xfrm>
            <a:prstGeom prst="heart">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grp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124384</xdr:colOff>
      <xdr:row>4</xdr:row>
      <xdr:rowOff>59578</xdr:rowOff>
    </xdr:from>
    <xdr:to>
      <xdr:col>7</xdr:col>
      <xdr:colOff>806959</xdr:colOff>
      <xdr:row>20</xdr:row>
      <xdr:rowOff>38603</xdr:rowOff>
    </xdr:to>
    <xdr:grpSp>
      <xdr:nvGrpSpPr>
        <xdr:cNvPr id="2" name="Group 1">
          <a:extLst>
            <a:ext uri="{FF2B5EF4-FFF2-40B4-BE49-F238E27FC236}">
              <a16:creationId xmlns:a16="http://schemas.microsoft.com/office/drawing/2014/main" id="{C0E13E2A-E84F-4F60-B7D4-61AE16E2048C}"/>
            </a:ext>
          </a:extLst>
        </xdr:cNvPr>
        <xdr:cNvGrpSpPr/>
      </xdr:nvGrpSpPr>
      <xdr:grpSpPr>
        <a:xfrm>
          <a:off x="486334" y="793003"/>
          <a:ext cx="14408100" cy="2722225"/>
          <a:chOff x="715180" y="5612862"/>
          <a:chExt cx="14517632" cy="2954898"/>
        </a:xfrm>
      </xdr:grpSpPr>
      <xdr:sp macro="" textlink="">
        <xdr:nvSpPr>
          <xdr:cNvPr id="3" name="TextBox 2">
            <a:extLst>
              <a:ext uri="{FF2B5EF4-FFF2-40B4-BE49-F238E27FC236}">
                <a16:creationId xmlns:a16="http://schemas.microsoft.com/office/drawing/2014/main" id="{404BF0E9-0DD2-4905-A993-839ECB2D5CC4}"/>
              </a:ext>
            </a:extLst>
          </xdr:cNvPr>
          <xdr:cNvSpPr txBox="1"/>
        </xdr:nvSpPr>
        <xdr:spPr>
          <a:xfrm>
            <a:off x="715180" y="5612862"/>
            <a:ext cx="14517632"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4" name="Group 3">
            <a:extLst>
              <a:ext uri="{FF2B5EF4-FFF2-40B4-BE49-F238E27FC236}">
                <a16:creationId xmlns:a16="http://schemas.microsoft.com/office/drawing/2014/main" id="{32D12D99-8405-4F2C-B742-E1C20CF42912}"/>
              </a:ext>
            </a:extLst>
          </xdr:cNvPr>
          <xdr:cNvGrpSpPr/>
        </xdr:nvGrpSpPr>
        <xdr:grpSpPr>
          <a:xfrm>
            <a:off x="791741" y="5706440"/>
            <a:ext cx="14346301" cy="2774233"/>
            <a:chOff x="108185" y="409232"/>
            <a:chExt cx="14343124" cy="2774233"/>
          </a:xfrm>
        </xdr:grpSpPr>
        <xdr:grpSp>
          <xdr:nvGrpSpPr>
            <xdr:cNvPr id="5" name="Group 4">
              <a:extLst>
                <a:ext uri="{FF2B5EF4-FFF2-40B4-BE49-F238E27FC236}">
                  <a16:creationId xmlns:a16="http://schemas.microsoft.com/office/drawing/2014/main" id="{1D3453E9-41A4-41B3-ACB5-F77A14AB8723}"/>
                </a:ext>
              </a:extLst>
            </xdr:cNvPr>
            <xdr:cNvGrpSpPr/>
          </xdr:nvGrpSpPr>
          <xdr:grpSpPr>
            <a:xfrm>
              <a:off x="108185" y="409232"/>
              <a:ext cx="14343124" cy="2774233"/>
              <a:chOff x="360537" y="577298"/>
              <a:chExt cx="13128973" cy="2818673"/>
            </a:xfrm>
          </xdr:grpSpPr>
          <xdr:grpSp>
            <xdr:nvGrpSpPr>
              <xdr:cNvPr id="7" name="Group 6">
                <a:extLst>
                  <a:ext uri="{FF2B5EF4-FFF2-40B4-BE49-F238E27FC236}">
                    <a16:creationId xmlns:a16="http://schemas.microsoft.com/office/drawing/2014/main" id="{8A7AF1A8-4251-4D6A-8F8E-F063B2B45DA1}"/>
                  </a:ext>
                </a:extLst>
              </xdr:cNvPr>
              <xdr:cNvGrpSpPr/>
            </xdr:nvGrpSpPr>
            <xdr:grpSpPr>
              <a:xfrm>
                <a:off x="360537" y="577298"/>
                <a:ext cx="13128973" cy="2818673"/>
                <a:chOff x="1315888" y="4590771"/>
                <a:chExt cx="13364017" cy="2846182"/>
              </a:xfrm>
            </xdr:grpSpPr>
            <xdr:cxnSp macro="">
              <xdr:nvCxnSpPr>
                <xdr:cNvPr id="12" name="Straight Connector 11">
                  <a:extLst>
                    <a:ext uri="{FF2B5EF4-FFF2-40B4-BE49-F238E27FC236}">
                      <a16:creationId xmlns:a16="http://schemas.microsoft.com/office/drawing/2014/main" id="{D27AF7ED-BE1F-4971-AA78-C15A3DDDD460}"/>
                    </a:ext>
                  </a:extLst>
                </xdr:cNvPr>
                <xdr:cNvCxnSpPr>
                  <a:cxnSpLocks/>
                </xdr:cNvCxnSpPr>
              </xdr:nvCxnSpPr>
              <xdr:spPr>
                <a:xfrm flipV="1">
                  <a:off x="1315888" y="5926350"/>
                  <a:ext cx="13364017" cy="4995"/>
                </a:xfrm>
                <a:prstGeom prst="line">
                  <a:avLst/>
                </a:prstGeom>
                <a:noFill/>
                <a:ln w="76200" cap="flat" cmpd="sng" algn="ctr">
                  <a:solidFill>
                    <a:sysClr val="window" lastClr="FFFFFF">
                      <a:lumMod val="85000"/>
                    </a:sysClr>
                  </a:solidFill>
                  <a:prstDash val="solid"/>
                  <a:miter lim="800000"/>
                </a:ln>
                <a:effectLst/>
              </xdr:spPr>
            </xdr:cxnSp>
            <xdr:grpSp>
              <xdr:nvGrpSpPr>
                <xdr:cNvPr id="13" name="그룹 4">
                  <a:extLst>
                    <a:ext uri="{FF2B5EF4-FFF2-40B4-BE49-F238E27FC236}">
                      <a16:creationId xmlns:a16="http://schemas.microsoft.com/office/drawing/2014/main" id="{3E99DEE3-1302-4469-A912-30EF428C5BED}"/>
                    </a:ext>
                  </a:extLst>
                </xdr:cNvPr>
                <xdr:cNvGrpSpPr/>
              </xdr:nvGrpSpPr>
              <xdr:grpSpPr>
                <a:xfrm>
                  <a:off x="2046677" y="5580506"/>
                  <a:ext cx="638547" cy="1129321"/>
                  <a:chOff x="1234621" y="3594272"/>
                  <a:chExt cx="648072" cy="1132494"/>
                </a:xfrm>
              </xdr:grpSpPr>
              <xdr:cxnSp macro="">
                <xdr:nvCxnSpPr>
                  <xdr:cNvPr id="53" name="Straight Connector 52">
                    <a:extLst>
                      <a:ext uri="{FF2B5EF4-FFF2-40B4-BE49-F238E27FC236}">
                        <a16:creationId xmlns:a16="http://schemas.microsoft.com/office/drawing/2014/main" id="{B5811949-8173-455E-AE87-7EB78DC14CD4}"/>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54" name="Oval 53">
                    <a:extLst>
                      <a:ext uri="{FF2B5EF4-FFF2-40B4-BE49-F238E27FC236}">
                        <a16:creationId xmlns:a16="http://schemas.microsoft.com/office/drawing/2014/main" id="{DC234996-D816-4CA3-AE48-D319DDB3BD29}"/>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4" name="그룹 5">
                  <a:extLst>
                    <a:ext uri="{FF2B5EF4-FFF2-40B4-BE49-F238E27FC236}">
                      <a16:creationId xmlns:a16="http://schemas.microsoft.com/office/drawing/2014/main" id="{700B619C-05D4-44E9-A2B3-A9801594D3A8}"/>
                    </a:ext>
                  </a:extLst>
                </xdr:cNvPr>
                <xdr:cNvGrpSpPr/>
              </xdr:nvGrpSpPr>
              <xdr:grpSpPr>
                <a:xfrm>
                  <a:off x="3809645" y="5211504"/>
                  <a:ext cx="641722" cy="1118636"/>
                  <a:chOff x="4137552" y="3133233"/>
                  <a:chExt cx="648072" cy="1109111"/>
                </a:xfrm>
              </xdr:grpSpPr>
              <xdr:cxnSp macro="">
                <xdr:nvCxnSpPr>
                  <xdr:cNvPr id="51" name="Straight Connector 50">
                    <a:extLst>
                      <a:ext uri="{FF2B5EF4-FFF2-40B4-BE49-F238E27FC236}">
                        <a16:creationId xmlns:a16="http://schemas.microsoft.com/office/drawing/2014/main" id="{D795A42F-60C3-4FA0-A173-3716E0C30C87}"/>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52" name="Oval 51">
                    <a:extLst>
                      <a:ext uri="{FF2B5EF4-FFF2-40B4-BE49-F238E27FC236}">
                        <a16:creationId xmlns:a16="http://schemas.microsoft.com/office/drawing/2014/main" id="{890789D1-C565-4C64-AFC1-66EEC9B43360}"/>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5" name="그룹 6">
                  <a:extLst>
                    <a:ext uri="{FF2B5EF4-FFF2-40B4-BE49-F238E27FC236}">
                      <a16:creationId xmlns:a16="http://schemas.microsoft.com/office/drawing/2014/main" id="{3F7B733E-975B-45E4-9FDA-2829E213E423}"/>
                    </a:ext>
                  </a:extLst>
                </xdr:cNvPr>
                <xdr:cNvGrpSpPr/>
              </xdr:nvGrpSpPr>
              <xdr:grpSpPr>
                <a:xfrm>
                  <a:off x="5436245" y="5594197"/>
                  <a:ext cx="647651" cy="1128023"/>
                  <a:chOff x="5565973" y="3605802"/>
                  <a:chExt cx="647651" cy="1131197"/>
                </a:xfrm>
              </xdr:grpSpPr>
              <xdr:cxnSp macro="">
                <xdr:nvCxnSpPr>
                  <xdr:cNvPr id="49" name="Straight Connector 48">
                    <a:extLst>
                      <a:ext uri="{FF2B5EF4-FFF2-40B4-BE49-F238E27FC236}">
                        <a16:creationId xmlns:a16="http://schemas.microsoft.com/office/drawing/2014/main" id="{149C9019-ADBE-447B-8D76-4E79BEED5C0C}"/>
                      </a:ext>
                    </a:extLst>
                  </xdr:cNvPr>
                  <xdr:cNvCxnSpPr/>
                </xdr:nvCxnSpPr>
                <xdr:spPr>
                  <a:xfrm flipV="1">
                    <a:off x="5890268" y="3956105"/>
                    <a:ext cx="0" cy="780894"/>
                  </a:xfrm>
                  <a:prstGeom prst="line">
                    <a:avLst/>
                  </a:prstGeom>
                  <a:noFill/>
                  <a:ln w="63500" cap="flat" cmpd="sng" algn="ctr">
                    <a:solidFill>
                      <a:srgbClr val="F4BD2D">
                        <a:alpha val="40000"/>
                      </a:srgbClr>
                    </a:solidFill>
                    <a:prstDash val="solid"/>
                    <a:miter lim="800000"/>
                    <a:headEnd type="oval" w="sm" len="sm"/>
                    <a:tailEnd type="oval"/>
                  </a:ln>
                  <a:effectLst/>
                </xdr:spPr>
              </xdr:cxnSp>
              <xdr:sp macro="" textlink="">
                <xdr:nvSpPr>
                  <xdr:cNvPr id="50" name="Oval 49">
                    <a:extLst>
                      <a:ext uri="{FF2B5EF4-FFF2-40B4-BE49-F238E27FC236}">
                        <a16:creationId xmlns:a16="http://schemas.microsoft.com/office/drawing/2014/main" id="{E6F121EC-7619-49B5-9579-0B4530B4A2D2}"/>
                      </a:ext>
                    </a:extLst>
                  </xdr:cNvPr>
                  <xdr:cNvSpPr/>
                </xdr:nvSpPr>
                <xdr:spPr>
                  <a:xfrm>
                    <a:off x="5565973" y="3605802"/>
                    <a:ext cx="647651" cy="648104"/>
                  </a:xfrm>
                  <a:prstGeom prst="ellipse">
                    <a:avLst/>
                  </a:prstGeom>
                  <a:solidFill>
                    <a:sysClr val="window" lastClr="FFFFFF"/>
                  </a:solidFill>
                  <a:ln w="63500" cap="flat" cmpd="sng" algn="ctr">
                    <a:solidFill>
                      <a:srgbClr val="F4BD2D">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6" name="그룹 8">
                  <a:extLst>
                    <a:ext uri="{FF2B5EF4-FFF2-40B4-BE49-F238E27FC236}">
                      <a16:creationId xmlns:a16="http://schemas.microsoft.com/office/drawing/2014/main" id="{C26A69D0-02C9-40E3-ACA4-2913C29C50DE}"/>
                    </a:ext>
                  </a:extLst>
                </xdr:cNvPr>
                <xdr:cNvGrpSpPr/>
              </xdr:nvGrpSpPr>
              <xdr:grpSpPr>
                <a:xfrm>
                  <a:off x="13282234" y="5664960"/>
                  <a:ext cx="638286" cy="1136498"/>
                  <a:chOff x="11632603" y="3604572"/>
                  <a:chExt cx="647807" cy="1130141"/>
                </a:xfrm>
              </xdr:grpSpPr>
              <xdr:cxnSp macro="">
                <xdr:nvCxnSpPr>
                  <xdr:cNvPr id="47" name="Straight Connector 46">
                    <a:extLst>
                      <a:ext uri="{FF2B5EF4-FFF2-40B4-BE49-F238E27FC236}">
                        <a16:creationId xmlns:a16="http://schemas.microsoft.com/office/drawing/2014/main" id="{C833DF9C-56C6-4C20-BA5D-B4F5897231A0}"/>
                      </a:ext>
                    </a:extLst>
                  </xdr:cNvPr>
                  <xdr:cNvCxnSpPr/>
                </xdr:nvCxnSpPr>
                <xdr:spPr>
                  <a:xfrm flipV="1">
                    <a:off x="11953864" y="3953819"/>
                    <a:ext cx="0" cy="780894"/>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48" name="Oval 47">
                    <a:extLst>
                      <a:ext uri="{FF2B5EF4-FFF2-40B4-BE49-F238E27FC236}">
                        <a16:creationId xmlns:a16="http://schemas.microsoft.com/office/drawing/2014/main" id="{7FA529E7-F57D-42AF-884D-2AECB69CF1CD}"/>
                      </a:ext>
                    </a:extLst>
                  </xdr:cNvPr>
                  <xdr:cNvSpPr/>
                </xdr:nvSpPr>
                <xdr:spPr>
                  <a:xfrm>
                    <a:off x="11632603" y="3604572"/>
                    <a:ext cx="647807" cy="647376"/>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7" name="TextBox 23">
                  <a:extLst>
                    <a:ext uri="{FF2B5EF4-FFF2-40B4-BE49-F238E27FC236}">
                      <a16:creationId xmlns:a16="http://schemas.microsoft.com/office/drawing/2014/main" id="{9E8D2853-1EA2-44F9-AAF6-944C4ED9D60A}"/>
                    </a:ext>
                  </a:extLst>
                </xdr:cNvPr>
                <xdr:cNvSpPr txBox="1"/>
              </xdr:nvSpPr>
              <xdr:spPr>
                <a:xfrm>
                  <a:off x="13078220" y="4946829"/>
                  <a:ext cx="1220521"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18" name="TextBox 24">
                  <a:extLst>
                    <a:ext uri="{FF2B5EF4-FFF2-40B4-BE49-F238E27FC236}">
                      <a16:creationId xmlns:a16="http://schemas.microsoft.com/office/drawing/2014/main" id="{4400A95F-7F40-4913-86DC-4C177FB71D1A}"/>
                    </a:ext>
                  </a:extLst>
                </xdr:cNvPr>
                <xdr:cNvSpPr txBox="1"/>
              </xdr:nvSpPr>
              <xdr:spPr>
                <a:xfrm>
                  <a:off x="10191233" y="6905304"/>
                  <a:ext cx="962352" cy="30998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9" name="TextBox 25">
                  <a:extLst>
                    <a:ext uri="{FF2B5EF4-FFF2-40B4-BE49-F238E27FC236}">
                      <a16:creationId xmlns:a16="http://schemas.microsoft.com/office/drawing/2014/main" id="{C61E8CB4-E3AB-4B07-B787-F539789E6FAF}"/>
                    </a:ext>
                  </a:extLst>
                </xdr:cNvPr>
                <xdr:cNvSpPr txBox="1"/>
              </xdr:nvSpPr>
              <xdr:spPr>
                <a:xfrm>
                  <a:off x="5223534" y="4966978"/>
                  <a:ext cx="1079418" cy="406482"/>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4BD2D"/>
                      </a:solidFill>
                      <a:latin typeface="Arial"/>
                      <a:ea typeface="Arial Unicode MS"/>
                      <a:cs typeface="Arial" pitchFamily="34" charset="0"/>
                    </a:rPr>
                    <a:t>14 May</a:t>
                  </a:r>
                  <a:endParaRPr lang="ko-KR" altLang="en-US" sz="2000" b="1">
                    <a:solidFill>
                      <a:srgbClr val="F4BD2D"/>
                    </a:solidFill>
                    <a:latin typeface="Arial"/>
                    <a:ea typeface="Arial Unicode MS"/>
                    <a:cs typeface="Arial" pitchFamily="34" charset="0"/>
                  </a:endParaRPr>
                </a:p>
              </xdr:txBody>
            </xdr:sp>
            <xdr:sp macro="" textlink="">
              <xdr:nvSpPr>
                <xdr:cNvPr id="20" name="TextBox 27">
                  <a:extLst>
                    <a:ext uri="{FF2B5EF4-FFF2-40B4-BE49-F238E27FC236}">
                      <a16:creationId xmlns:a16="http://schemas.microsoft.com/office/drawing/2014/main" id="{809E683F-B72B-438B-812C-93DD78143878}"/>
                    </a:ext>
                  </a:extLst>
                </xdr:cNvPr>
                <xdr:cNvSpPr txBox="1"/>
              </xdr:nvSpPr>
              <xdr:spPr>
                <a:xfrm>
                  <a:off x="4703286" y="6930445"/>
                  <a:ext cx="2106294" cy="506508"/>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1" name="TextBox 29">
                  <a:extLst>
                    <a:ext uri="{FF2B5EF4-FFF2-40B4-BE49-F238E27FC236}">
                      <a16:creationId xmlns:a16="http://schemas.microsoft.com/office/drawing/2014/main" id="{CA38E58A-B866-45EB-94E9-8A01D455F953}"/>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22" name="TextBox 30">
                  <a:extLst>
                    <a:ext uri="{FF2B5EF4-FFF2-40B4-BE49-F238E27FC236}">
                      <a16:creationId xmlns:a16="http://schemas.microsoft.com/office/drawing/2014/main" id="{D13BF19C-650E-4520-9208-8F505073554B}"/>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3" name="TextBox 31">
                  <a:extLst>
                    <a:ext uri="{FF2B5EF4-FFF2-40B4-BE49-F238E27FC236}">
                      <a16:creationId xmlns:a16="http://schemas.microsoft.com/office/drawing/2014/main" id="{142F2F7F-43A9-4A2B-99D4-ADDB1D5E6330}"/>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4" name="TextBox 32">
                  <a:extLst>
                    <a:ext uri="{FF2B5EF4-FFF2-40B4-BE49-F238E27FC236}">
                      <a16:creationId xmlns:a16="http://schemas.microsoft.com/office/drawing/2014/main" id="{9F248144-29C1-45B4-9D11-9AD21C92B5C0}"/>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25" name="TextBox 33">
                  <a:extLst>
                    <a:ext uri="{FF2B5EF4-FFF2-40B4-BE49-F238E27FC236}">
                      <a16:creationId xmlns:a16="http://schemas.microsoft.com/office/drawing/2014/main" id="{B422065C-3347-40D9-89D9-7AE71ABB3DC1}"/>
                    </a:ext>
                  </a:extLst>
                </xdr:cNvPr>
                <xdr:cNvSpPr txBox="1"/>
              </xdr:nvSpPr>
              <xdr:spPr>
                <a:xfrm>
                  <a:off x="8063019" y="4590771"/>
                  <a:ext cx="2103121" cy="52642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6" name="Rounded Rectangle 5">
                  <a:extLst>
                    <a:ext uri="{FF2B5EF4-FFF2-40B4-BE49-F238E27FC236}">
                      <a16:creationId xmlns:a16="http://schemas.microsoft.com/office/drawing/2014/main" id="{D43BA3B7-B169-4D4C-80BE-A1DE90AA9124}"/>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27" name="Rectangle 9">
                  <a:extLst>
                    <a:ext uri="{FF2B5EF4-FFF2-40B4-BE49-F238E27FC236}">
                      <a16:creationId xmlns:a16="http://schemas.microsoft.com/office/drawing/2014/main" id="{7E90F659-BA51-4F28-8D05-F701CABDC8CD}"/>
                    </a:ext>
                  </a:extLst>
                </xdr:cNvPr>
                <xdr:cNvSpPr/>
              </xdr:nvSpPr>
              <xdr:spPr>
                <a:xfrm>
                  <a:off x="5600502" y="5739439"/>
                  <a:ext cx="321380" cy="311562"/>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4BD2D">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8" name="그룹 5">
                  <a:extLst>
                    <a:ext uri="{FF2B5EF4-FFF2-40B4-BE49-F238E27FC236}">
                      <a16:creationId xmlns:a16="http://schemas.microsoft.com/office/drawing/2014/main" id="{624E98E7-830C-4E39-867D-0B1ED0E91306}"/>
                    </a:ext>
                  </a:extLst>
                </xdr:cNvPr>
                <xdr:cNvGrpSpPr/>
              </xdr:nvGrpSpPr>
              <xdr:grpSpPr>
                <a:xfrm>
                  <a:off x="8760091" y="5205036"/>
                  <a:ext cx="641307" cy="1109168"/>
                  <a:chOff x="5534611" y="3144708"/>
                  <a:chExt cx="647652" cy="1109168"/>
                </a:xfrm>
              </xdr:grpSpPr>
              <xdr:cxnSp macro="">
                <xdr:nvCxnSpPr>
                  <xdr:cNvPr id="45" name="Straight Connector 44">
                    <a:extLst>
                      <a:ext uri="{FF2B5EF4-FFF2-40B4-BE49-F238E27FC236}">
                        <a16:creationId xmlns:a16="http://schemas.microsoft.com/office/drawing/2014/main" id="{E31F1A1D-8A58-4A2D-8E42-7226E812E599}"/>
                      </a:ext>
                    </a:extLst>
                  </xdr:cNvPr>
                  <xdr:cNvCxnSpPr/>
                </xdr:nvCxnSpPr>
                <xdr:spPr>
                  <a:xfrm flipV="1">
                    <a:off x="5858432" y="3144708"/>
                    <a:ext cx="0" cy="78089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46" name="Oval 45">
                    <a:extLst>
                      <a:ext uri="{FF2B5EF4-FFF2-40B4-BE49-F238E27FC236}">
                        <a16:creationId xmlns:a16="http://schemas.microsoft.com/office/drawing/2014/main" id="{90AE06AE-12B0-436D-909E-212D23A3FE69}"/>
                      </a:ext>
                    </a:extLst>
                  </xdr:cNvPr>
                  <xdr:cNvSpPr/>
                </xdr:nvSpPr>
                <xdr:spPr>
                  <a:xfrm>
                    <a:off x="5534611" y="3605771"/>
                    <a:ext cx="647652" cy="648105"/>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9" name="TextBox 58">
                  <a:extLst>
                    <a:ext uri="{FF2B5EF4-FFF2-40B4-BE49-F238E27FC236}">
                      <a16:creationId xmlns:a16="http://schemas.microsoft.com/office/drawing/2014/main" id="{488E4863-2C4A-4DAF-B2E3-3C42DB109AC6}"/>
                    </a:ext>
                  </a:extLst>
                </xdr:cNvPr>
                <xdr:cNvSpPr txBox="1"/>
              </xdr:nvSpPr>
              <xdr:spPr>
                <a:xfrm>
                  <a:off x="8541026" y="6616039"/>
                  <a:ext cx="1278097" cy="406481"/>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30" name="Block Arc 25">
                  <a:extLst>
                    <a:ext uri="{FF2B5EF4-FFF2-40B4-BE49-F238E27FC236}">
                      <a16:creationId xmlns:a16="http://schemas.microsoft.com/office/drawing/2014/main" id="{51264E70-6BF7-466F-93D5-8A8E1513C972}"/>
                    </a:ext>
                  </a:extLst>
                </xdr:cNvPr>
                <xdr:cNvSpPr/>
              </xdr:nvSpPr>
              <xdr:spPr>
                <a:xfrm>
                  <a:off x="8948308" y="5775078"/>
                  <a:ext cx="239712" cy="344792"/>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31" name="그룹 8">
                  <a:extLst>
                    <a:ext uri="{FF2B5EF4-FFF2-40B4-BE49-F238E27FC236}">
                      <a16:creationId xmlns:a16="http://schemas.microsoft.com/office/drawing/2014/main" id="{30268643-8563-4A62-96CB-3723ACE8402B}"/>
                    </a:ext>
                  </a:extLst>
                </xdr:cNvPr>
                <xdr:cNvGrpSpPr/>
              </xdr:nvGrpSpPr>
              <xdr:grpSpPr>
                <a:xfrm>
                  <a:off x="10345417" y="5572517"/>
                  <a:ext cx="657170" cy="1135356"/>
                  <a:chOff x="11591330" y="3605704"/>
                  <a:chExt cx="647651" cy="1129006"/>
                </a:xfrm>
              </xdr:grpSpPr>
              <xdr:cxnSp macro="">
                <xdr:nvCxnSpPr>
                  <xdr:cNvPr id="43" name="Straight Connector 42">
                    <a:extLst>
                      <a:ext uri="{FF2B5EF4-FFF2-40B4-BE49-F238E27FC236}">
                        <a16:creationId xmlns:a16="http://schemas.microsoft.com/office/drawing/2014/main" id="{EF0C1B36-80FB-4896-B33D-2E2CDA9897D3}"/>
                      </a:ext>
                    </a:extLst>
                  </xdr:cNvPr>
                  <xdr:cNvCxnSpPr/>
                </xdr:nvCxnSpPr>
                <xdr:spPr>
                  <a:xfrm flipV="1">
                    <a:off x="11915159" y="3953816"/>
                    <a:ext cx="0" cy="780894"/>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44" name="Oval 43">
                    <a:extLst>
                      <a:ext uri="{FF2B5EF4-FFF2-40B4-BE49-F238E27FC236}">
                        <a16:creationId xmlns:a16="http://schemas.microsoft.com/office/drawing/2014/main" id="{DAA6D9F5-4ED8-4ECA-B46B-AA571468B912}"/>
                      </a:ext>
                    </a:extLst>
                  </xdr:cNvPr>
                  <xdr:cNvSpPr/>
                </xdr:nvSpPr>
                <xdr:spPr>
                  <a:xfrm>
                    <a:off x="11591330" y="3605704"/>
                    <a:ext cx="647651" cy="648105"/>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2" name="TextBox 63">
                  <a:extLst>
                    <a:ext uri="{FF2B5EF4-FFF2-40B4-BE49-F238E27FC236}">
                      <a16:creationId xmlns:a16="http://schemas.microsoft.com/office/drawing/2014/main" id="{ADE7D034-A47A-475A-93A6-C3C4D185B223}"/>
                    </a:ext>
                  </a:extLst>
                </xdr:cNvPr>
                <xdr:cNvSpPr txBox="1"/>
              </xdr:nvSpPr>
              <xdr:spPr>
                <a:xfrm>
                  <a:off x="10135875" y="4916496"/>
                  <a:ext cx="1193070"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33" name="Oval 32">
                  <a:extLst>
                    <a:ext uri="{FF2B5EF4-FFF2-40B4-BE49-F238E27FC236}">
                      <a16:creationId xmlns:a16="http://schemas.microsoft.com/office/drawing/2014/main" id="{DF94ABA4-8438-4318-A954-2CB178732DDE}"/>
                    </a:ext>
                  </a:extLst>
                </xdr:cNvPr>
                <xdr:cNvSpPr/>
              </xdr:nvSpPr>
              <xdr:spPr>
                <a:xfrm>
                  <a:off x="10508025" y="5758413"/>
                  <a:ext cx="325597" cy="328570"/>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34" name="그룹 7">
                  <a:extLst>
                    <a:ext uri="{FF2B5EF4-FFF2-40B4-BE49-F238E27FC236}">
                      <a16:creationId xmlns:a16="http://schemas.microsoft.com/office/drawing/2014/main" id="{48F500A9-4063-4528-BCDB-C20873A47AB8}"/>
                    </a:ext>
                  </a:extLst>
                </xdr:cNvPr>
                <xdr:cNvGrpSpPr/>
              </xdr:nvGrpSpPr>
              <xdr:grpSpPr>
                <a:xfrm>
                  <a:off x="11720363" y="5223217"/>
                  <a:ext cx="647651" cy="1102818"/>
                  <a:chOff x="8759362" y="3144775"/>
                  <a:chExt cx="647651" cy="1109168"/>
                </a:xfrm>
              </xdr:grpSpPr>
              <xdr:cxnSp macro="">
                <xdr:nvCxnSpPr>
                  <xdr:cNvPr id="41" name="Straight Connector 40">
                    <a:extLst>
                      <a:ext uri="{FF2B5EF4-FFF2-40B4-BE49-F238E27FC236}">
                        <a16:creationId xmlns:a16="http://schemas.microsoft.com/office/drawing/2014/main" id="{1639F5BC-66AB-4F38-85B8-3C4038A26E0C}"/>
                      </a:ext>
                    </a:extLst>
                  </xdr:cNvPr>
                  <xdr:cNvCxnSpPr/>
                </xdr:nvCxnSpPr>
                <xdr:spPr>
                  <a:xfrm flipV="1">
                    <a:off x="9083186" y="3144775"/>
                    <a:ext cx="0" cy="780895"/>
                  </a:xfrm>
                  <a:prstGeom prst="line">
                    <a:avLst/>
                  </a:prstGeom>
                  <a:noFill/>
                  <a:ln w="63500" cap="flat" cmpd="sng" algn="ctr">
                    <a:solidFill>
                      <a:srgbClr val="1C7DE1">
                        <a:alpha val="40000"/>
                      </a:srgbClr>
                    </a:solidFill>
                    <a:prstDash val="solid"/>
                    <a:miter lim="800000"/>
                    <a:headEnd type="oval" w="sm" len="sm"/>
                    <a:tailEnd type="oval" w="sm" len="sm"/>
                  </a:ln>
                  <a:effectLst/>
                </xdr:spPr>
              </xdr:cxnSp>
              <xdr:sp macro="" textlink="">
                <xdr:nvSpPr>
                  <xdr:cNvPr id="42" name="Oval 41">
                    <a:extLst>
                      <a:ext uri="{FF2B5EF4-FFF2-40B4-BE49-F238E27FC236}">
                        <a16:creationId xmlns:a16="http://schemas.microsoft.com/office/drawing/2014/main" id="{40C24F1B-62D2-4CBA-8D17-0F5808D6ABD2}"/>
                      </a:ext>
                    </a:extLst>
                  </xdr:cNvPr>
                  <xdr:cNvSpPr/>
                </xdr:nvSpPr>
                <xdr:spPr>
                  <a:xfrm>
                    <a:off x="8759362" y="3605838"/>
                    <a:ext cx="647651" cy="648105"/>
                  </a:xfrm>
                  <a:prstGeom prst="ellipse">
                    <a:avLst/>
                  </a:prstGeom>
                  <a:solidFill>
                    <a:sysClr val="window" lastClr="FFFFFF"/>
                  </a:solidFill>
                  <a:ln w="63500" cap="flat" cmpd="sng" algn="ctr">
                    <a:solidFill>
                      <a:srgbClr val="1C7DE1">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5" name="TextBox 34">
                  <a:extLst>
                    <a:ext uri="{FF2B5EF4-FFF2-40B4-BE49-F238E27FC236}">
                      <a16:creationId xmlns:a16="http://schemas.microsoft.com/office/drawing/2014/main" id="{0E212E96-8804-43DE-9EE6-8EDDDA675CBF}"/>
                    </a:ext>
                  </a:extLst>
                </xdr:cNvPr>
                <xdr:cNvSpPr txBox="1"/>
              </xdr:nvSpPr>
              <xdr:spPr>
                <a:xfrm>
                  <a:off x="11532039" y="6652625"/>
                  <a:ext cx="1194487" cy="46168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36" name="TextBox 65">
                  <a:extLst>
                    <a:ext uri="{FF2B5EF4-FFF2-40B4-BE49-F238E27FC236}">
                      <a16:creationId xmlns:a16="http://schemas.microsoft.com/office/drawing/2014/main" id="{A63D5F63-9C6C-4C3A-85EA-9081453E9086}"/>
                    </a:ext>
                  </a:extLst>
                </xdr:cNvPr>
                <xdr:cNvSpPr txBox="1"/>
              </xdr:nvSpPr>
              <xdr:spPr>
                <a:xfrm>
                  <a:off x="11514107" y="4674134"/>
                  <a:ext cx="952833" cy="30461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7" name="TextBox 66">
                  <a:extLst>
                    <a:ext uri="{FF2B5EF4-FFF2-40B4-BE49-F238E27FC236}">
                      <a16:creationId xmlns:a16="http://schemas.microsoft.com/office/drawing/2014/main" id="{0DF226E0-808F-4F6F-A582-D1CFDC9E974D}"/>
                    </a:ext>
                  </a:extLst>
                </xdr:cNvPr>
                <xdr:cNvSpPr txBox="1"/>
              </xdr:nvSpPr>
              <xdr:spPr>
                <a:xfrm>
                  <a:off x="12905733" y="6912904"/>
                  <a:ext cx="1421221" cy="30779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8" name="Freeform 18">
                  <a:extLst>
                    <a:ext uri="{FF2B5EF4-FFF2-40B4-BE49-F238E27FC236}">
                      <a16:creationId xmlns:a16="http://schemas.microsoft.com/office/drawing/2014/main" id="{D8615305-91E0-4C26-85E5-638F16AF78E9}"/>
                    </a:ext>
                  </a:extLst>
                </xdr:cNvPr>
                <xdr:cNvSpPr/>
              </xdr:nvSpPr>
              <xdr:spPr>
                <a:xfrm>
                  <a:off x="13410547" y="5815423"/>
                  <a:ext cx="365844" cy="298644"/>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39" name="Notched Right Arrow 73">
                  <a:extLst>
                    <a:ext uri="{FF2B5EF4-FFF2-40B4-BE49-F238E27FC236}">
                      <a16:creationId xmlns:a16="http://schemas.microsoft.com/office/drawing/2014/main" id="{0E3536A5-D839-4867-BFE1-BC71BE1D91E8}"/>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40" name="5-Point Star 74">
                  <a:extLst>
                    <a:ext uri="{FF2B5EF4-FFF2-40B4-BE49-F238E27FC236}">
                      <a16:creationId xmlns:a16="http://schemas.microsoft.com/office/drawing/2014/main" id="{D441C24B-AECC-44A4-8F07-CAF3A2AA6DD2}"/>
                    </a:ext>
                  </a:extLst>
                </xdr:cNvPr>
                <xdr:cNvSpPr/>
              </xdr:nvSpPr>
              <xdr:spPr>
                <a:xfrm>
                  <a:off x="11874638" y="5796594"/>
                  <a:ext cx="372709" cy="366619"/>
                </a:xfrm>
                <a:prstGeom prst="star5">
                  <a:avLst/>
                </a:prstGeom>
                <a:solidFill>
                  <a:srgbClr val="1C7DE1">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cxnSp macro="">
            <xdr:nvCxnSpPr>
              <xdr:cNvPr id="8" name="Straight Connector 7">
                <a:extLst>
                  <a:ext uri="{FF2B5EF4-FFF2-40B4-BE49-F238E27FC236}">
                    <a16:creationId xmlns:a16="http://schemas.microsoft.com/office/drawing/2014/main" id="{9191BD8F-650D-4CC3-B099-EAD9DFC6F0A9}"/>
                  </a:ext>
                </a:extLst>
              </xdr:cNvPr>
              <xdr:cNvCxnSpPr/>
            </xdr:nvCxnSpPr>
            <xdr:spPr>
              <a:xfrm flipV="1">
                <a:off x="6281956" y="1869943"/>
                <a:ext cx="0" cy="772324"/>
              </a:xfrm>
              <a:prstGeom prst="line">
                <a:avLst/>
              </a:prstGeom>
              <a:noFill/>
              <a:ln w="63500" cap="flat" cmpd="sng" algn="ctr">
                <a:solidFill>
                  <a:srgbClr val="FF0000"/>
                </a:solidFill>
                <a:prstDash val="solid"/>
                <a:miter lim="800000"/>
                <a:headEnd type="oval" w="sm" len="sm"/>
                <a:tailEnd type="oval" w="sm" len="sm"/>
              </a:ln>
              <a:effectLst/>
            </xdr:spPr>
          </xdr:cxnSp>
          <xdr:sp macro="" textlink="">
            <xdr:nvSpPr>
              <xdr:cNvPr id="9" name="Oval 8">
                <a:extLst>
                  <a:ext uri="{FF2B5EF4-FFF2-40B4-BE49-F238E27FC236}">
                    <a16:creationId xmlns:a16="http://schemas.microsoft.com/office/drawing/2014/main" id="{665DD937-71CF-43B9-9BDA-7EF7774A1415}"/>
                  </a:ext>
                </a:extLst>
              </xdr:cNvPr>
              <xdr:cNvSpPr/>
            </xdr:nvSpPr>
            <xdr:spPr>
              <a:xfrm>
                <a:off x="5964841" y="2624943"/>
                <a:ext cx="616810" cy="654598"/>
              </a:xfrm>
              <a:prstGeom prst="ellipse">
                <a:avLst/>
              </a:prstGeom>
              <a:solidFill>
                <a:schemeClr val="bg1"/>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1200" b="0" i="0" u="none" strike="noStrike" kern="0" cap="none" spc="0" normalizeH="0" baseline="0">
                  <a:ln>
                    <a:noFill/>
                  </a:ln>
                  <a:solidFill>
                    <a:srgbClr val="FF0000"/>
                  </a:solidFill>
                  <a:effectLst/>
                  <a:uLnTx/>
                  <a:uFillTx/>
                  <a:latin typeface="Arial"/>
                  <a:ea typeface="Arial Unicode MS"/>
                  <a:cs typeface="+mn-cs"/>
                </a:endParaRPr>
              </a:p>
            </xdr:txBody>
          </xdr:sp>
          <xdr:sp macro="" textlink="">
            <xdr:nvSpPr>
              <xdr:cNvPr id="10" name="TextBox 9">
                <a:extLst>
                  <a:ext uri="{FF2B5EF4-FFF2-40B4-BE49-F238E27FC236}">
                    <a16:creationId xmlns:a16="http://schemas.microsoft.com/office/drawing/2014/main" id="{4FE6B1D9-177D-4579-8CD5-A25B4EAACB52}"/>
                  </a:ext>
                </a:extLst>
              </xdr:cNvPr>
              <xdr:cNvSpPr txBox="1"/>
            </xdr:nvSpPr>
            <xdr:spPr>
              <a:xfrm>
                <a:off x="5984216" y="1095409"/>
                <a:ext cx="678786" cy="275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latin typeface="Arial" panose="020B0604020202020204" pitchFamily="34" charset="0"/>
                    <a:cs typeface="Arial" panose="020B0604020202020204" pitchFamily="34" charset="0"/>
                  </a:rPr>
                  <a:t>NOW</a:t>
                </a:r>
                <a:endParaRPr lang="th-TH" sz="1600" b="1">
                  <a:solidFill>
                    <a:sysClr val="windowText" lastClr="000000"/>
                  </a:solidFill>
                  <a:latin typeface="Arial" panose="020B0604020202020204" pitchFamily="34" charset="0"/>
                </a:endParaRPr>
              </a:p>
            </xdr:txBody>
          </xdr:sp>
          <xdr:sp macro="" textlink="">
            <xdr:nvSpPr>
              <xdr:cNvPr id="11" name="TextBox 32">
                <a:extLst>
                  <a:ext uri="{FF2B5EF4-FFF2-40B4-BE49-F238E27FC236}">
                    <a16:creationId xmlns:a16="http://schemas.microsoft.com/office/drawing/2014/main" id="{671E222E-8764-4AF4-A6A4-525DA9A51591}"/>
                  </a:ext>
                </a:extLst>
              </xdr:cNvPr>
              <xdr:cNvSpPr txBox="1"/>
            </xdr:nvSpPr>
            <xdr:spPr>
              <a:xfrm>
                <a:off x="5798686" y="1329363"/>
                <a:ext cx="1055205" cy="393542"/>
              </a:xfrm>
              <a:prstGeom prst="rect">
                <a:avLst/>
              </a:prstGeom>
              <a:noFill/>
            </xdr:spPr>
            <xdr:txBody>
              <a:bodyPr wrap="square" rtlCol="0" anchor="ctr">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F0000"/>
                    </a:solidFill>
                    <a:latin typeface="Arial"/>
                    <a:ea typeface="Arial Unicode MS"/>
                    <a:cs typeface="Arial" pitchFamily="34" charset="0"/>
                  </a:rPr>
                  <a:t>25 June</a:t>
                </a:r>
                <a:endParaRPr lang="ko-KR" altLang="en-US" sz="2000" b="1">
                  <a:solidFill>
                    <a:srgbClr val="FF0000"/>
                  </a:solidFill>
                  <a:latin typeface="Arial"/>
                  <a:ea typeface="Arial Unicode MS"/>
                  <a:cs typeface="Arial" pitchFamily="34" charset="0"/>
                </a:endParaRPr>
              </a:p>
            </xdr:txBody>
          </xdr:sp>
        </xdr:grpSp>
        <xdr:sp macro="" textlink="">
          <xdr:nvSpPr>
            <xdr:cNvPr id="6" name="Heart 5">
              <a:extLst>
                <a:ext uri="{FF2B5EF4-FFF2-40B4-BE49-F238E27FC236}">
                  <a16:creationId xmlns:a16="http://schemas.microsoft.com/office/drawing/2014/main" id="{D744B79A-7E5B-4DB1-B57E-FAD03CCEF1C7}"/>
                </a:ext>
              </a:extLst>
            </xdr:cNvPr>
            <xdr:cNvSpPr/>
          </xdr:nvSpPr>
          <xdr:spPr>
            <a:xfrm>
              <a:off x="6357920" y="2592296"/>
              <a:ext cx="422372" cy="344911"/>
            </a:xfrm>
            <a:prstGeom prst="heart">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grp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121209</xdr:colOff>
      <xdr:row>4</xdr:row>
      <xdr:rowOff>59578</xdr:rowOff>
    </xdr:from>
    <xdr:to>
      <xdr:col>7</xdr:col>
      <xdr:colOff>810134</xdr:colOff>
      <xdr:row>20</xdr:row>
      <xdr:rowOff>38603</xdr:rowOff>
    </xdr:to>
    <xdr:grpSp>
      <xdr:nvGrpSpPr>
        <xdr:cNvPr id="2" name="Group 1">
          <a:extLst>
            <a:ext uri="{FF2B5EF4-FFF2-40B4-BE49-F238E27FC236}">
              <a16:creationId xmlns:a16="http://schemas.microsoft.com/office/drawing/2014/main" id="{B1D7AF89-45E4-4DCF-BD29-9CE7A8757D14}"/>
            </a:ext>
          </a:extLst>
        </xdr:cNvPr>
        <xdr:cNvGrpSpPr/>
      </xdr:nvGrpSpPr>
      <xdr:grpSpPr>
        <a:xfrm>
          <a:off x="483159" y="869203"/>
          <a:ext cx="14414450" cy="2722225"/>
          <a:chOff x="715180" y="5612862"/>
          <a:chExt cx="14517632" cy="2954898"/>
        </a:xfrm>
      </xdr:grpSpPr>
      <xdr:sp macro="" textlink="">
        <xdr:nvSpPr>
          <xdr:cNvPr id="3" name="TextBox 2">
            <a:extLst>
              <a:ext uri="{FF2B5EF4-FFF2-40B4-BE49-F238E27FC236}">
                <a16:creationId xmlns:a16="http://schemas.microsoft.com/office/drawing/2014/main" id="{9E8BF29C-3FA3-4AA8-A561-094F25B800A5}"/>
              </a:ext>
            </a:extLst>
          </xdr:cNvPr>
          <xdr:cNvSpPr txBox="1"/>
        </xdr:nvSpPr>
        <xdr:spPr>
          <a:xfrm>
            <a:off x="715180" y="5612862"/>
            <a:ext cx="14517632"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4" name="Group 3">
            <a:extLst>
              <a:ext uri="{FF2B5EF4-FFF2-40B4-BE49-F238E27FC236}">
                <a16:creationId xmlns:a16="http://schemas.microsoft.com/office/drawing/2014/main" id="{D2339962-13BE-4A88-BD62-531B0518347C}"/>
              </a:ext>
            </a:extLst>
          </xdr:cNvPr>
          <xdr:cNvGrpSpPr/>
        </xdr:nvGrpSpPr>
        <xdr:grpSpPr>
          <a:xfrm>
            <a:off x="791741" y="5706440"/>
            <a:ext cx="14346301" cy="2774233"/>
            <a:chOff x="108185" y="409232"/>
            <a:chExt cx="14343124" cy="2774233"/>
          </a:xfrm>
        </xdr:grpSpPr>
        <xdr:grpSp>
          <xdr:nvGrpSpPr>
            <xdr:cNvPr id="5" name="Group 4">
              <a:extLst>
                <a:ext uri="{FF2B5EF4-FFF2-40B4-BE49-F238E27FC236}">
                  <a16:creationId xmlns:a16="http://schemas.microsoft.com/office/drawing/2014/main" id="{E1FA14A7-0F47-4371-928C-997ABBA3248C}"/>
                </a:ext>
              </a:extLst>
            </xdr:cNvPr>
            <xdr:cNvGrpSpPr/>
          </xdr:nvGrpSpPr>
          <xdr:grpSpPr>
            <a:xfrm>
              <a:off x="108185" y="409232"/>
              <a:ext cx="14343124" cy="2774233"/>
              <a:chOff x="360537" y="577298"/>
              <a:chExt cx="13128973" cy="2818673"/>
            </a:xfrm>
          </xdr:grpSpPr>
          <xdr:grpSp>
            <xdr:nvGrpSpPr>
              <xdr:cNvPr id="7" name="Group 6">
                <a:extLst>
                  <a:ext uri="{FF2B5EF4-FFF2-40B4-BE49-F238E27FC236}">
                    <a16:creationId xmlns:a16="http://schemas.microsoft.com/office/drawing/2014/main" id="{09FB9D67-32DA-4871-97A0-B92BC68AA030}"/>
                  </a:ext>
                </a:extLst>
              </xdr:cNvPr>
              <xdr:cNvGrpSpPr/>
            </xdr:nvGrpSpPr>
            <xdr:grpSpPr>
              <a:xfrm>
                <a:off x="360537" y="577298"/>
                <a:ext cx="13128973" cy="2818673"/>
                <a:chOff x="1315888" y="4590771"/>
                <a:chExt cx="13364017" cy="2846182"/>
              </a:xfrm>
            </xdr:grpSpPr>
            <xdr:cxnSp macro="">
              <xdr:nvCxnSpPr>
                <xdr:cNvPr id="12" name="Straight Connector 11">
                  <a:extLst>
                    <a:ext uri="{FF2B5EF4-FFF2-40B4-BE49-F238E27FC236}">
                      <a16:creationId xmlns:a16="http://schemas.microsoft.com/office/drawing/2014/main" id="{C3795706-C614-4070-8AA8-A8323FCDD91E}"/>
                    </a:ext>
                  </a:extLst>
                </xdr:cNvPr>
                <xdr:cNvCxnSpPr>
                  <a:cxnSpLocks/>
                </xdr:cNvCxnSpPr>
              </xdr:nvCxnSpPr>
              <xdr:spPr>
                <a:xfrm flipV="1">
                  <a:off x="1315888" y="5926350"/>
                  <a:ext cx="13364017" cy="4995"/>
                </a:xfrm>
                <a:prstGeom prst="line">
                  <a:avLst/>
                </a:prstGeom>
                <a:noFill/>
                <a:ln w="76200" cap="flat" cmpd="sng" algn="ctr">
                  <a:solidFill>
                    <a:sysClr val="window" lastClr="FFFFFF">
                      <a:lumMod val="85000"/>
                    </a:sysClr>
                  </a:solidFill>
                  <a:prstDash val="solid"/>
                  <a:miter lim="800000"/>
                </a:ln>
                <a:effectLst/>
              </xdr:spPr>
            </xdr:cxnSp>
            <xdr:grpSp>
              <xdr:nvGrpSpPr>
                <xdr:cNvPr id="13" name="그룹 4">
                  <a:extLst>
                    <a:ext uri="{FF2B5EF4-FFF2-40B4-BE49-F238E27FC236}">
                      <a16:creationId xmlns:a16="http://schemas.microsoft.com/office/drawing/2014/main" id="{97E9AE46-CEFB-4207-B092-988ECE0CE5CF}"/>
                    </a:ext>
                  </a:extLst>
                </xdr:cNvPr>
                <xdr:cNvGrpSpPr/>
              </xdr:nvGrpSpPr>
              <xdr:grpSpPr>
                <a:xfrm>
                  <a:off x="2046677" y="5580506"/>
                  <a:ext cx="638547" cy="1129321"/>
                  <a:chOff x="1234621" y="3594272"/>
                  <a:chExt cx="648072" cy="1132494"/>
                </a:xfrm>
              </xdr:grpSpPr>
              <xdr:cxnSp macro="">
                <xdr:nvCxnSpPr>
                  <xdr:cNvPr id="53" name="Straight Connector 52">
                    <a:extLst>
                      <a:ext uri="{FF2B5EF4-FFF2-40B4-BE49-F238E27FC236}">
                        <a16:creationId xmlns:a16="http://schemas.microsoft.com/office/drawing/2014/main" id="{100876F3-19FD-4FC5-8856-1AF14F765F98}"/>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54" name="Oval 53">
                    <a:extLst>
                      <a:ext uri="{FF2B5EF4-FFF2-40B4-BE49-F238E27FC236}">
                        <a16:creationId xmlns:a16="http://schemas.microsoft.com/office/drawing/2014/main" id="{6C998482-12E0-4B3F-B362-509EC50F5B6A}"/>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4" name="그룹 5">
                  <a:extLst>
                    <a:ext uri="{FF2B5EF4-FFF2-40B4-BE49-F238E27FC236}">
                      <a16:creationId xmlns:a16="http://schemas.microsoft.com/office/drawing/2014/main" id="{BFF823E0-0E67-4568-9A84-9EAB055DA190}"/>
                    </a:ext>
                  </a:extLst>
                </xdr:cNvPr>
                <xdr:cNvGrpSpPr/>
              </xdr:nvGrpSpPr>
              <xdr:grpSpPr>
                <a:xfrm>
                  <a:off x="3809645" y="5211504"/>
                  <a:ext cx="641722" cy="1118636"/>
                  <a:chOff x="4137552" y="3133233"/>
                  <a:chExt cx="648072" cy="1109111"/>
                </a:xfrm>
              </xdr:grpSpPr>
              <xdr:cxnSp macro="">
                <xdr:nvCxnSpPr>
                  <xdr:cNvPr id="51" name="Straight Connector 50">
                    <a:extLst>
                      <a:ext uri="{FF2B5EF4-FFF2-40B4-BE49-F238E27FC236}">
                        <a16:creationId xmlns:a16="http://schemas.microsoft.com/office/drawing/2014/main" id="{B4CF4592-06A5-4343-B06A-55C890381E1C}"/>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52" name="Oval 51">
                    <a:extLst>
                      <a:ext uri="{FF2B5EF4-FFF2-40B4-BE49-F238E27FC236}">
                        <a16:creationId xmlns:a16="http://schemas.microsoft.com/office/drawing/2014/main" id="{0334B375-048A-45B9-BCE9-650504D0DEC3}"/>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5" name="그룹 6">
                  <a:extLst>
                    <a:ext uri="{FF2B5EF4-FFF2-40B4-BE49-F238E27FC236}">
                      <a16:creationId xmlns:a16="http://schemas.microsoft.com/office/drawing/2014/main" id="{C4F59D18-C8A2-43FE-9FAB-4DF6635372A6}"/>
                    </a:ext>
                  </a:extLst>
                </xdr:cNvPr>
                <xdr:cNvGrpSpPr/>
              </xdr:nvGrpSpPr>
              <xdr:grpSpPr>
                <a:xfrm>
                  <a:off x="5436245" y="5594197"/>
                  <a:ext cx="647651" cy="1128023"/>
                  <a:chOff x="5565973" y="3605802"/>
                  <a:chExt cx="647651" cy="1131197"/>
                </a:xfrm>
              </xdr:grpSpPr>
              <xdr:cxnSp macro="">
                <xdr:nvCxnSpPr>
                  <xdr:cNvPr id="49" name="Straight Connector 48">
                    <a:extLst>
                      <a:ext uri="{FF2B5EF4-FFF2-40B4-BE49-F238E27FC236}">
                        <a16:creationId xmlns:a16="http://schemas.microsoft.com/office/drawing/2014/main" id="{A6CB485C-4E9B-4409-BFE4-535121D1018F}"/>
                      </a:ext>
                    </a:extLst>
                  </xdr:cNvPr>
                  <xdr:cNvCxnSpPr/>
                </xdr:nvCxnSpPr>
                <xdr:spPr>
                  <a:xfrm flipV="1">
                    <a:off x="5890268" y="3956105"/>
                    <a:ext cx="0" cy="780894"/>
                  </a:xfrm>
                  <a:prstGeom prst="line">
                    <a:avLst/>
                  </a:prstGeom>
                  <a:noFill/>
                  <a:ln w="63500" cap="flat" cmpd="sng" algn="ctr">
                    <a:solidFill>
                      <a:srgbClr val="F4BD2D">
                        <a:alpha val="40000"/>
                      </a:srgbClr>
                    </a:solidFill>
                    <a:prstDash val="solid"/>
                    <a:miter lim="800000"/>
                    <a:headEnd type="oval" w="sm" len="sm"/>
                    <a:tailEnd type="oval"/>
                  </a:ln>
                  <a:effectLst/>
                </xdr:spPr>
              </xdr:cxnSp>
              <xdr:sp macro="" textlink="">
                <xdr:nvSpPr>
                  <xdr:cNvPr id="50" name="Oval 49">
                    <a:extLst>
                      <a:ext uri="{FF2B5EF4-FFF2-40B4-BE49-F238E27FC236}">
                        <a16:creationId xmlns:a16="http://schemas.microsoft.com/office/drawing/2014/main" id="{87ECA1C3-1045-48B7-97B5-36A5F91E403E}"/>
                      </a:ext>
                    </a:extLst>
                  </xdr:cNvPr>
                  <xdr:cNvSpPr/>
                </xdr:nvSpPr>
                <xdr:spPr>
                  <a:xfrm>
                    <a:off x="5565973" y="3605802"/>
                    <a:ext cx="647651" cy="648104"/>
                  </a:xfrm>
                  <a:prstGeom prst="ellipse">
                    <a:avLst/>
                  </a:prstGeom>
                  <a:solidFill>
                    <a:sysClr val="window" lastClr="FFFFFF"/>
                  </a:solidFill>
                  <a:ln w="63500" cap="flat" cmpd="sng" algn="ctr">
                    <a:solidFill>
                      <a:srgbClr val="F4BD2D">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6" name="그룹 8">
                  <a:extLst>
                    <a:ext uri="{FF2B5EF4-FFF2-40B4-BE49-F238E27FC236}">
                      <a16:creationId xmlns:a16="http://schemas.microsoft.com/office/drawing/2014/main" id="{A520E723-E572-47BB-BFA9-93C5FD17C4C6}"/>
                    </a:ext>
                  </a:extLst>
                </xdr:cNvPr>
                <xdr:cNvGrpSpPr/>
              </xdr:nvGrpSpPr>
              <xdr:grpSpPr>
                <a:xfrm>
                  <a:off x="13282234" y="5664960"/>
                  <a:ext cx="638286" cy="1136498"/>
                  <a:chOff x="11632603" y="3604572"/>
                  <a:chExt cx="647807" cy="1130141"/>
                </a:xfrm>
              </xdr:grpSpPr>
              <xdr:cxnSp macro="">
                <xdr:nvCxnSpPr>
                  <xdr:cNvPr id="47" name="Straight Connector 46">
                    <a:extLst>
                      <a:ext uri="{FF2B5EF4-FFF2-40B4-BE49-F238E27FC236}">
                        <a16:creationId xmlns:a16="http://schemas.microsoft.com/office/drawing/2014/main" id="{F707E578-C952-4381-B2A8-5C3A957C6D00}"/>
                      </a:ext>
                    </a:extLst>
                  </xdr:cNvPr>
                  <xdr:cNvCxnSpPr/>
                </xdr:nvCxnSpPr>
                <xdr:spPr>
                  <a:xfrm flipV="1">
                    <a:off x="11953864" y="3953819"/>
                    <a:ext cx="0" cy="780894"/>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48" name="Oval 47">
                    <a:extLst>
                      <a:ext uri="{FF2B5EF4-FFF2-40B4-BE49-F238E27FC236}">
                        <a16:creationId xmlns:a16="http://schemas.microsoft.com/office/drawing/2014/main" id="{D5B9E3AF-9CCE-439F-BCE0-80DEE655BAD3}"/>
                      </a:ext>
                    </a:extLst>
                  </xdr:cNvPr>
                  <xdr:cNvSpPr/>
                </xdr:nvSpPr>
                <xdr:spPr>
                  <a:xfrm>
                    <a:off x="11632603" y="3604572"/>
                    <a:ext cx="647807" cy="647376"/>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7" name="TextBox 23">
                  <a:extLst>
                    <a:ext uri="{FF2B5EF4-FFF2-40B4-BE49-F238E27FC236}">
                      <a16:creationId xmlns:a16="http://schemas.microsoft.com/office/drawing/2014/main" id="{82E30FBD-2262-44F2-A1D5-23FD3BB5FB74}"/>
                    </a:ext>
                  </a:extLst>
                </xdr:cNvPr>
                <xdr:cNvSpPr txBox="1"/>
              </xdr:nvSpPr>
              <xdr:spPr>
                <a:xfrm>
                  <a:off x="13078220" y="4946829"/>
                  <a:ext cx="1220521"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18" name="TextBox 24">
                  <a:extLst>
                    <a:ext uri="{FF2B5EF4-FFF2-40B4-BE49-F238E27FC236}">
                      <a16:creationId xmlns:a16="http://schemas.microsoft.com/office/drawing/2014/main" id="{0E33E858-86D2-451B-9EF5-AA13E1A93795}"/>
                    </a:ext>
                  </a:extLst>
                </xdr:cNvPr>
                <xdr:cNvSpPr txBox="1"/>
              </xdr:nvSpPr>
              <xdr:spPr>
                <a:xfrm>
                  <a:off x="10191233" y="6905304"/>
                  <a:ext cx="962352" cy="30998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9" name="TextBox 25">
                  <a:extLst>
                    <a:ext uri="{FF2B5EF4-FFF2-40B4-BE49-F238E27FC236}">
                      <a16:creationId xmlns:a16="http://schemas.microsoft.com/office/drawing/2014/main" id="{FC1D320C-28F5-43FA-ADC7-C3F647498889}"/>
                    </a:ext>
                  </a:extLst>
                </xdr:cNvPr>
                <xdr:cNvSpPr txBox="1"/>
              </xdr:nvSpPr>
              <xdr:spPr>
                <a:xfrm>
                  <a:off x="5223534" y="4966978"/>
                  <a:ext cx="1079418" cy="406482"/>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4BD2D"/>
                      </a:solidFill>
                      <a:latin typeface="Arial"/>
                      <a:ea typeface="Arial Unicode MS"/>
                      <a:cs typeface="Arial" pitchFamily="34" charset="0"/>
                    </a:rPr>
                    <a:t>14 May</a:t>
                  </a:r>
                  <a:endParaRPr lang="ko-KR" altLang="en-US" sz="2000" b="1">
                    <a:solidFill>
                      <a:srgbClr val="F4BD2D"/>
                    </a:solidFill>
                    <a:latin typeface="Arial"/>
                    <a:ea typeface="Arial Unicode MS"/>
                    <a:cs typeface="Arial" pitchFamily="34" charset="0"/>
                  </a:endParaRPr>
                </a:p>
              </xdr:txBody>
            </xdr:sp>
            <xdr:sp macro="" textlink="">
              <xdr:nvSpPr>
                <xdr:cNvPr id="20" name="TextBox 27">
                  <a:extLst>
                    <a:ext uri="{FF2B5EF4-FFF2-40B4-BE49-F238E27FC236}">
                      <a16:creationId xmlns:a16="http://schemas.microsoft.com/office/drawing/2014/main" id="{C18A41F3-8D0E-4AAC-AA63-CF7A1D165D10}"/>
                    </a:ext>
                  </a:extLst>
                </xdr:cNvPr>
                <xdr:cNvSpPr txBox="1"/>
              </xdr:nvSpPr>
              <xdr:spPr>
                <a:xfrm>
                  <a:off x="4703286" y="6930445"/>
                  <a:ext cx="2106294" cy="506508"/>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1" name="TextBox 29">
                  <a:extLst>
                    <a:ext uri="{FF2B5EF4-FFF2-40B4-BE49-F238E27FC236}">
                      <a16:creationId xmlns:a16="http://schemas.microsoft.com/office/drawing/2014/main" id="{17D8E38B-34BF-4475-B3CE-58721F7B5EDB}"/>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22" name="TextBox 30">
                  <a:extLst>
                    <a:ext uri="{FF2B5EF4-FFF2-40B4-BE49-F238E27FC236}">
                      <a16:creationId xmlns:a16="http://schemas.microsoft.com/office/drawing/2014/main" id="{C92F7133-9BBF-4FA1-8F13-FD42F267B546}"/>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3" name="TextBox 31">
                  <a:extLst>
                    <a:ext uri="{FF2B5EF4-FFF2-40B4-BE49-F238E27FC236}">
                      <a16:creationId xmlns:a16="http://schemas.microsoft.com/office/drawing/2014/main" id="{7DA782F4-ABB2-4209-A819-BD3A69704F11}"/>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4" name="TextBox 32">
                  <a:extLst>
                    <a:ext uri="{FF2B5EF4-FFF2-40B4-BE49-F238E27FC236}">
                      <a16:creationId xmlns:a16="http://schemas.microsoft.com/office/drawing/2014/main" id="{2DA371E2-979D-49E7-98C8-178109B1EAD8}"/>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25" name="TextBox 33">
                  <a:extLst>
                    <a:ext uri="{FF2B5EF4-FFF2-40B4-BE49-F238E27FC236}">
                      <a16:creationId xmlns:a16="http://schemas.microsoft.com/office/drawing/2014/main" id="{2AB88B72-BF73-4278-98CE-FC7930398459}"/>
                    </a:ext>
                  </a:extLst>
                </xdr:cNvPr>
                <xdr:cNvSpPr txBox="1"/>
              </xdr:nvSpPr>
              <xdr:spPr>
                <a:xfrm>
                  <a:off x="8063019" y="4590771"/>
                  <a:ext cx="2103121" cy="52642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6" name="Rounded Rectangle 5">
                  <a:extLst>
                    <a:ext uri="{FF2B5EF4-FFF2-40B4-BE49-F238E27FC236}">
                      <a16:creationId xmlns:a16="http://schemas.microsoft.com/office/drawing/2014/main" id="{0FCE9D65-CDEF-438E-8F9A-5CA37A394313}"/>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27" name="Rectangle 9">
                  <a:extLst>
                    <a:ext uri="{FF2B5EF4-FFF2-40B4-BE49-F238E27FC236}">
                      <a16:creationId xmlns:a16="http://schemas.microsoft.com/office/drawing/2014/main" id="{4A2122D5-47C6-4A8D-852A-03213C7D8E19}"/>
                    </a:ext>
                  </a:extLst>
                </xdr:cNvPr>
                <xdr:cNvSpPr/>
              </xdr:nvSpPr>
              <xdr:spPr>
                <a:xfrm>
                  <a:off x="5600502" y="5739439"/>
                  <a:ext cx="321380" cy="311562"/>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4BD2D">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8" name="그룹 5">
                  <a:extLst>
                    <a:ext uri="{FF2B5EF4-FFF2-40B4-BE49-F238E27FC236}">
                      <a16:creationId xmlns:a16="http://schemas.microsoft.com/office/drawing/2014/main" id="{72255279-B8BE-4ADE-A7F5-E24004DD9C5C}"/>
                    </a:ext>
                  </a:extLst>
                </xdr:cNvPr>
                <xdr:cNvGrpSpPr/>
              </xdr:nvGrpSpPr>
              <xdr:grpSpPr>
                <a:xfrm>
                  <a:off x="8760091" y="5205036"/>
                  <a:ext cx="641307" cy="1109168"/>
                  <a:chOff x="5534611" y="3144708"/>
                  <a:chExt cx="647652" cy="1109168"/>
                </a:xfrm>
              </xdr:grpSpPr>
              <xdr:cxnSp macro="">
                <xdr:nvCxnSpPr>
                  <xdr:cNvPr id="45" name="Straight Connector 44">
                    <a:extLst>
                      <a:ext uri="{FF2B5EF4-FFF2-40B4-BE49-F238E27FC236}">
                        <a16:creationId xmlns:a16="http://schemas.microsoft.com/office/drawing/2014/main" id="{C401312A-0FA8-4D33-BCA1-0F829360E777}"/>
                      </a:ext>
                    </a:extLst>
                  </xdr:cNvPr>
                  <xdr:cNvCxnSpPr/>
                </xdr:nvCxnSpPr>
                <xdr:spPr>
                  <a:xfrm flipV="1">
                    <a:off x="5858432" y="3144708"/>
                    <a:ext cx="0" cy="78089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46" name="Oval 45">
                    <a:extLst>
                      <a:ext uri="{FF2B5EF4-FFF2-40B4-BE49-F238E27FC236}">
                        <a16:creationId xmlns:a16="http://schemas.microsoft.com/office/drawing/2014/main" id="{EE84B703-46AD-4A58-8DB7-866CE643A850}"/>
                      </a:ext>
                    </a:extLst>
                  </xdr:cNvPr>
                  <xdr:cNvSpPr/>
                </xdr:nvSpPr>
                <xdr:spPr>
                  <a:xfrm>
                    <a:off x="5534611" y="3605771"/>
                    <a:ext cx="647652" cy="648105"/>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9" name="TextBox 58">
                  <a:extLst>
                    <a:ext uri="{FF2B5EF4-FFF2-40B4-BE49-F238E27FC236}">
                      <a16:creationId xmlns:a16="http://schemas.microsoft.com/office/drawing/2014/main" id="{E117453F-76FB-4F95-B0C3-2C83DB63FD04}"/>
                    </a:ext>
                  </a:extLst>
                </xdr:cNvPr>
                <xdr:cNvSpPr txBox="1"/>
              </xdr:nvSpPr>
              <xdr:spPr>
                <a:xfrm>
                  <a:off x="8541026" y="6616039"/>
                  <a:ext cx="1278097" cy="406481"/>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30" name="Block Arc 25">
                  <a:extLst>
                    <a:ext uri="{FF2B5EF4-FFF2-40B4-BE49-F238E27FC236}">
                      <a16:creationId xmlns:a16="http://schemas.microsoft.com/office/drawing/2014/main" id="{63C9651A-566C-4F3A-85EB-022316DB761E}"/>
                    </a:ext>
                  </a:extLst>
                </xdr:cNvPr>
                <xdr:cNvSpPr/>
              </xdr:nvSpPr>
              <xdr:spPr>
                <a:xfrm>
                  <a:off x="8948308" y="5775078"/>
                  <a:ext cx="239712" cy="344792"/>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31" name="그룹 8">
                  <a:extLst>
                    <a:ext uri="{FF2B5EF4-FFF2-40B4-BE49-F238E27FC236}">
                      <a16:creationId xmlns:a16="http://schemas.microsoft.com/office/drawing/2014/main" id="{87E8C1F0-E787-4DFD-83F9-BA8228E71DEE}"/>
                    </a:ext>
                  </a:extLst>
                </xdr:cNvPr>
                <xdr:cNvGrpSpPr/>
              </xdr:nvGrpSpPr>
              <xdr:grpSpPr>
                <a:xfrm>
                  <a:off x="10345417" y="5572517"/>
                  <a:ext cx="657170" cy="1135356"/>
                  <a:chOff x="11591330" y="3605704"/>
                  <a:chExt cx="647651" cy="1129006"/>
                </a:xfrm>
              </xdr:grpSpPr>
              <xdr:cxnSp macro="">
                <xdr:nvCxnSpPr>
                  <xdr:cNvPr id="43" name="Straight Connector 42">
                    <a:extLst>
                      <a:ext uri="{FF2B5EF4-FFF2-40B4-BE49-F238E27FC236}">
                        <a16:creationId xmlns:a16="http://schemas.microsoft.com/office/drawing/2014/main" id="{F0658473-9728-43E5-9204-1C83F014E38F}"/>
                      </a:ext>
                    </a:extLst>
                  </xdr:cNvPr>
                  <xdr:cNvCxnSpPr/>
                </xdr:nvCxnSpPr>
                <xdr:spPr>
                  <a:xfrm flipV="1">
                    <a:off x="11915159" y="3953816"/>
                    <a:ext cx="0" cy="780894"/>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44" name="Oval 43">
                    <a:extLst>
                      <a:ext uri="{FF2B5EF4-FFF2-40B4-BE49-F238E27FC236}">
                        <a16:creationId xmlns:a16="http://schemas.microsoft.com/office/drawing/2014/main" id="{D3FCD213-D7CA-401C-8D09-8B869CC59684}"/>
                      </a:ext>
                    </a:extLst>
                  </xdr:cNvPr>
                  <xdr:cNvSpPr/>
                </xdr:nvSpPr>
                <xdr:spPr>
                  <a:xfrm>
                    <a:off x="11591330" y="3605704"/>
                    <a:ext cx="647651" cy="648105"/>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2" name="TextBox 63">
                  <a:extLst>
                    <a:ext uri="{FF2B5EF4-FFF2-40B4-BE49-F238E27FC236}">
                      <a16:creationId xmlns:a16="http://schemas.microsoft.com/office/drawing/2014/main" id="{1740D95A-16F8-4719-A242-ED17AB7F0BE6}"/>
                    </a:ext>
                  </a:extLst>
                </xdr:cNvPr>
                <xdr:cNvSpPr txBox="1"/>
              </xdr:nvSpPr>
              <xdr:spPr>
                <a:xfrm>
                  <a:off x="10135875" y="4916496"/>
                  <a:ext cx="1193070"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33" name="Oval 32">
                  <a:extLst>
                    <a:ext uri="{FF2B5EF4-FFF2-40B4-BE49-F238E27FC236}">
                      <a16:creationId xmlns:a16="http://schemas.microsoft.com/office/drawing/2014/main" id="{E092B43A-5D51-4799-81AF-207165ECB60B}"/>
                    </a:ext>
                  </a:extLst>
                </xdr:cNvPr>
                <xdr:cNvSpPr/>
              </xdr:nvSpPr>
              <xdr:spPr>
                <a:xfrm>
                  <a:off x="10508025" y="5758413"/>
                  <a:ext cx="325597" cy="328570"/>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34" name="그룹 7">
                  <a:extLst>
                    <a:ext uri="{FF2B5EF4-FFF2-40B4-BE49-F238E27FC236}">
                      <a16:creationId xmlns:a16="http://schemas.microsoft.com/office/drawing/2014/main" id="{EBA7DA36-43CE-48BF-8AE8-46E79B70782B}"/>
                    </a:ext>
                  </a:extLst>
                </xdr:cNvPr>
                <xdr:cNvGrpSpPr/>
              </xdr:nvGrpSpPr>
              <xdr:grpSpPr>
                <a:xfrm>
                  <a:off x="11720363" y="5223217"/>
                  <a:ext cx="647651" cy="1102818"/>
                  <a:chOff x="8759362" y="3144775"/>
                  <a:chExt cx="647651" cy="1109168"/>
                </a:xfrm>
              </xdr:grpSpPr>
              <xdr:cxnSp macro="">
                <xdr:nvCxnSpPr>
                  <xdr:cNvPr id="41" name="Straight Connector 40">
                    <a:extLst>
                      <a:ext uri="{FF2B5EF4-FFF2-40B4-BE49-F238E27FC236}">
                        <a16:creationId xmlns:a16="http://schemas.microsoft.com/office/drawing/2014/main" id="{1A6DC821-93AC-44E5-8D07-CA74D1890CCF}"/>
                      </a:ext>
                    </a:extLst>
                  </xdr:cNvPr>
                  <xdr:cNvCxnSpPr/>
                </xdr:nvCxnSpPr>
                <xdr:spPr>
                  <a:xfrm flipV="1">
                    <a:off x="9083186" y="3144775"/>
                    <a:ext cx="0" cy="780895"/>
                  </a:xfrm>
                  <a:prstGeom prst="line">
                    <a:avLst/>
                  </a:prstGeom>
                  <a:noFill/>
                  <a:ln w="63500" cap="flat" cmpd="sng" algn="ctr">
                    <a:solidFill>
                      <a:srgbClr val="1C7DE1">
                        <a:alpha val="40000"/>
                      </a:srgbClr>
                    </a:solidFill>
                    <a:prstDash val="solid"/>
                    <a:miter lim="800000"/>
                    <a:headEnd type="oval" w="sm" len="sm"/>
                    <a:tailEnd type="oval" w="sm" len="sm"/>
                  </a:ln>
                  <a:effectLst/>
                </xdr:spPr>
              </xdr:cxnSp>
              <xdr:sp macro="" textlink="">
                <xdr:nvSpPr>
                  <xdr:cNvPr id="42" name="Oval 41">
                    <a:extLst>
                      <a:ext uri="{FF2B5EF4-FFF2-40B4-BE49-F238E27FC236}">
                        <a16:creationId xmlns:a16="http://schemas.microsoft.com/office/drawing/2014/main" id="{51B94699-4103-44FB-98AD-B41208E095A6}"/>
                      </a:ext>
                    </a:extLst>
                  </xdr:cNvPr>
                  <xdr:cNvSpPr/>
                </xdr:nvSpPr>
                <xdr:spPr>
                  <a:xfrm>
                    <a:off x="8759362" y="3605838"/>
                    <a:ext cx="647651" cy="648105"/>
                  </a:xfrm>
                  <a:prstGeom prst="ellipse">
                    <a:avLst/>
                  </a:prstGeom>
                  <a:solidFill>
                    <a:sysClr val="window" lastClr="FFFFFF"/>
                  </a:solidFill>
                  <a:ln w="63500" cap="flat" cmpd="sng" algn="ctr">
                    <a:solidFill>
                      <a:srgbClr val="1C7DE1">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5" name="TextBox 34">
                  <a:extLst>
                    <a:ext uri="{FF2B5EF4-FFF2-40B4-BE49-F238E27FC236}">
                      <a16:creationId xmlns:a16="http://schemas.microsoft.com/office/drawing/2014/main" id="{9E62EAF1-B013-469B-89BE-736641D0476C}"/>
                    </a:ext>
                  </a:extLst>
                </xdr:cNvPr>
                <xdr:cNvSpPr txBox="1"/>
              </xdr:nvSpPr>
              <xdr:spPr>
                <a:xfrm>
                  <a:off x="11532039" y="6652625"/>
                  <a:ext cx="1194487" cy="46168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36" name="TextBox 65">
                  <a:extLst>
                    <a:ext uri="{FF2B5EF4-FFF2-40B4-BE49-F238E27FC236}">
                      <a16:creationId xmlns:a16="http://schemas.microsoft.com/office/drawing/2014/main" id="{DA943064-F447-4FA8-A386-837AD7C15FFF}"/>
                    </a:ext>
                  </a:extLst>
                </xdr:cNvPr>
                <xdr:cNvSpPr txBox="1"/>
              </xdr:nvSpPr>
              <xdr:spPr>
                <a:xfrm>
                  <a:off x="11514107" y="4674134"/>
                  <a:ext cx="952833" cy="30461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7" name="TextBox 66">
                  <a:extLst>
                    <a:ext uri="{FF2B5EF4-FFF2-40B4-BE49-F238E27FC236}">
                      <a16:creationId xmlns:a16="http://schemas.microsoft.com/office/drawing/2014/main" id="{185CD452-DACF-4B0A-9CF8-3955CF9700FC}"/>
                    </a:ext>
                  </a:extLst>
                </xdr:cNvPr>
                <xdr:cNvSpPr txBox="1"/>
              </xdr:nvSpPr>
              <xdr:spPr>
                <a:xfrm>
                  <a:off x="12905733" y="6912904"/>
                  <a:ext cx="1421221" cy="30779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8" name="Freeform 18">
                  <a:extLst>
                    <a:ext uri="{FF2B5EF4-FFF2-40B4-BE49-F238E27FC236}">
                      <a16:creationId xmlns:a16="http://schemas.microsoft.com/office/drawing/2014/main" id="{58AEEF7B-D049-4D05-BA60-7BFDD4AFCFEB}"/>
                    </a:ext>
                  </a:extLst>
                </xdr:cNvPr>
                <xdr:cNvSpPr/>
              </xdr:nvSpPr>
              <xdr:spPr>
                <a:xfrm>
                  <a:off x="13410547" y="5815423"/>
                  <a:ext cx="365844" cy="298644"/>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39" name="Notched Right Arrow 73">
                  <a:extLst>
                    <a:ext uri="{FF2B5EF4-FFF2-40B4-BE49-F238E27FC236}">
                      <a16:creationId xmlns:a16="http://schemas.microsoft.com/office/drawing/2014/main" id="{54530903-5A0A-4F58-B824-6F7889599B03}"/>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40" name="5-Point Star 74">
                  <a:extLst>
                    <a:ext uri="{FF2B5EF4-FFF2-40B4-BE49-F238E27FC236}">
                      <a16:creationId xmlns:a16="http://schemas.microsoft.com/office/drawing/2014/main" id="{7E40D19D-0B0A-4DF3-9F95-B95A8ECA62F5}"/>
                    </a:ext>
                  </a:extLst>
                </xdr:cNvPr>
                <xdr:cNvSpPr/>
              </xdr:nvSpPr>
              <xdr:spPr>
                <a:xfrm>
                  <a:off x="11874638" y="5796594"/>
                  <a:ext cx="372709" cy="366619"/>
                </a:xfrm>
                <a:prstGeom prst="star5">
                  <a:avLst/>
                </a:prstGeom>
                <a:solidFill>
                  <a:srgbClr val="1C7DE1">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cxnSp macro="">
            <xdr:nvCxnSpPr>
              <xdr:cNvPr id="8" name="Straight Connector 7">
                <a:extLst>
                  <a:ext uri="{FF2B5EF4-FFF2-40B4-BE49-F238E27FC236}">
                    <a16:creationId xmlns:a16="http://schemas.microsoft.com/office/drawing/2014/main" id="{E1072314-4880-4E87-BFEF-06E5DAAADE74}"/>
                  </a:ext>
                </a:extLst>
              </xdr:cNvPr>
              <xdr:cNvCxnSpPr/>
            </xdr:nvCxnSpPr>
            <xdr:spPr>
              <a:xfrm flipV="1">
                <a:off x="6281956" y="1869943"/>
                <a:ext cx="0" cy="772324"/>
              </a:xfrm>
              <a:prstGeom prst="line">
                <a:avLst/>
              </a:prstGeom>
              <a:noFill/>
              <a:ln w="63500" cap="flat" cmpd="sng" algn="ctr">
                <a:solidFill>
                  <a:srgbClr val="FF0000"/>
                </a:solidFill>
                <a:prstDash val="solid"/>
                <a:miter lim="800000"/>
                <a:headEnd type="oval" w="sm" len="sm"/>
                <a:tailEnd type="oval" w="sm" len="sm"/>
              </a:ln>
              <a:effectLst/>
            </xdr:spPr>
          </xdr:cxnSp>
          <xdr:sp macro="" textlink="">
            <xdr:nvSpPr>
              <xdr:cNvPr id="9" name="Oval 8">
                <a:extLst>
                  <a:ext uri="{FF2B5EF4-FFF2-40B4-BE49-F238E27FC236}">
                    <a16:creationId xmlns:a16="http://schemas.microsoft.com/office/drawing/2014/main" id="{1505B240-EF2A-4192-9D52-10A70FA8191E}"/>
                  </a:ext>
                </a:extLst>
              </xdr:cNvPr>
              <xdr:cNvSpPr/>
            </xdr:nvSpPr>
            <xdr:spPr>
              <a:xfrm>
                <a:off x="5964841" y="2624943"/>
                <a:ext cx="616810" cy="654598"/>
              </a:xfrm>
              <a:prstGeom prst="ellipse">
                <a:avLst/>
              </a:prstGeom>
              <a:solidFill>
                <a:schemeClr val="bg1"/>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1200" b="0" i="0" u="none" strike="noStrike" kern="0" cap="none" spc="0" normalizeH="0" baseline="0">
                  <a:ln>
                    <a:noFill/>
                  </a:ln>
                  <a:solidFill>
                    <a:srgbClr val="FF0000"/>
                  </a:solidFill>
                  <a:effectLst/>
                  <a:uLnTx/>
                  <a:uFillTx/>
                  <a:latin typeface="Arial"/>
                  <a:ea typeface="Arial Unicode MS"/>
                  <a:cs typeface="+mn-cs"/>
                </a:endParaRPr>
              </a:p>
            </xdr:txBody>
          </xdr:sp>
          <xdr:sp macro="" textlink="">
            <xdr:nvSpPr>
              <xdr:cNvPr id="10" name="TextBox 9">
                <a:extLst>
                  <a:ext uri="{FF2B5EF4-FFF2-40B4-BE49-F238E27FC236}">
                    <a16:creationId xmlns:a16="http://schemas.microsoft.com/office/drawing/2014/main" id="{4DEEFAA8-E0E1-435D-8E3E-E4CDACE0D290}"/>
                  </a:ext>
                </a:extLst>
              </xdr:cNvPr>
              <xdr:cNvSpPr txBox="1"/>
            </xdr:nvSpPr>
            <xdr:spPr>
              <a:xfrm>
                <a:off x="5984216" y="1095409"/>
                <a:ext cx="678786" cy="275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latin typeface="Arial" panose="020B0604020202020204" pitchFamily="34" charset="0"/>
                    <a:cs typeface="Arial" panose="020B0604020202020204" pitchFamily="34" charset="0"/>
                  </a:rPr>
                  <a:t>NOW</a:t>
                </a:r>
                <a:endParaRPr lang="th-TH" sz="1600" b="1">
                  <a:solidFill>
                    <a:sysClr val="windowText" lastClr="000000"/>
                  </a:solidFill>
                  <a:latin typeface="Arial" panose="020B0604020202020204" pitchFamily="34" charset="0"/>
                </a:endParaRPr>
              </a:p>
            </xdr:txBody>
          </xdr:sp>
          <xdr:sp macro="" textlink="">
            <xdr:nvSpPr>
              <xdr:cNvPr id="11" name="TextBox 32">
                <a:extLst>
                  <a:ext uri="{FF2B5EF4-FFF2-40B4-BE49-F238E27FC236}">
                    <a16:creationId xmlns:a16="http://schemas.microsoft.com/office/drawing/2014/main" id="{AC706202-81A2-4422-99C1-4A93224557B1}"/>
                  </a:ext>
                </a:extLst>
              </xdr:cNvPr>
              <xdr:cNvSpPr txBox="1"/>
            </xdr:nvSpPr>
            <xdr:spPr>
              <a:xfrm>
                <a:off x="5798686" y="1329363"/>
                <a:ext cx="1055205" cy="393542"/>
              </a:xfrm>
              <a:prstGeom prst="rect">
                <a:avLst/>
              </a:prstGeom>
              <a:noFill/>
            </xdr:spPr>
            <xdr:txBody>
              <a:bodyPr wrap="square" rtlCol="0" anchor="ctr">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F0000"/>
                    </a:solidFill>
                    <a:latin typeface="Arial"/>
                    <a:ea typeface="Arial Unicode MS"/>
                    <a:cs typeface="Arial" pitchFamily="34" charset="0"/>
                  </a:rPr>
                  <a:t>2 Jul</a:t>
                </a:r>
                <a:endParaRPr lang="ko-KR" altLang="en-US" sz="2000" b="1">
                  <a:solidFill>
                    <a:srgbClr val="FF0000"/>
                  </a:solidFill>
                  <a:latin typeface="Arial"/>
                  <a:ea typeface="Arial Unicode MS"/>
                  <a:cs typeface="Arial" pitchFamily="34" charset="0"/>
                </a:endParaRPr>
              </a:p>
            </xdr:txBody>
          </xdr:sp>
        </xdr:grpSp>
        <xdr:sp macro="" textlink="">
          <xdr:nvSpPr>
            <xdr:cNvPr id="6" name="Heart 5">
              <a:extLst>
                <a:ext uri="{FF2B5EF4-FFF2-40B4-BE49-F238E27FC236}">
                  <a16:creationId xmlns:a16="http://schemas.microsoft.com/office/drawing/2014/main" id="{D280CD05-B0F4-49B5-8695-D1D6E7AAC73E}"/>
                </a:ext>
              </a:extLst>
            </xdr:cNvPr>
            <xdr:cNvSpPr/>
          </xdr:nvSpPr>
          <xdr:spPr>
            <a:xfrm>
              <a:off x="6357920" y="2592296"/>
              <a:ext cx="422372" cy="344911"/>
            </a:xfrm>
            <a:prstGeom prst="heart">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grp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124384</xdr:colOff>
      <xdr:row>4</xdr:row>
      <xdr:rowOff>59578</xdr:rowOff>
    </xdr:from>
    <xdr:to>
      <xdr:col>7</xdr:col>
      <xdr:colOff>806959</xdr:colOff>
      <xdr:row>20</xdr:row>
      <xdr:rowOff>38603</xdr:rowOff>
    </xdr:to>
    <xdr:grpSp>
      <xdr:nvGrpSpPr>
        <xdr:cNvPr id="2" name="Group 1">
          <a:extLst>
            <a:ext uri="{FF2B5EF4-FFF2-40B4-BE49-F238E27FC236}">
              <a16:creationId xmlns:a16="http://schemas.microsoft.com/office/drawing/2014/main" id="{60FE3F1D-5C54-48BB-8A98-034961A06CA8}"/>
            </a:ext>
          </a:extLst>
        </xdr:cNvPr>
        <xdr:cNvGrpSpPr/>
      </xdr:nvGrpSpPr>
      <xdr:grpSpPr>
        <a:xfrm>
          <a:off x="486334" y="869203"/>
          <a:ext cx="14408100" cy="2722225"/>
          <a:chOff x="715180" y="5612862"/>
          <a:chExt cx="14517632" cy="2954898"/>
        </a:xfrm>
      </xdr:grpSpPr>
      <xdr:sp macro="" textlink="">
        <xdr:nvSpPr>
          <xdr:cNvPr id="3" name="TextBox 2">
            <a:extLst>
              <a:ext uri="{FF2B5EF4-FFF2-40B4-BE49-F238E27FC236}">
                <a16:creationId xmlns:a16="http://schemas.microsoft.com/office/drawing/2014/main" id="{ED5DD95C-78EA-4C52-A4D4-06C12D5C7111}"/>
              </a:ext>
            </a:extLst>
          </xdr:cNvPr>
          <xdr:cNvSpPr txBox="1"/>
        </xdr:nvSpPr>
        <xdr:spPr>
          <a:xfrm>
            <a:off x="715180" y="5612862"/>
            <a:ext cx="14517632"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4" name="Group 3">
            <a:extLst>
              <a:ext uri="{FF2B5EF4-FFF2-40B4-BE49-F238E27FC236}">
                <a16:creationId xmlns:a16="http://schemas.microsoft.com/office/drawing/2014/main" id="{E425BEE6-B1B0-42A5-BD5B-ABB69AB45E3A}"/>
              </a:ext>
            </a:extLst>
          </xdr:cNvPr>
          <xdr:cNvGrpSpPr/>
        </xdr:nvGrpSpPr>
        <xdr:grpSpPr>
          <a:xfrm>
            <a:off x="791741" y="5706440"/>
            <a:ext cx="14346301" cy="2774233"/>
            <a:chOff x="108185" y="409232"/>
            <a:chExt cx="14343124" cy="2774233"/>
          </a:xfrm>
        </xdr:grpSpPr>
        <xdr:grpSp>
          <xdr:nvGrpSpPr>
            <xdr:cNvPr id="5" name="Group 4">
              <a:extLst>
                <a:ext uri="{FF2B5EF4-FFF2-40B4-BE49-F238E27FC236}">
                  <a16:creationId xmlns:a16="http://schemas.microsoft.com/office/drawing/2014/main" id="{831A7C00-B940-4975-A969-447AC86BD0DA}"/>
                </a:ext>
              </a:extLst>
            </xdr:cNvPr>
            <xdr:cNvGrpSpPr/>
          </xdr:nvGrpSpPr>
          <xdr:grpSpPr>
            <a:xfrm>
              <a:off x="108185" y="409232"/>
              <a:ext cx="14343124" cy="2774233"/>
              <a:chOff x="360537" y="577298"/>
              <a:chExt cx="13128973" cy="2818673"/>
            </a:xfrm>
          </xdr:grpSpPr>
          <xdr:grpSp>
            <xdr:nvGrpSpPr>
              <xdr:cNvPr id="7" name="Group 6">
                <a:extLst>
                  <a:ext uri="{FF2B5EF4-FFF2-40B4-BE49-F238E27FC236}">
                    <a16:creationId xmlns:a16="http://schemas.microsoft.com/office/drawing/2014/main" id="{FFEC0E0D-7805-4CEB-AE4F-426F09D345FD}"/>
                  </a:ext>
                </a:extLst>
              </xdr:cNvPr>
              <xdr:cNvGrpSpPr/>
            </xdr:nvGrpSpPr>
            <xdr:grpSpPr>
              <a:xfrm>
                <a:off x="360537" y="577298"/>
                <a:ext cx="13128973" cy="2818673"/>
                <a:chOff x="1315888" y="4590771"/>
                <a:chExt cx="13364017" cy="2846182"/>
              </a:xfrm>
            </xdr:grpSpPr>
            <xdr:cxnSp macro="">
              <xdr:nvCxnSpPr>
                <xdr:cNvPr id="12" name="Straight Connector 11">
                  <a:extLst>
                    <a:ext uri="{FF2B5EF4-FFF2-40B4-BE49-F238E27FC236}">
                      <a16:creationId xmlns:a16="http://schemas.microsoft.com/office/drawing/2014/main" id="{6A4E9B31-6D36-47A5-917E-1951173D6CE4}"/>
                    </a:ext>
                  </a:extLst>
                </xdr:cNvPr>
                <xdr:cNvCxnSpPr>
                  <a:cxnSpLocks/>
                </xdr:cNvCxnSpPr>
              </xdr:nvCxnSpPr>
              <xdr:spPr>
                <a:xfrm flipV="1">
                  <a:off x="1315888" y="5926350"/>
                  <a:ext cx="13364017" cy="4995"/>
                </a:xfrm>
                <a:prstGeom prst="line">
                  <a:avLst/>
                </a:prstGeom>
                <a:noFill/>
                <a:ln w="76200" cap="flat" cmpd="sng" algn="ctr">
                  <a:solidFill>
                    <a:sysClr val="window" lastClr="FFFFFF">
                      <a:lumMod val="85000"/>
                    </a:sysClr>
                  </a:solidFill>
                  <a:prstDash val="solid"/>
                  <a:miter lim="800000"/>
                </a:ln>
                <a:effectLst/>
              </xdr:spPr>
            </xdr:cxnSp>
            <xdr:grpSp>
              <xdr:nvGrpSpPr>
                <xdr:cNvPr id="13" name="그룹 4">
                  <a:extLst>
                    <a:ext uri="{FF2B5EF4-FFF2-40B4-BE49-F238E27FC236}">
                      <a16:creationId xmlns:a16="http://schemas.microsoft.com/office/drawing/2014/main" id="{085217A0-7105-4765-AE44-C01C8298B68A}"/>
                    </a:ext>
                  </a:extLst>
                </xdr:cNvPr>
                <xdr:cNvGrpSpPr/>
              </xdr:nvGrpSpPr>
              <xdr:grpSpPr>
                <a:xfrm>
                  <a:off x="2046677" y="5580506"/>
                  <a:ext cx="638547" cy="1129321"/>
                  <a:chOff x="1234621" y="3594272"/>
                  <a:chExt cx="648072" cy="1132494"/>
                </a:xfrm>
              </xdr:grpSpPr>
              <xdr:cxnSp macro="">
                <xdr:nvCxnSpPr>
                  <xdr:cNvPr id="53" name="Straight Connector 52">
                    <a:extLst>
                      <a:ext uri="{FF2B5EF4-FFF2-40B4-BE49-F238E27FC236}">
                        <a16:creationId xmlns:a16="http://schemas.microsoft.com/office/drawing/2014/main" id="{8C0BD267-C186-4592-AB58-7FE31A3D89AB}"/>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54" name="Oval 53">
                    <a:extLst>
                      <a:ext uri="{FF2B5EF4-FFF2-40B4-BE49-F238E27FC236}">
                        <a16:creationId xmlns:a16="http://schemas.microsoft.com/office/drawing/2014/main" id="{7796822A-B99A-42F6-9FA2-CDB871926D77}"/>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4" name="그룹 5">
                  <a:extLst>
                    <a:ext uri="{FF2B5EF4-FFF2-40B4-BE49-F238E27FC236}">
                      <a16:creationId xmlns:a16="http://schemas.microsoft.com/office/drawing/2014/main" id="{16AC2B07-0C7C-4B84-8D0C-A548C65A1652}"/>
                    </a:ext>
                  </a:extLst>
                </xdr:cNvPr>
                <xdr:cNvGrpSpPr/>
              </xdr:nvGrpSpPr>
              <xdr:grpSpPr>
                <a:xfrm>
                  <a:off x="3809645" y="5211504"/>
                  <a:ext cx="641722" cy="1118636"/>
                  <a:chOff x="4137552" y="3133233"/>
                  <a:chExt cx="648072" cy="1109111"/>
                </a:xfrm>
              </xdr:grpSpPr>
              <xdr:cxnSp macro="">
                <xdr:nvCxnSpPr>
                  <xdr:cNvPr id="51" name="Straight Connector 50">
                    <a:extLst>
                      <a:ext uri="{FF2B5EF4-FFF2-40B4-BE49-F238E27FC236}">
                        <a16:creationId xmlns:a16="http://schemas.microsoft.com/office/drawing/2014/main" id="{499E4DAB-D746-484F-99E3-861773AD29A0}"/>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52" name="Oval 51">
                    <a:extLst>
                      <a:ext uri="{FF2B5EF4-FFF2-40B4-BE49-F238E27FC236}">
                        <a16:creationId xmlns:a16="http://schemas.microsoft.com/office/drawing/2014/main" id="{11E58B1B-3AFF-4943-B8F7-C382C7429C3B}"/>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5" name="그룹 6">
                  <a:extLst>
                    <a:ext uri="{FF2B5EF4-FFF2-40B4-BE49-F238E27FC236}">
                      <a16:creationId xmlns:a16="http://schemas.microsoft.com/office/drawing/2014/main" id="{1ADFEFCE-3DA7-4F9C-B721-E3EC43C1C9BC}"/>
                    </a:ext>
                  </a:extLst>
                </xdr:cNvPr>
                <xdr:cNvGrpSpPr/>
              </xdr:nvGrpSpPr>
              <xdr:grpSpPr>
                <a:xfrm>
                  <a:off x="5436245" y="5594197"/>
                  <a:ext cx="647651" cy="1128023"/>
                  <a:chOff x="5565973" y="3605802"/>
                  <a:chExt cx="647651" cy="1131197"/>
                </a:xfrm>
              </xdr:grpSpPr>
              <xdr:cxnSp macro="">
                <xdr:nvCxnSpPr>
                  <xdr:cNvPr id="49" name="Straight Connector 48">
                    <a:extLst>
                      <a:ext uri="{FF2B5EF4-FFF2-40B4-BE49-F238E27FC236}">
                        <a16:creationId xmlns:a16="http://schemas.microsoft.com/office/drawing/2014/main" id="{40A7C04C-225F-4434-A292-54D788682B35}"/>
                      </a:ext>
                    </a:extLst>
                  </xdr:cNvPr>
                  <xdr:cNvCxnSpPr/>
                </xdr:nvCxnSpPr>
                <xdr:spPr>
                  <a:xfrm flipV="1">
                    <a:off x="5890268" y="3956105"/>
                    <a:ext cx="0" cy="780894"/>
                  </a:xfrm>
                  <a:prstGeom prst="line">
                    <a:avLst/>
                  </a:prstGeom>
                  <a:noFill/>
                  <a:ln w="63500" cap="flat" cmpd="sng" algn="ctr">
                    <a:solidFill>
                      <a:srgbClr val="F4BD2D">
                        <a:alpha val="40000"/>
                      </a:srgbClr>
                    </a:solidFill>
                    <a:prstDash val="solid"/>
                    <a:miter lim="800000"/>
                    <a:headEnd type="oval" w="sm" len="sm"/>
                    <a:tailEnd type="oval"/>
                  </a:ln>
                  <a:effectLst/>
                </xdr:spPr>
              </xdr:cxnSp>
              <xdr:sp macro="" textlink="">
                <xdr:nvSpPr>
                  <xdr:cNvPr id="50" name="Oval 49">
                    <a:extLst>
                      <a:ext uri="{FF2B5EF4-FFF2-40B4-BE49-F238E27FC236}">
                        <a16:creationId xmlns:a16="http://schemas.microsoft.com/office/drawing/2014/main" id="{C459189D-B886-400A-8923-2AD044A26328}"/>
                      </a:ext>
                    </a:extLst>
                  </xdr:cNvPr>
                  <xdr:cNvSpPr/>
                </xdr:nvSpPr>
                <xdr:spPr>
                  <a:xfrm>
                    <a:off x="5565973" y="3605802"/>
                    <a:ext cx="647651" cy="648104"/>
                  </a:xfrm>
                  <a:prstGeom prst="ellipse">
                    <a:avLst/>
                  </a:prstGeom>
                  <a:solidFill>
                    <a:sysClr val="window" lastClr="FFFFFF"/>
                  </a:solidFill>
                  <a:ln w="63500" cap="flat" cmpd="sng" algn="ctr">
                    <a:solidFill>
                      <a:srgbClr val="F4BD2D">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6" name="그룹 8">
                  <a:extLst>
                    <a:ext uri="{FF2B5EF4-FFF2-40B4-BE49-F238E27FC236}">
                      <a16:creationId xmlns:a16="http://schemas.microsoft.com/office/drawing/2014/main" id="{98C6910E-D9E9-4411-AF66-B4C7F687765C}"/>
                    </a:ext>
                  </a:extLst>
                </xdr:cNvPr>
                <xdr:cNvGrpSpPr/>
              </xdr:nvGrpSpPr>
              <xdr:grpSpPr>
                <a:xfrm>
                  <a:off x="13282234" y="5664960"/>
                  <a:ext cx="638286" cy="1136498"/>
                  <a:chOff x="11632603" y="3604572"/>
                  <a:chExt cx="647807" cy="1130141"/>
                </a:xfrm>
              </xdr:grpSpPr>
              <xdr:cxnSp macro="">
                <xdr:nvCxnSpPr>
                  <xdr:cNvPr id="47" name="Straight Connector 46">
                    <a:extLst>
                      <a:ext uri="{FF2B5EF4-FFF2-40B4-BE49-F238E27FC236}">
                        <a16:creationId xmlns:a16="http://schemas.microsoft.com/office/drawing/2014/main" id="{1762B5EA-3FC4-46AB-8D94-75A88B97BBF3}"/>
                      </a:ext>
                    </a:extLst>
                  </xdr:cNvPr>
                  <xdr:cNvCxnSpPr/>
                </xdr:nvCxnSpPr>
                <xdr:spPr>
                  <a:xfrm flipV="1">
                    <a:off x="11953864" y="3953819"/>
                    <a:ext cx="0" cy="780894"/>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48" name="Oval 47">
                    <a:extLst>
                      <a:ext uri="{FF2B5EF4-FFF2-40B4-BE49-F238E27FC236}">
                        <a16:creationId xmlns:a16="http://schemas.microsoft.com/office/drawing/2014/main" id="{E08BD841-359B-47B3-8989-C0866C93319A}"/>
                      </a:ext>
                    </a:extLst>
                  </xdr:cNvPr>
                  <xdr:cNvSpPr/>
                </xdr:nvSpPr>
                <xdr:spPr>
                  <a:xfrm>
                    <a:off x="11632603" y="3604572"/>
                    <a:ext cx="647807" cy="647376"/>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7" name="TextBox 23">
                  <a:extLst>
                    <a:ext uri="{FF2B5EF4-FFF2-40B4-BE49-F238E27FC236}">
                      <a16:creationId xmlns:a16="http://schemas.microsoft.com/office/drawing/2014/main" id="{F8BAB387-69F5-4520-9A49-77776AE636E8}"/>
                    </a:ext>
                  </a:extLst>
                </xdr:cNvPr>
                <xdr:cNvSpPr txBox="1"/>
              </xdr:nvSpPr>
              <xdr:spPr>
                <a:xfrm>
                  <a:off x="13078220" y="4946829"/>
                  <a:ext cx="1220521"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18" name="TextBox 24">
                  <a:extLst>
                    <a:ext uri="{FF2B5EF4-FFF2-40B4-BE49-F238E27FC236}">
                      <a16:creationId xmlns:a16="http://schemas.microsoft.com/office/drawing/2014/main" id="{6B2F3AE7-84E9-4552-8933-65837307E425}"/>
                    </a:ext>
                  </a:extLst>
                </xdr:cNvPr>
                <xdr:cNvSpPr txBox="1"/>
              </xdr:nvSpPr>
              <xdr:spPr>
                <a:xfrm>
                  <a:off x="10191233" y="6905304"/>
                  <a:ext cx="962352" cy="30998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9" name="TextBox 25">
                  <a:extLst>
                    <a:ext uri="{FF2B5EF4-FFF2-40B4-BE49-F238E27FC236}">
                      <a16:creationId xmlns:a16="http://schemas.microsoft.com/office/drawing/2014/main" id="{7FE4C95E-8962-4152-A51A-07EBF4FF9693}"/>
                    </a:ext>
                  </a:extLst>
                </xdr:cNvPr>
                <xdr:cNvSpPr txBox="1"/>
              </xdr:nvSpPr>
              <xdr:spPr>
                <a:xfrm>
                  <a:off x="5223534" y="4966978"/>
                  <a:ext cx="1079418" cy="406482"/>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4BD2D"/>
                      </a:solidFill>
                      <a:latin typeface="Arial"/>
                      <a:ea typeface="Arial Unicode MS"/>
                      <a:cs typeface="Arial" pitchFamily="34" charset="0"/>
                    </a:rPr>
                    <a:t>14 May</a:t>
                  </a:r>
                  <a:endParaRPr lang="ko-KR" altLang="en-US" sz="2000" b="1">
                    <a:solidFill>
                      <a:srgbClr val="F4BD2D"/>
                    </a:solidFill>
                    <a:latin typeface="Arial"/>
                    <a:ea typeface="Arial Unicode MS"/>
                    <a:cs typeface="Arial" pitchFamily="34" charset="0"/>
                  </a:endParaRPr>
                </a:p>
              </xdr:txBody>
            </xdr:sp>
            <xdr:sp macro="" textlink="">
              <xdr:nvSpPr>
                <xdr:cNvPr id="20" name="TextBox 27">
                  <a:extLst>
                    <a:ext uri="{FF2B5EF4-FFF2-40B4-BE49-F238E27FC236}">
                      <a16:creationId xmlns:a16="http://schemas.microsoft.com/office/drawing/2014/main" id="{9B495DB2-93DF-4E61-98B7-CB58268A3001}"/>
                    </a:ext>
                  </a:extLst>
                </xdr:cNvPr>
                <xdr:cNvSpPr txBox="1"/>
              </xdr:nvSpPr>
              <xdr:spPr>
                <a:xfrm>
                  <a:off x="4703286" y="6930445"/>
                  <a:ext cx="2106294" cy="506508"/>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1" name="TextBox 29">
                  <a:extLst>
                    <a:ext uri="{FF2B5EF4-FFF2-40B4-BE49-F238E27FC236}">
                      <a16:creationId xmlns:a16="http://schemas.microsoft.com/office/drawing/2014/main" id="{F0636E8A-1AAA-4261-BDF1-39FC1781B06F}"/>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22" name="TextBox 30">
                  <a:extLst>
                    <a:ext uri="{FF2B5EF4-FFF2-40B4-BE49-F238E27FC236}">
                      <a16:creationId xmlns:a16="http://schemas.microsoft.com/office/drawing/2014/main" id="{751070E0-8107-4636-8F5C-2EC0061A39DE}"/>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3" name="TextBox 31">
                  <a:extLst>
                    <a:ext uri="{FF2B5EF4-FFF2-40B4-BE49-F238E27FC236}">
                      <a16:creationId xmlns:a16="http://schemas.microsoft.com/office/drawing/2014/main" id="{28620FD0-9F34-4C2D-8BAD-CB6CF6BB4A04}"/>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4" name="TextBox 32">
                  <a:extLst>
                    <a:ext uri="{FF2B5EF4-FFF2-40B4-BE49-F238E27FC236}">
                      <a16:creationId xmlns:a16="http://schemas.microsoft.com/office/drawing/2014/main" id="{643E6E4D-1BCF-4C12-A12E-9414C9646982}"/>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25" name="TextBox 33">
                  <a:extLst>
                    <a:ext uri="{FF2B5EF4-FFF2-40B4-BE49-F238E27FC236}">
                      <a16:creationId xmlns:a16="http://schemas.microsoft.com/office/drawing/2014/main" id="{9CFEF97A-A8FE-475A-B8F8-35C5FBA401AB}"/>
                    </a:ext>
                  </a:extLst>
                </xdr:cNvPr>
                <xdr:cNvSpPr txBox="1"/>
              </xdr:nvSpPr>
              <xdr:spPr>
                <a:xfrm>
                  <a:off x="8063019" y="4590771"/>
                  <a:ext cx="2103121" cy="52642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6" name="Rounded Rectangle 5">
                  <a:extLst>
                    <a:ext uri="{FF2B5EF4-FFF2-40B4-BE49-F238E27FC236}">
                      <a16:creationId xmlns:a16="http://schemas.microsoft.com/office/drawing/2014/main" id="{2ACA060C-99C5-4591-B584-BCECC57F1338}"/>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27" name="Rectangle 9">
                  <a:extLst>
                    <a:ext uri="{FF2B5EF4-FFF2-40B4-BE49-F238E27FC236}">
                      <a16:creationId xmlns:a16="http://schemas.microsoft.com/office/drawing/2014/main" id="{FE1C4538-F3B8-4AB1-AB4C-207F95200288}"/>
                    </a:ext>
                  </a:extLst>
                </xdr:cNvPr>
                <xdr:cNvSpPr/>
              </xdr:nvSpPr>
              <xdr:spPr>
                <a:xfrm>
                  <a:off x="5600502" y="5739439"/>
                  <a:ext cx="321380" cy="311562"/>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4BD2D">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8" name="그룹 5">
                  <a:extLst>
                    <a:ext uri="{FF2B5EF4-FFF2-40B4-BE49-F238E27FC236}">
                      <a16:creationId xmlns:a16="http://schemas.microsoft.com/office/drawing/2014/main" id="{FC74E5BA-A814-46ED-8B34-074BA0CD3D70}"/>
                    </a:ext>
                  </a:extLst>
                </xdr:cNvPr>
                <xdr:cNvGrpSpPr/>
              </xdr:nvGrpSpPr>
              <xdr:grpSpPr>
                <a:xfrm>
                  <a:off x="8760091" y="5205036"/>
                  <a:ext cx="641307" cy="1109168"/>
                  <a:chOff x="5534611" y="3144708"/>
                  <a:chExt cx="647652" cy="1109168"/>
                </a:xfrm>
              </xdr:grpSpPr>
              <xdr:cxnSp macro="">
                <xdr:nvCxnSpPr>
                  <xdr:cNvPr id="45" name="Straight Connector 44">
                    <a:extLst>
                      <a:ext uri="{FF2B5EF4-FFF2-40B4-BE49-F238E27FC236}">
                        <a16:creationId xmlns:a16="http://schemas.microsoft.com/office/drawing/2014/main" id="{B621CEC8-6634-4D05-87A1-4BDC4DCA4E2A}"/>
                      </a:ext>
                    </a:extLst>
                  </xdr:cNvPr>
                  <xdr:cNvCxnSpPr/>
                </xdr:nvCxnSpPr>
                <xdr:spPr>
                  <a:xfrm flipV="1">
                    <a:off x="5858432" y="3144708"/>
                    <a:ext cx="0" cy="78089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46" name="Oval 45">
                    <a:extLst>
                      <a:ext uri="{FF2B5EF4-FFF2-40B4-BE49-F238E27FC236}">
                        <a16:creationId xmlns:a16="http://schemas.microsoft.com/office/drawing/2014/main" id="{C3303ADC-07A9-4AA9-AA91-B15B2D7B5902}"/>
                      </a:ext>
                    </a:extLst>
                  </xdr:cNvPr>
                  <xdr:cNvSpPr/>
                </xdr:nvSpPr>
                <xdr:spPr>
                  <a:xfrm>
                    <a:off x="5534611" y="3605771"/>
                    <a:ext cx="647652" cy="648105"/>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9" name="TextBox 58">
                  <a:extLst>
                    <a:ext uri="{FF2B5EF4-FFF2-40B4-BE49-F238E27FC236}">
                      <a16:creationId xmlns:a16="http://schemas.microsoft.com/office/drawing/2014/main" id="{67D98C90-1568-4105-94BD-979981F72C49}"/>
                    </a:ext>
                  </a:extLst>
                </xdr:cNvPr>
                <xdr:cNvSpPr txBox="1"/>
              </xdr:nvSpPr>
              <xdr:spPr>
                <a:xfrm>
                  <a:off x="8541026" y="6616039"/>
                  <a:ext cx="1278097" cy="406481"/>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30" name="Block Arc 25">
                  <a:extLst>
                    <a:ext uri="{FF2B5EF4-FFF2-40B4-BE49-F238E27FC236}">
                      <a16:creationId xmlns:a16="http://schemas.microsoft.com/office/drawing/2014/main" id="{3F02B1F2-A989-4C33-80CF-FC75CBC5149A}"/>
                    </a:ext>
                  </a:extLst>
                </xdr:cNvPr>
                <xdr:cNvSpPr/>
              </xdr:nvSpPr>
              <xdr:spPr>
                <a:xfrm>
                  <a:off x="8948308" y="5775078"/>
                  <a:ext cx="239712" cy="344792"/>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31" name="그룹 8">
                  <a:extLst>
                    <a:ext uri="{FF2B5EF4-FFF2-40B4-BE49-F238E27FC236}">
                      <a16:creationId xmlns:a16="http://schemas.microsoft.com/office/drawing/2014/main" id="{AA8525AA-F5AD-4F7E-B9A4-78EFE20004C0}"/>
                    </a:ext>
                  </a:extLst>
                </xdr:cNvPr>
                <xdr:cNvGrpSpPr/>
              </xdr:nvGrpSpPr>
              <xdr:grpSpPr>
                <a:xfrm>
                  <a:off x="10345417" y="5572517"/>
                  <a:ext cx="657170" cy="1135356"/>
                  <a:chOff x="11591330" y="3605704"/>
                  <a:chExt cx="647651" cy="1129006"/>
                </a:xfrm>
              </xdr:grpSpPr>
              <xdr:cxnSp macro="">
                <xdr:nvCxnSpPr>
                  <xdr:cNvPr id="43" name="Straight Connector 42">
                    <a:extLst>
                      <a:ext uri="{FF2B5EF4-FFF2-40B4-BE49-F238E27FC236}">
                        <a16:creationId xmlns:a16="http://schemas.microsoft.com/office/drawing/2014/main" id="{CDB18E6E-7067-456E-B7E2-01385113763D}"/>
                      </a:ext>
                    </a:extLst>
                  </xdr:cNvPr>
                  <xdr:cNvCxnSpPr/>
                </xdr:nvCxnSpPr>
                <xdr:spPr>
                  <a:xfrm flipV="1">
                    <a:off x="11915159" y="3953816"/>
                    <a:ext cx="0" cy="780894"/>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44" name="Oval 43">
                    <a:extLst>
                      <a:ext uri="{FF2B5EF4-FFF2-40B4-BE49-F238E27FC236}">
                        <a16:creationId xmlns:a16="http://schemas.microsoft.com/office/drawing/2014/main" id="{1BCAFD97-E6BC-4FDE-9143-A1A4924DC693}"/>
                      </a:ext>
                    </a:extLst>
                  </xdr:cNvPr>
                  <xdr:cNvSpPr/>
                </xdr:nvSpPr>
                <xdr:spPr>
                  <a:xfrm>
                    <a:off x="11591330" y="3605704"/>
                    <a:ext cx="647651" cy="648105"/>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2" name="TextBox 63">
                  <a:extLst>
                    <a:ext uri="{FF2B5EF4-FFF2-40B4-BE49-F238E27FC236}">
                      <a16:creationId xmlns:a16="http://schemas.microsoft.com/office/drawing/2014/main" id="{54F0CFA3-8F87-415E-8026-A2D0302C5EB3}"/>
                    </a:ext>
                  </a:extLst>
                </xdr:cNvPr>
                <xdr:cNvSpPr txBox="1"/>
              </xdr:nvSpPr>
              <xdr:spPr>
                <a:xfrm>
                  <a:off x="10135875" y="4916496"/>
                  <a:ext cx="1193070"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33" name="Oval 32">
                  <a:extLst>
                    <a:ext uri="{FF2B5EF4-FFF2-40B4-BE49-F238E27FC236}">
                      <a16:creationId xmlns:a16="http://schemas.microsoft.com/office/drawing/2014/main" id="{D6F373EB-E5C6-4D92-82E6-A7A26FDF5D25}"/>
                    </a:ext>
                  </a:extLst>
                </xdr:cNvPr>
                <xdr:cNvSpPr/>
              </xdr:nvSpPr>
              <xdr:spPr>
                <a:xfrm>
                  <a:off x="10508025" y="5758413"/>
                  <a:ext cx="325597" cy="328570"/>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34" name="그룹 7">
                  <a:extLst>
                    <a:ext uri="{FF2B5EF4-FFF2-40B4-BE49-F238E27FC236}">
                      <a16:creationId xmlns:a16="http://schemas.microsoft.com/office/drawing/2014/main" id="{33F27E5C-1468-4F35-A6A4-D648EE45A3C5}"/>
                    </a:ext>
                  </a:extLst>
                </xdr:cNvPr>
                <xdr:cNvGrpSpPr/>
              </xdr:nvGrpSpPr>
              <xdr:grpSpPr>
                <a:xfrm>
                  <a:off x="11720363" y="5223217"/>
                  <a:ext cx="647651" cy="1102818"/>
                  <a:chOff x="8759362" y="3144775"/>
                  <a:chExt cx="647651" cy="1109168"/>
                </a:xfrm>
              </xdr:grpSpPr>
              <xdr:cxnSp macro="">
                <xdr:nvCxnSpPr>
                  <xdr:cNvPr id="41" name="Straight Connector 40">
                    <a:extLst>
                      <a:ext uri="{FF2B5EF4-FFF2-40B4-BE49-F238E27FC236}">
                        <a16:creationId xmlns:a16="http://schemas.microsoft.com/office/drawing/2014/main" id="{5FF957EE-EE01-4722-A318-1C2AE3B52C13}"/>
                      </a:ext>
                    </a:extLst>
                  </xdr:cNvPr>
                  <xdr:cNvCxnSpPr/>
                </xdr:nvCxnSpPr>
                <xdr:spPr>
                  <a:xfrm flipV="1">
                    <a:off x="9083186" y="3144775"/>
                    <a:ext cx="0" cy="780895"/>
                  </a:xfrm>
                  <a:prstGeom prst="line">
                    <a:avLst/>
                  </a:prstGeom>
                  <a:noFill/>
                  <a:ln w="63500" cap="flat" cmpd="sng" algn="ctr">
                    <a:solidFill>
                      <a:srgbClr val="1C7DE1">
                        <a:alpha val="40000"/>
                      </a:srgbClr>
                    </a:solidFill>
                    <a:prstDash val="solid"/>
                    <a:miter lim="800000"/>
                    <a:headEnd type="oval" w="sm" len="sm"/>
                    <a:tailEnd type="oval" w="sm" len="sm"/>
                  </a:ln>
                  <a:effectLst/>
                </xdr:spPr>
              </xdr:cxnSp>
              <xdr:sp macro="" textlink="">
                <xdr:nvSpPr>
                  <xdr:cNvPr id="42" name="Oval 41">
                    <a:extLst>
                      <a:ext uri="{FF2B5EF4-FFF2-40B4-BE49-F238E27FC236}">
                        <a16:creationId xmlns:a16="http://schemas.microsoft.com/office/drawing/2014/main" id="{D0C506E0-E97B-47C6-8308-4994921E0676}"/>
                      </a:ext>
                    </a:extLst>
                  </xdr:cNvPr>
                  <xdr:cNvSpPr/>
                </xdr:nvSpPr>
                <xdr:spPr>
                  <a:xfrm>
                    <a:off x="8759362" y="3605838"/>
                    <a:ext cx="647651" cy="648105"/>
                  </a:xfrm>
                  <a:prstGeom prst="ellipse">
                    <a:avLst/>
                  </a:prstGeom>
                  <a:solidFill>
                    <a:sysClr val="window" lastClr="FFFFFF"/>
                  </a:solidFill>
                  <a:ln w="63500" cap="flat" cmpd="sng" algn="ctr">
                    <a:solidFill>
                      <a:srgbClr val="1C7DE1">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5" name="TextBox 34">
                  <a:extLst>
                    <a:ext uri="{FF2B5EF4-FFF2-40B4-BE49-F238E27FC236}">
                      <a16:creationId xmlns:a16="http://schemas.microsoft.com/office/drawing/2014/main" id="{A0F07AE0-D0E8-49F2-A216-6E524D00F145}"/>
                    </a:ext>
                  </a:extLst>
                </xdr:cNvPr>
                <xdr:cNvSpPr txBox="1"/>
              </xdr:nvSpPr>
              <xdr:spPr>
                <a:xfrm>
                  <a:off x="11532039" y="6652625"/>
                  <a:ext cx="1194487" cy="46168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36" name="TextBox 65">
                  <a:extLst>
                    <a:ext uri="{FF2B5EF4-FFF2-40B4-BE49-F238E27FC236}">
                      <a16:creationId xmlns:a16="http://schemas.microsoft.com/office/drawing/2014/main" id="{B4F7F586-6AAB-4BE5-9705-AA06D6A5D051}"/>
                    </a:ext>
                  </a:extLst>
                </xdr:cNvPr>
                <xdr:cNvSpPr txBox="1"/>
              </xdr:nvSpPr>
              <xdr:spPr>
                <a:xfrm>
                  <a:off x="11514107" y="4674134"/>
                  <a:ext cx="952833" cy="30461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7" name="TextBox 66">
                  <a:extLst>
                    <a:ext uri="{FF2B5EF4-FFF2-40B4-BE49-F238E27FC236}">
                      <a16:creationId xmlns:a16="http://schemas.microsoft.com/office/drawing/2014/main" id="{381D81ED-EDE0-440A-9CA7-490C7E61874D}"/>
                    </a:ext>
                  </a:extLst>
                </xdr:cNvPr>
                <xdr:cNvSpPr txBox="1"/>
              </xdr:nvSpPr>
              <xdr:spPr>
                <a:xfrm>
                  <a:off x="12905733" y="6912904"/>
                  <a:ext cx="1421221" cy="30779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8" name="Freeform 18">
                  <a:extLst>
                    <a:ext uri="{FF2B5EF4-FFF2-40B4-BE49-F238E27FC236}">
                      <a16:creationId xmlns:a16="http://schemas.microsoft.com/office/drawing/2014/main" id="{C25B7AE4-D00F-43EC-891C-2606DC354CA0}"/>
                    </a:ext>
                  </a:extLst>
                </xdr:cNvPr>
                <xdr:cNvSpPr/>
              </xdr:nvSpPr>
              <xdr:spPr>
                <a:xfrm>
                  <a:off x="13410547" y="5815423"/>
                  <a:ext cx="365844" cy="298644"/>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39" name="Notched Right Arrow 73">
                  <a:extLst>
                    <a:ext uri="{FF2B5EF4-FFF2-40B4-BE49-F238E27FC236}">
                      <a16:creationId xmlns:a16="http://schemas.microsoft.com/office/drawing/2014/main" id="{923DAA91-1A98-402C-9039-B91526A66F18}"/>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40" name="5-Point Star 74">
                  <a:extLst>
                    <a:ext uri="{FF2B5EF4-FFF2-40B4-BE49-F238E27FC236}">
                      <a16:creationId xmlns:a16="http://schemas.microsoft.com/office/drawing/2014/main" id="{04055CB2-C6EB-4748-99E6-C86C57F40E64}"/>
                    </a:ext>
                  </a:extLst>
                </xdr:cNvPr>
                <xdr:cNvSpPr/>
              </xdr:nvSpPr>
              <xdr:spPr>
                <a:xfrm>
                  <a:off x="11874638" y="5796594"/>
                  <a:ext cx="372709" cy="366619"/>
                </a:xfrm>
                <a:prstGeom prst="star5">
                  <a:avLst/>
                </a:prstGeom>
                <a:solidFill>
                  <a:srgbClr val="1C7DE1">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cxnSp macro="">
            <xdr:nvCxnSpPr>
              <xdr:cNvPr id="8" name="Straight Connector 7">
                <a:extLst>
                  <a:ext uri="{FF2B5EF4-FFF2-40B4-BE49-F238E27FC236}">
                    <a16:creationId xmlns:a16="http://schemas.microsoft.com/office/drawing/2014/main" id="{1AB38698-3A1A-4C9D-9A9F-0299D0E7DC28}"/>
                  </a:ext>
                </a:extLst>
              </xdr:cNvPr>
              <xdr:cNvCxnSpPr/>
            </xdr:nvCxnSpPr>
            <xdr:spPr>
              <a:xfrm flipV="1">
                <a:off x="6281956" y="1869943"/>
                <a:ext cx="0" cy="772324"/>
              </a:xfrm>
              <a:prstGeom prst="line">
                <a:avLst/>
              </a:prstGeom>
              <a:noFill/>
              <a:ln w="63500" cap="flat" cmpd="sng" algn="ctr">
                <a:solidFill>
                  <a:srgbClr val="FF0000"/>
                </a:solidFill>
                <a:prstDash val="solid"/>
                <a:miter lim="800000"/>
                <a:headEnd type="oval" w="sm" len="sm"/>
                <a:tailEnd type="oval" w="sm" len="sm"/>
              </a:ln>
              <a:effectLst/>
            </xdr:spPr>
          </xdr:cxnSp>
          <xdr:sp macro="" textlink="">
            <xdr:nvSpPr>
              <xdr:cNvPr id="9" name="Oval 8">
                <a:extLst>
                  <a:ext uri="{FF2B5EF4-FFF2-40B4-BE49-F238E27FC236}">
                    <a16:creationId xmlns:a16="http://schemas.microsoft.com/office/drawing/2014/main" id="{04CBA796-95F3-4460-84FA-1261D38C4DB1}"/>
                  </a:ext>
                </a:extLst>
              </xdr:cNvPr>
              <xdr:cNvSpPr/>
            </xdr:nvSpPr>
            <xdr:spPr>
              <a:xfrm>
                <a:off x="5964841" y="2624943"/>
                <a:ext cx="616810" cy="654598"/>
              </a:xfrm>
              <a:prstGeom prst="ellipse">
                <a:avLst/>
              </a:prstGeom>
              <a:solidFill>
                <a:schemeClr val="bg1"/>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1200" b="0" i="0" u="none" strike="noStrike" kern="0" cap="none" spc="0" normalizeH="0" baseline="0">
                  <a:ln>
                    <a:noFill/>
                  </a:ln>
                  <a:solidFill>
                    <a:srgbClr val="FF0000"/>
                  </a:solidFill>
                  <a:effectLst/>
                  <a:uLnTx/>
                  <a:uFillTx/>
                  <a:latin typeface="Arial"/>
                  <a:ea typeface="Arial Unicode MS"/>
                  <a:cs typeface="+mn-cs"/>
                </a:endParaRPr>
              </a:p>
            </xdr:txBody>
          </xdr:sp>
          <xdr:sp macro="" textlink="">
            <xdr:nvSpPr>
              <xdr:cNvPr id="10" name="TextBox 9">
                <a:extLst>
                  <a:ext uri="{FF2B5EF4-FFF2-40B4-BE49-F238E27FC236}">
                    <a16:creationId xmlns:a16="http://schemas.microsoft.com/office/drawing/2014/main" id="{94E54880-5007-4BCA-9A9D-3EF58932D73C}"/>
                  </a:ext>
                </a:extLst>
              </xdr:cNvPr>
              <xdr:cNvSpPr txBox="1"/>
            </xdr:nvSpPr>
            <xdr:spPr>
              <a:xfrm>
                <a:off x="5984216" y="1095409"/>
                <a:ext cx="678786" cy="275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latin typeface="Arial" panose="020B0604020202020204" pitchFamily="34" charset="0"/>
                    <a:cs typeface="Arial" panose="020B0604020202020204" pitchFamily="34" charset="0"/>
                  </a:rPr>
                  <a:t>NOW</a:t>
                </a:r>
                <a:endParaRPr lang="th-TH" sz="1600" b="1">
                  <a:solidFill>
                    <a:sysClr val="windowText" lastClr="000000"/>
                  </a:solidFill>
                  <a:latin typeface="Arial" panose="020B0604020202020204" pitchFamily="34" charset="0"/>
                </a:endParaRPr>
              </a:p>
            </xdr:txBody>
          </xdr:sp>
          <xdr:sp macro="" textlink="">
            <xdr:nvSpPr>
              <xdr:cNvPr id="11" name="TextBox 32">
                <a:extLst>
                  <a:ext uri="{FF2B5EF4-FFF2-40B4-BE49-F238E27FC236}">
                    <a16:creationId xmlns:a16="http://schemas.microsoft.com/office/drawing/2014/main" id="{645EFA93-2D73-42AB-A7B4-B7FD85A091E9}"/>
                  </a:ext>
                </a:extLst>
              </xdr:cNvPr>
              <xdr:cNvSpPr txBox="1"/>
            </xdr:nvSpPr>
            <xdr:spPr>
              <a:xfrm>
                <a:off x="5798686" y="1329363"/>
                <a:ext cx="1055205" cy="393542"/>
              </a:xfrm>
              <a:prstGeom prst="rect">
                <a:avLst/>
              </a:prstGeom>
              <a:noFill/>
            </xdr:spPr>
            <xdr:txBody>
              <a:bodyPr wrap="square" rtlCol="0" anchor="ctr">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F0000"/>
                    </a:solidFill>
                    <a:latin typeface="Arial"/>
                    <a:ea typeface="Arial Unicode MS"/>
                    <a:cs typeface="Arial" pitchFamily="34" charset="0"/>
                  </a:rPr>
                  <a:t>9 Jul</a:t>
                </a:r>
                <a:endParaRPr lang="ko-KR" altLang="en-US" sz="2000" b="1">
                  <a:solidFill>
                    <a:srgbClr val="FF0000"/>
                  </a:solidFill>
                  <a:latin typeface="Arial"/>
                  <a:ea typeface="Arial Unicode MS"/>
                  <a:cs typeface="Arial" pitchFamily="34" charset="0"/>
                </a:endParaRPr>
              </a:p>
            </xdr:txBody>
          </xdr:sp>
        </xdr:grpSp>
        <xdr:sp macro="" textlink="">
          <xdr:nvSpPr>
            <xdr:cNvPr id="6" name="Heart 5">
              <a:extLst>
                <a:ext uri="{FF2B5EF4-FFF2-40B4-BE49-F238E27FC236}">
                  <a16:creationId xmlns:a16="http://schemas.microsoft.com/office/drawing/2014/main" id="{2961282A-56A0-42AD-A82F-CEAEBC7E1513}"/>
                </a:ext>
              </a:extLst>
            </xdr:cNvPr>
            <xdr:cNvSpPr/>
          </xdr:nvSpPr>
          <xdr:spPr>
            <a:xfrm>
              <a:off x="6357920" y="2592296"/>
              <a:ext cx="422372" cy="344911"/>
            </a:xfrm>
            <a:prstGeom prst="heart">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grp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29134</xdr:colOff>
      <xdr:row>5</xdr:row>
      <xdr:rowOff>69103</xdr:rowOff>
    </xdr:from>
    <xdr:to>
      <xdr:col>6</xdr:col>
      <xdr:colOff>3216784</xdr:colOff>
      <xdr:row>21</xdr:row>
      <xdr:rowOff>48128</xdr:rowOff>
    </xdr:to>
    <xdr:grpSp>
      <xdr:nvGrpSpPr>
        <xdr:cNvPr id="2" name="Group 1">
          <a:extLst>
            <a:ext uri="{FF2B5EF4-FFF2-40B4-BE49-F238E27FC236}">
              <a16:creationId xmlns:a16="http://schemas.microsoft.com/office/drawing/2014/main" id="{1B59C0EE-C1B3-4ACF-9AFF-3E67B06CD916}"/>
            </a:ext>
          </a:extLst>
        </xdr:cNvPr>
        <xdr:cNvGrpSpPr/>
      </xdr:nvGrpSpPr>
      <xdr:grpSpPr>
        <a:xfrm>
          <a:off x="391084" y="1050178"/>
          <a:ext cx="14408100" cy="2722225"/>
          <a:chOff x="715180" y="5612862"/>
          <a:chExt cx="14517632" cy="2954898"/>
        </a:xfrm>
      </xdr:grpSpPr>
      <xdr:sp macro="" textlink="">
        <xdr:nvSpPr>
          <xdr:cNvPr id="3" name="TextBox 2">
            <a:extLst>
              <a:ext uri="{FF2B5EF4-FFF2-40B4-BE49-F238E27FC236}">
                <a16:creationId xmlns:a16="http://schemas.microsoft.com/office/drawing/2014/main" id="{AABE72C2-5530-4BE6-9672-B81A38954371}"/>
              </a:ext>
            </a:extLst>
          </xdr:cNvPr>
          <xdr:cNvSpPr txBox="1"/>
        </xdr:nvSpPr>
        <xdr:spPr>
          <a:xfrm>
            <a:off x="715180" y="5612862"/>
            <a:ext cx="14517632"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4" name="Group 3">
            <a:extLst>
              <a:ext uri="{FF2B5EF4-FFF2-40B4-BE49-F238E27FC236}">
                <a16:creationId xmlns:a16="http://schemas.microsoft.com/office/drawing/2014/main" id="{72AF6388-5ED5-4F36-AA1F-2A93A01EE874}"/>
              </a:ext>
            </a:extLst>
          </xdr:cNvPr>
          <xdr:cNvGrpSpPr/>
        </xdr:nvGrpSpPr>
        <xdr:grpSpPr>
          <a:xfrm>
            <a:off x="791741" y="5706440"/>
            <a:ext cx="14346301" cy="2774233"/>
            <a:chOff x="108185" y="409232"/>
            <a:chExt cx="14343124" cy="2774233"/>
          </a:xfrm>
        </xdr:grpSpPr>
        <xdr:grpSp>
          <xdr:nvGrpSpPr>
            <xdr:cNvPr id="5" name="Group 4">
              <a:extLst>
                <a:ext uri="{FF2B5EF4-FFF2-40B4-BE49-F238E27FC236}">
                  <a16:creationId xmlns:a16="http://schemas.microsoft.com/office/drawing/2014/main" id="{4DBF919F-B985-446F-887B-B6870137D8A4}"/>
                </a:ext>
              </a:extLst>
            </xdr:cNvPr>
            <xdr:cNvGrpSpPr/>
          </xdr:nvGrpSpPr>
          <xdr:grpSpPr>
            <a:xfrm>
              <a:off x="108185" y="409232"/>
              <a:ext cx="14343124" cy="2774233"/>
              <a:chOff x="360537" y="577298"/>
              <a:chExt cx="13128973" cy="2818673"/>
            </a:xfrm>
          </xdr:grpSpPr>
          <xdr:grpSp>
            <xdr:nvGrpSpPr>
              <xdr:cNvPr id="7" name="Group 6">
                <a:extLst>
                  <a:ext uri="{FF2B5EF4-FFF2-40B4-BE49-F238E27FC236}">
                    <a16:creationId xmlns:a16="http://schemas.microsoft.com/office/drawing/2014/main" id="{13ED99E4-F434-4908-A5A5-125DA39C397D}"/>
                  </a:ext>
                </a:extLst>
              </xdr:cNvPr>
              <xdr:cNvGrpSpPr/>
            </xdr:nvGrpSpPr>
            <xdr:grpSpPr>
              <a:xfrm>
                <a:off x="360537" y="577298"/>
                <a:ext cx="13128973" cy="2818673"/>
                <a:chOff x="1315888" y="4590771"/>
                <a:chExt cx="13364017" cy="2846182"/>
              </a:xfrm>
            </xdr:grpSpPr>
            <xdr:cxnSp macro="">
              <xdr:nvCxnSpPr>
                <xdr:cNvPr id="12" name="Straight Connector 11">
                  <a:extLst>
                    <a:ext uri="{FF2B5EF4-FFF2-40B4-BE49-F238E27FC236}">
                      <a16:creationId xmlns:a16="http://schemas.microsoft.com/office/drawing/2014/main" id="{3A1EEABB-FB6A-41F1-BEEB-82290AC05A61}"/>
                    </a:ext>
                  </a:extLst>
                </xdr:cNvPr>
                <xdr:cNvCxnSpPr>
                  <a:cxnSpLocks/>
                </xdr:cNvCxnSpPr>
              </xdr:nvCxnSpPr>
              <xdr:spPr>
                <a:xfrm flipV="1">
                  <a:off x="1315888" y="5926350"/>
                  <a:ext cx="13364017" cy="4995"/>
                </a:xfrm>
                <a:prstGeom prst="line">
                  <a:avLst/>
                </a:prstGeom>
                <a:noFill/>
                <a:ln w="76200" cap="flat" cmpd="sng" algn="ctr">
                  <a:solidFill>
                    <a:sysClr val="window" lastClr="FFFFFF">
                      <a:lumMod val="85000"/>
                    </a:sysClr>
                  </a:solidFill>
                  <a:prstDash val="solid"/>
                  <a:miter lim="800000"/>
                </a:ln>
                <a:effectLst/>
              </xdr:spPr>
            </xdr:cxnSp>
            <xdr:grpSp>
              <xdr:nvGrpSpPr>
                <xdr:cNvPr id="13" name="그룹 4">
                  <a:extLst>
                    <a:ext uri="{FF2B5EF4-FFF2-40B4-BE49-F238E27FC236}">
                      <a16:creationId xmlns:a16="http://schemas.microsoft.com/office/drawing/2014/main" id="{544AC4B0-8106-46F9-9FD8-7AE4CCAFD7FB}"/>
                    </a:ext>
                  </a:extLst>
                </xdr:cNvPr>
                <xdr:cNvGrpSpPr/>
              </xdr:nvGrpSpPr>
              <xdr:grpSpPr>
                <a:xfrm>
                  <a:off x="2046677" y="5580506"/>
                  <a:ext cx="638547" cy="1129321"/>
                  <a:chOff x="1234621" y="3594272"/>
                  <a:chExt cx="648072" cy="1132494"/>
                </a:xfrm>
              </xdr:grpSpPr>
              <xdr:cxnSp macro="">
                <xdr:nvCxnSpPr>
                  <xdr:cNvPr id="53" name="Straight Connector 52">
                    <a:extLst>
                      <a:ext uri="{FF2B5EF4-FFF2-40B4-BE49-F238E27FC236}">
                        <a16:creationId xmlns:a16="http://schemas.microsoft.com/office/drawing/2014/main" id="{E0E15FD5-A1C8-4E13-B214-FE3726925DB7}"/>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54" name="Oval 53">
                    <a:extLst>
                      <a:ext uri="{FF2B5EF4-FFF2-40B4-BE49-F238E27FC236}">
                        <a16:creationId xmlns:a16="http://schemas.microsoft.com/office/drawing/2014/main" id="{5B9EE8C9-CB9B-4EEE-82CD-BF3E6BFAB6E9}"/>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4" name="그룹 5">
                  <a:extLst>
                    <a:ext uri="{FF2B5EF4-FFF2-40B4-BE49-F238E27FC236}">
                      <a16:creationId xmlns:a16="http://schemas.microsoft.com/office/drawing/2014/main" id="{38934527-A147-4B34-84DA-DF2510D375C1}"/>
                    </a:ext>
                  </a:extLst>
                </xdr:cNvPr>
                <xdr:cNvGrpSpPr/>
              </xdr:nvGrpSpPr>
              <xdr:grpSpPr>
                <a:xfrm>
                  <a:off x="3809645" y="5211504"/>
                  <a:ext cx="641722" cy="1118636"/>
                  <a:chOff x="4137552" y="3133233"/>
                  <a:chExt cx="648072" cy="1109111"/>
                </a:xfrm>
              </xdr:grpSpPr>
              <xdr:cxnSp macro="">
                <xdr:nvCxnSpPr>
                  <xdr:cNvPr id="51" name="Straight Connector 50">
                    <a:extLst>
                      <a:ext uri="{FF2B5EF4-FFF2-40B4-BE49-F238E27FC236}">
                        <a16:creationId xmlns:a16="http://schemas.microsoft.com/office/drawing/2014/main" id="{432CB864-CA4A-46F8-B48D-68F8500E00D2}"/>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52" name="Oval 51">
                    <a:extLst>
                      <a:ext uri="{FF2B5EF4-FFF2-40B4-BE49-F238E27FC236}">
                        <a16:creationId xmlns:a16="http://schemas.microsoft.com/office/drawing/2014/main" id="{26E2FBE4-0369-4D52-ACD7-09C2B1045A99}"/>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5" name="그룹 6">
                  <a:extLst>
                    <a:ext uri="{FF2B5EF4-FFF2-40B4-BE49-F238E27FC236}">
                      <a16:creationId xmlns:a16="http://schemas.microsoft.com/office/drawing/2014/main" id="{C478FE1C-2F61-448C-9227-060F86D7FBC1}"/>
                    </a:ext>
                  </a:extLst>
                </xdr:cNvPr>
                <xdr:cNvGrpSpPr/>
              </xdr:nvGrpSpPr>
              <xdr:grpSpPr>
                <a:xfrm>
                  <a:off x="5436245" y="5594197"/>
                  <a:ext cx="647651" cy="1128023"/>
                  <a:chOff x="5565973" y="3605802"/>
                  <a:chExt cx="647651" cy="1131197"/>
                </a:xfrm>
              </xdr:grpSpPr>
              <xdr:cxnSp macro="">
                <xdr:nvCxnSpPr>
                  <xdr:cNvPr id="49" name="Straight Connector 48">
                    <a:extLst>
                      <a:ext uri="{FF2B5EF4-FFF2-40B4-BE49-F238E27FC236}">
                        <a16:creationId xmlns:a16="http://schemas.microsoft.com/office/drawing/2014/main" id="{68F61C7D-61F6-4F3E-BF38-043E1F4FA031}"/>
                      </a:ext>
                    </a:extLst>
                  </xdr:cNvPr>
                  <xdr:cNvCxnSpPr/>
                </xdr:nvCxnSpPr>
                <xdr:spPr>
                  <a:xfrm flipV="1">
                    <a:off x="5890268" y="3956105"/>
                    <a:ext cx="0" cy="780894"/>
                  </a:xfrm>
                  <a:prstGeom prst="line">
                    <a:avLst/>
                  </a:prstGeom>
                  <a:noFill/>
                  <a:ln w="63500" cap="flat" cmpd="sng" algn="ctr">
                    <a:solidFill>
                      <a:srgbClr val="F4BD2D">
                        <a:alpha val="40000"/>
                      </a:srgbClr>
                    </a:solidFill>
                    <a:prstDash val="solid"/>
                    <a:miter lim="800000"/>
                    <a:headEnd type="oval" w="sm" len="sm"/>
                    <a:tailEnd type="oval"/>
                  </a:ln>
                  <a:effectLst/>
                </xdr:spPr>
              </xdr:cxnSp>
              <xdr:sp macro="" textlink="">
                <xdr:nvSpPr>
                  <xdr:cNvPr id="50" name="Oval 49">
                    <a:extLst>
                      <a:ext uri="{FF2B5EF4-FFF2-40B4-BE49-F238E27FC236}">
                        <a16:creationId xmlns:a16="http://schemas.microsoft.com/office/drawing/2014/main" id="{A540E167-C694-4438-B3CE-BDEA88DC3D63}"/>
                      </a:ext>
                    </a:extLst>
                  </xdr:cNvPr>
                  <xdr:cNvSpPr/>
                </xdr:nvSpPr>
                <xdr:spPr>
                  <a:xfrm>
                    <a:off x="5565973" y="3605802"/>
                    <a:ext cx="647651" cy="648104"/>
                  </a:xfrm>
                  <a:prstGeom prst="ellipse">
                    <a:avLst/>
                  </a:prstGeom>
                  <a:solidFill>
                    <a:sysClr val="window" lastClr="FFFFFF"/>
                  </a:solidFill>
                  <a:ln w="63500" cap="flat" cmpd="sng" algn="ctr">
                    <a:solidFill>
                      <a:srgbClr val="F4BD2D">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6" name="그룹 8">
                  <a:extLst>
                    <a:ext uri="{FF2B5EF4-FFF2-40B4-BE49-F238E27FC236}">
                      <a16:creationId xmlns:a16="http://schemas.microsoft.com/office/drawing/2014/main" id="{D8B69863-E395-4E5C-B344-DB5A69FF6268}"/>
                    </a:ext>
                  </a:extLst>
                </xdr:cNvPr>
                <xdr:cNvGrpSpPr/>
              </xdr:nvGrpSpPr>
              <xdr:grpSpPr>
                <a:xfrm>
                  <a:off x="13282234" y="5664960"/>
                  <a:ext cx="638286" cy="1136498"/>
                  <a:chOff x="11632603" y="3604572"/>
                  <a:chExt cx="647807" cy="1130141"/>
                </a:xfrm>
              </xdr:grpSpPr>
              <xdr:cxnSp macro="">
                <xdr:nvCxnSpPr>
                  <xdr:cNvPr id="47" name="Straight Connector 46">
                    <a:extLst>
                      <a:ext uri="{FF2B5EF4-FFF2-40B4-BE49-F238E27FC236}">
                        <a16:creationId xmlns:a16="http://schemas.microsoft.com/office/drawing/2014/main" id="{7DE0F251-B911-4026-8ECA-C15BBF9E48FB}"/>
                      </a:ext>
                    </a:extLst>
                  </xdr:cNvPr>
                  <xdr:cNvCxnSpPr/>
                </xdr:nvCxnSpPr>
                <xdr:spPr>
                  <a:xfrm flipV="1">
                    <a:off x="11953864" y="3953819"/>
                    <a:ext cx="0" cy="780894"/>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48" name="Oval 47">
                    <a:extLst>
                      <a:ext uri="{FF2B5EF4-FFF2-40B4-BE49-F238E27FC236}">
                        <a16:creationId xmlns:a16="http://schemas.microsoft.com/office/drawing/2014/main" id="{348C2B18-390E-4359-865F-FB96250966C4}"/>
                      </a:ext>
                    </a:extLst>
                  </xdr:cNvPr>
                  <xdr:cNvSpPr/>
                </xdr:nvSpPr>
                <xdr:spPr>
                  <a:xfrm>
                    <a:off x="11632603" y="3604572"/>
                    <a:ext cx="647807" cy="647376"/>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7" name="TextBox 23">
                  <a:extLst>
                    <a:ext uri="{FF2B5EF4-FFF2-40B4-BE49-F238E27FC236}">
                      <a16:creationId xmlns:a16="http://schemas.microsoft.com/office/drawing/2014/main" id="{BF49C357-0928-4015-9448-F088A33B045C}"/>
                    </a:ext>
                  </a:extLst>
                </xdr:cNvPr>
                <xdr:cNvSpPr txBox="1"/>
              </xdr:nvSpPr>
              <xdr:spPr>
                <a:xfrm>
                  <a:off x="13078220" y="4946829"/>
                  <a:ext cx="1220521"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18" name="TextBox 24">
                  <a:extLst>
                    <a:ext uri="{FF2B5EF4-FFF2-40B4-BE49-F238E27FC236}">
                      <a16:creationId xmlns:a16="http://schemas.microsoft.com/office/drawing/2014/main" id="{0F65F0CC-686D-4369-B013-8F8C0FB60753}"/>
                    </a:ext>
                  </a:extLst>
                </xdr:cNvPr>
                <xdr:cNvSpPr txBox="1"/>
              </xdr:nvSpPr>
              <xdr:spPr>
                <a:xfrm>
                  <a:off x="10191233" y="6905304"/>
                  <a:ext cx="962352" cy="30998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9" name="TextBox 25">
                  <a:extLst>
                    <a:ext uri="{FF2B5EF4-FFF2-40B4-BE49-F238E27FC236}">
                      <a16:creationId xmlns:a16="http://schemas.microsoft.com/office/drawing/2014/main" id="{1EE93A17-BFBB-438B-9CF0-F99DE6ABDD75}"/>
                    </a:ext>
                  </a:extLst>
                </xdr:cNvPr>
                <xdr:cNvSpPr txBox="1"/>
              </xdr:nvSpPr>
              <xdr:spPr>
                <a:xfrm>
                  <a:off x="5223534" y="4966978"/>
                  <a:ext cx="1079418" cy="406482"/>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4BD2D"/>
                      </a:solidFill>
                      <a:latin typeface="Arial"/>
                      <a:ea typeface="Arial Unicode MS"/>
                      <a:cs typeface="Arial" pitchFamily="34" charset="0"/>
                    </a:rPr>
                    <a:t>14 May</a:t>
                  </a:r>
                  <a:endParaRPr lang="ko-KR" altLang="en-US" sz="2000" b="1">
                    <a:solidFill>
                      <a:srgbClr val="F4BD2D"/>
                    </a:solidFill>
                    <a:latin typeface="Arial"/>
                    <a:ea typeface="Arial Unicode MS"/>
                    <a:cs typeface="Arial" pitchFamily="34" charset="0"/>
                  </a:endParaRPr>
                </a:p>
              </xdr:txBody>
            </xdr:sp>
            <xdr:sp macro="" textlink="">
              <xdr:nvSpPr>
                <xdr:cNvPr id="20" name="TextBox 27">
                  <a:extLst>
                    <a:ext uri="{FF2B5EF4-FFF2-40B4-BE49-F238E27FC236}">
                      <a16:creationId xmlns:a16="http://schemas.microsoft.com/office/drawing/2014/main" id="{ED9582F6-0383-4AB9-8CD2-4304F05F3ECE}"/>
                    </a:ext>
                  </a:extLst>
                </xdr:cNvPr>
                <xdr:cNvSpPr txBox="1"/>
              </xdr:nvSpPr>
              <xdr:spPr>
                <a:xfrm>
                  <a:off x="4703286" y="6930445"/>
                  <a:ext cx="2106294" cy="506508"/>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1" name="TextBox 29">
                  <a:extLst>
                    <a:ext uri="{FF2B5EF4-FFF2-40B4-BE49-F238E27FC236}">
                      <a16:creationId xmlns:a16="http://schemas.microsoft.com/office/drawing/2014/main" id="{B05B85E5-4FCB-46D6-AAAE-4BC4E21C0562}"/>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22" name="TextBox 30">
                  <a:extLst>
                    <a:ext uri="{FF2B5EF4-FFF2-40B4-BE49-F238E27FC236}">
                      <a16:creationId xmlns:a16="http://schemas.microsoft.com/office/drawing/2014/main" id="{F17FB05F-57B8-4A14-9E8B-14552073C17C}"/>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3" name="TextBox 31">
                  <a:extLst>
                    <a:ext uri="{FF2B5EF4-FFF2-40B4-BE49-F238E27FC236}">
                      <a16:creationId xmlns:a16="http://schemas.microsoft.com/office/drawing/2014/main" id="{6716B386-240D-4097-9E96-DF6779F36375}"/>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4" name="TextBox 32">
                  <a:extLst>
                    <a:ext uri="{FF2B5EF4-FFF2-40B4-BE49-F238E27FC236}">
                      <a16:creationId xmlns:a16="http://schemas.microsoft.com/office/drawing/2014/main" id="{480DA3E6-3460-4365-A110-446A38B44918}"/>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25" name="TextBox 33">
                  <a:extLst>
                    <a:ext uri="{FF2B5EF4-FFF2-40B4-BE49-F238E27FC236}">
                      <a16:creationId xmlns:a16="http://schemas.microsoft.com/office/drawing/2014/main" id="{328F0376-F0EC-48AB-802F-198C1D723F63}"/>
                    </a:ext>
                  </a:extLst>
                </xdr:cNvPr>
                <xdr:cNvSpPr txBox="1"/>
              </xdr:nvSpPr>
              <xdr:spPr>
                <a:xfrm>
                  <a:off x="8063019" y="4590771"/>
                  <a:ext cx="2103121" cy="52642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6" name="Rounded Rectangle 5">
                  <a:extLst>
                    <a:ext uri="{FF2B5EF4-FFF2-40B4-BE49-F238E27FC236}">
                      <a16:creationId xmlns:a16="http://schemas.microsoft.com/office/drawing/2014/main" id="{03574886-6149-469F-A284-18437C77F7A8}"/>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27" name="Rectangle 9">
                  <a:extLst>
                    <a:ext uri="{FF2B5EF4-FFF2-40B4-BE49-F238E27FC236}">
                      <a16:creationId xmlns:a16="http://schemas.microsoft.com/office/drawing/2014/main" id="{13D71D08-3E30-4994-AF87-589D396FB335}"/>
                    </a:ext>
                  </a:extLst>
                </xdr:cNvPr>
                <xdr:cNvSpPr/>
              </xdr:nvSpPr>
              <xdr:spPr>
                <a:xfrm>
                  <a:off x="5600502" y="5739439"/>
                  <a:ext cx="321380" cy="311562"/>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4BD2D">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8" name="그룹 5">
                  <a:extLst>
                    <a:ext uri="{FF2B5EF4-FFF2-40B4-BE49-F238E27FC236}">
                      <a16:creationId xmlns:a16="http://schemas.microsoft.com/office/drawing/2014/main" id="{6950C2DE-10AB-42BE-8F08-FA0F9ABD2D91}"/>
                    </a:ext>
                  </a:extLst>
                </xdr:cNvPr>
                <xdr:cNvGrpSpPr/>
              </xdr:nvGrpSpPr>
              <xdr:grpSpPr>
                <a:xfrm>
                  <a:off x="8760091" y="5205036"/>
                  <a:ext cx="641307" cy="1109168"/>
                  <a:chOff x="5534611" y="3144708"/>
                  <a:chExt cx="647652" cy="1109168"/>
                </a:xfrm>
              </xdr:grpSpPr>
              <xdr:cxnSp macro="">
                <xdr:nvCxnSpPr>
                  <xdr:cNvPr id="45" name="Straight Connector 44">
                    <a:extLst>
                      <a:ext uri="{FF2B5EF4-FFF2-40B4-BE49-F238E27FC236}">
                        <a16:creationId xmlns:a16="http://schemas.microsoft.com/office/drawing/2014/main" id="{D342A2F5-DF4C-4F34-8242-209AD315D37F}"/>
                      </a:ext>
                    </a:extLst>
                  </xdr:cNvPr>
                  <xdr:cNvCxnSpPr/>
                </xdr:nvCxnSpPr>
                <xdr:spPr>
                  <a:xfrm flipV="1">
                    <a:off x="5858432" y="3144708"/>
                    <a:ext cx="0" cy="78089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46" name="Oval 45">
                    <a:extLst>
                      <a:ext uri="{FF2B5EF4-FFF2-40B4-BE49-F238E27FC236}">
                        <a16:creationId xmlns:a16="http://schemas.microsoft.com/office/drawing/2014/main" id="{AC4276D1-E581-4D58-B3C7-70C90E94C3B2}"/>
                      </a:ext>
                    </a:extLst>
                  </xdr:cNvPr>
                  <xdr:cNvSpPr/>
                </xdr:nvSpPr>
                <xdr:spPr>
                  <a:xfrm>
                    <a:off x="5534611" y="3605771"/>
                    <a:ext cx="647652" cy="648105"/>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9" name="TextBox 58">
                  <a:extLst>
                    <a:ext uri="{FF2B5EF4-FFF2-40B4-BE49-F238E27FC236}">
                      <a16:creationId xmlns:a16="http://schemas.microsoft.com/office/drawing/2014/main" id="{A1BFACA7-3FFE-4AD1-8EC9-A3EB175384C1}"/>
                    </a:ext>
                  </a:extLst>
                </xdr:cNvPr>
                <xdr:cNvSpPr txBox="1"/>
              </xdr:nvSpPr>
              <xdr:spPr>
                <a:xfrm>
                  <a:off x="8541026" y="6616039"/>
                  <a:ext cx="1278097" cy="406481"/>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30" name="Block Arc 25">
                  <a:extLst>
                    <a:ext uri="{FF2B5EF4-FFF2-40B4-BE49-F238E27FC236}">
                      <a16:creationId xmlns:a16="http://schemas.microsoft.com/office/drawing/2014/main" id="{EA6BB3C7-482D-4AF1-BCEA-CE9B80F8EC0D}"/>
                    </a:ext>
                  </a:extLst>
                </xdr:cNvPr>
                <xdr:cNvSpPr/>
              </xdr:nvSpPr>
              <xdr:spPr>
                <a:xfrm>
                  <a:off x="8948308" y="5775078"/>
                  <a:ext cx="239712" cy="344792"/>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31" name="그룹 8">
                  <a:extLst>
                    <a:ext uri="{FF2B5EF4-FFF2-40B4-BE49-F238E27FC236}">
                      <a16:creationId xmlns:a16="http://schemas.microsoft.com/office/drawing/2014/main" id="{4962654A-C324-4B05-94AE-2D8FFA2018EA}"/>
                    </a:ext>
                  </a:extLst>
                </xdr:cNvPr>
                <xdr:cNvGrpSpPr/>
              </xdr:nvGrpSpPr>
              <xdr:grpSpPr>
                <a:xfrm>
                  <a:off x="10345417" y="5572517"/>
                  <a:ext cx="657170" cy="1135356"/>
                  <a:chOff x="11591330" y="3605704"/>
                  <a:chExt cx="647651" cy="1129006"/>
                </a:xfrm>
              </xdr:grpSpPr>
              <xdr:cxnSp macro="">
                <xdr:nvCxnSpPr>
                  <xdr:cNvPr id="43" name="Straight Connector 42">
                    <a:extLst>
                      <a:ext uri="{FF2B5EF4-FFF2-40B4-BE49-F238E27FC236}">
                        <a16:creationId xmlns:a16="http://schemas.microsoft.com/office/drawing/2014/main" id="{336FE661-C61A-4566-8226-AF8096A09539}"/>
                      </a:ext>
                    </a:extLst>
                  </xdr:cNvPr>
                  <xdr:cNvCxnSpPr/>
                </xdr:nvCxnSpPr>
                <xdr:spPr>
                  <a:xfrm flipV="1">
                    <a:off x="11915159" y="3953816"/>
                    <a:ext cx="0" cy="780894"/>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44" name="Oval 43">
                    <a:extLst>
                      <a:ext uri="{FF2B5EF4-FFF2-40B4-BE49-F238E27FC236}">
                        <a16:creationId xmlns:a16="http://schemas.microsoft.com/office/drawing/2014/main" id="{DFD90C8C-DCE2-4647-A58A-E0D3D40E65E0}"/>
                      </a:ext>
                    </a:extLst>
                  </xdr:cNvPr>
                  <xdr:cNvSpPr/>
                </xdr:nvSpPr>
                <xdr:spPr>
                  <a:xfrm>
                    <a:off x="11591330" y="3605704"/>
                    <a:ext cx="647651" cy="648105"/>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2" name="TextBox 63">
                  <a:extLst>
                    <a:ext uri="{FF2B5EF4-FFF2-40B4-BE49-F238E27FC236}">
                      <a16:creationId xmlns:a16="http://schemas.microsoft.com/office/drawing/2014/main" id="{5D18AE66-E496-4CA9-94C9-AF52AF91ABE9}"/>
                    </a:ext>
                  </a:extLst>
                </xdr:cNvPr>
                <xdr:cNvSpPr txBox="1"/>
              </xdr:nvSpPr>
              <xdr:spPr>
                <a:xfrm>
                  <a:off x="10135875" y="4916496"/>
                  <a:ext cx="1193070"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33" name="Oval 32">
                  <a:extLst>
                    <a:ext uri="{FF2B5EF4-FFF2-40B4-BE49-F238E27FC236}">
                      <a16:creationId xmlns:a16="http://schemas.microsoft.com/office/drawing/2014/main" id="{C9318DFA-5C53-42DC-BF5B-3CE105782CC9}"/>
                    </a:ext>
                  </a:extLst>
                </xdr:cNvPr>
                <xdr:cNvSpPr/>
              </xdr:nvSpPr>
              <xdr:spPr>
                <a:xfrm>
                  <a:off x="10508025" y="5758413"/>
                  <a:ext cx="325597" cy="328570"/>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34" name="그룹 7">
                  <a:extLst>
                    <a:ext uri="{FF2B5EF4-FFF2-40B4-BE49-F238E27FC236}">
                      <a16:creationId xmlns:a16="http://schemas.microsoft.com/office/drawing/2014/main" id="{351CB99A-ACBA-41BA-909B-5CF5661C3BF7}"/>
                    </a:ext>
                  </a:extLst>
                </xdr:cNvPr>
                <xdr:cNvGrpSpPr/>
              </xdr:nvGrpSpPr>
              <xdr:grpSpPr>
                <a:xfrm>
                  <a:off x="11720363" y="5223217"/>
                  <a:ext cx="647651" cy="1102818"/>
                  <a:chOff x="8759362" y="3144775"/>
                  <a:chExt cx="647651" cy="1109168"/>
                </a:xfrm>
              </xdr:grpSpPr>
              <xdr:cxnSp macro="">
                <xdr:nvCxnSpPr>
                  <xdr:cNvPr id="41" name="Straight Connector 40">
                    <a:extLst>
                      <a:ext uri="{FF2B5EF4-FFF2-40B4-BE49-F238E27FC236}">
                        <a16:creationId xmlns:a16="http://schemas.microsoft.com/office/drawing/2014/main" id="{02A9F298-99BE-4331-9230-D8789D39D0EE}"/>
                      </a:ext>
                    </a:extLst>
                  </xdr:cNvPr>
                  <xdr:cNvCxnSpPr/>
                </xdr:nvCxnSpPr>
                <xdr:spPr>
                  <a:xfrm flipV="1">
                    <a:off x="9083186" y="3144775"/>
                    <a:ext cx="0" cy="780895"/>
                  </a:xfrm>
                  <a:prstGeom prst="line">
                    <a:avLst/>
                  </a:prstGeom>
                  <a:noFill/>
                  <a:ln w="63500" cap="flat" cmpd="sng" algn="ctr">
                    <a:solidFill>
                      <a:srgbClr val="1C7DE1">
                        <a:alpha val="40000"/>
                      </a:srgbClr>
                    </a:solidFill>
                    <a:prstDash val="solid"/>
                    <a:miter lim="800000"/>
                    <a:headEnd type="oval" w="sm" len="sm"/>
                    <a:tailEnd type="oval" w="sm" len="sm"/>
                  </a:ln>
                  <a:effectLst/>
                </xdr:spPr>
              </xdr:cxnSp>
              <xdr:sp macro="" textlink="">
                <xdr:nvSpPr>
                  <xdr:cNvPr id="42" name="Oval 41">
                    <a:extLst>
                      <a:ext uri="{FF2B5EF4-FFF2-40B4-BE49-F238E27FC236}">
                        <a16:creationId xmlns:a16="http://schemas.microsoft.com/office/drawing/2014/main" id="{0FA6831B-E022-4EB9-A4F3-6281CA6B2C87}"/>
                      </a:ext>
                    </a:extLst>
                  </xdr:cNvPr>
                  <xdr:cNvSpPr/>
                </xdr:nvSpPr>
                <xdr:spPr>
                  <a:xfrm>
                    <a:off x="8759362" y="3605838"/>
                    <a:ext cx="647651" cy="648105"/>
                  </a:xfrm>
                  <a:prstGeom prst="ellipse">
                    <a:avLst/>
                  </a:prstGeom>
                  <a:solidFill>
                    <a:sysClr val="window" lastClr="FFFFFF"/>
                  </a:solidFill>
                  <a:ln w="63500" cap="flat" cmpd="sng" algn="ctr">
                    <a:solidFill>
                      <a:srgbClr val="1C7DE1">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5" name="TextBox 34">
                  <a:extLst>
                    <a:ext uri="{FF2B5EF4-FFF2-40B4-BE49-F238E27FC236}">
                      <a16:creationId xmlns:a16="http://schemas.microsoft.com/office/drawing/2014/main" id="{DE8FF9A6-D7C4-40B6-8B25-3F966CADA699}"/>
                    </a:ext>
                  </a:extLst>
                </xdr:cNvPr>
                <xdr:cNvSpPr txBox="1"/>
              </xdr:nvSpPr>
              <xdr:spPr>
                <a:xfrm>
                  <a:off x="11532039" y="6652625"/>
                  <a:ext cx="1194487" cy="46168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36" name="TextBox 65">
                  <a:extLst>
                    <a:ext uri="{FF2B5EF4-FFF2-40B4-BE49-F238E27FC236}">
                      <a16:creationId xmlns:a16="http://schemas.microsoft.com/office/drawing/2014/main" id="{A30D570A-623C-45C9-8FF0-916A43E116A1}"/>
                    </a:ext>
                  </a:extLst>
                </xdr:cNvPr>
                <xdr:cNvSpPr txBox="1"/>
              </xdr:nvSpPr>
              <xdr:spPr>
                <a:xfrm>
                  <a:off x="11514107" y="4674134"/>
                  <a:ext cx="952833" cy="30461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7" name="TextBox 66">
                  <a:extLst>
                    <a:ext uri="{FF2B5EF4-FFF2-40B4-BE49-F238E27FC236}">
                      <a16:creationId xmlns:a16="http://schemas.microsoft.com/office/drawing/2014/main" id="{F3EA6CF0-61A7-4DB2-9BC6-57F08D8586A6}"/>
                    </a:ext>
                  </a:extLst>
                </xdr:cNvPr>
                <xdr:cNvSpPr txBox="1"/>
              </xdr:nvSpPr>
              <xdr:spPr>
                <a:xfrm>
                  <a:off x="12905733" y="6912904"/>
                  <a:ext cx="1421221" cy="30779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8" name="Freeform 18">
                  <a:extLst>
                    <a:ext uri="{FF2B5EF4-FFF2-40B4-BE49-F238E27FC236}">
                      <a16:creationId xmlns:a16="http://schemas.microsoft.com/office/drawing/2014/main" id="{A0EFF727-6A48-4C54-BAD1-156765678CDB}"/>
                    </a:ext>
                  </a:extLst>
                </xdr:cNvPr>
                <xdr:cNvSpPr/>
              </xdr:nvSpPr>
              <xdr:spPr>
                <a:xfrm>
                  <a:off x="13410547" y="5815423"/>
                  <a:ext cx="365844" cy="298644"/>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39" name="Notched Right Arrow 73">
                  <a:extLst>
                    <a:ext uri="{FF2B5EF4-FFF2-40B4-BE49-F238E27FC236}">
                      <a16:creationId xmlns:a16="http://schemas.microsoft.com/office/drawing/2014/main" id="{B9F7F7FA-987B-475E-A3C3-7B93E35C24EB}"/>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40" name="5-Point Star 74">
                  <a:extLst>
                    <a:ext uri="{FF2B5EF4-FFF2-40B4-BE49-F238E27FC236}">
                      <a16:creationId xmlns:a16="http://schemas.microsoft.com/office/drawing/2014/main" id="{32EC6559-DF60-4AC6-9130-587A4F5A07B0}"/>
                    </a:ext>
                  </a:extLst>
                </xdr:cNvPr>
                <xdr:cNvSpPr/>
              </xdr:nvSpPr>
              <xdr:spPr>
                <a:xfrm>
                  <a:off x="11874638" y="5796594"/>
                  <a:ext cx="372709" cy="366619"/>
                </a:xfrm>
                <a:prstGeom prst="star5">
                  <a:avLst/>
                </a:prstGeom>
                <a:solidFill>
                  <a:srgbClr val="1C7DE1">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cxnSp macro="">
            <xdr:nvCxnSpPr>
              <xdr:cNvPr id="8" name="Straight Connector 7">
                <a:extLst>
                  <a:ext uri="{FF2B5EF4-FFF2-40B4-BE49-F238E27FC236}">
                    <a16:creationId xmlns:a16="http://schemas.microsoft.com/office/drawing/2014/main" id="{C201BBB5-6241-4185-A887-3F3BDC8D7F70}"/>
                  </a:ext>
                </a:extLst>
              </xdr:cNvPr>
              <xdr:cNvCxnSpPr/>
            </xdr:nvCxnSpPr>
            <xdr:spPr>
              <a:xfrm flipV="1">
                <a:off x="6281956" y="1869943"/>
                <a:ext cx="0" cy="772324"/>
              </a:xfrm>
              <a:prstGeom prst="line">
                <a:avLst/>
              </a:prstGeom>
              <a:noFill/>
              <a:ln w="63500" cap="flat" cmpd="sng" algn="ctr">
                <a:solidFill>
                  <a:srgbClr val="FF0000"/>
                </a:solidFill>
                <a:prstDash val="solid"/>
                <a:miter lim="800000"/>
                <a:headEnd type="oval" w="sm" len="sm"/>
                <a:tailEnd type="oval" w="sm" len="sm"/>
              </a:ln>
              <a:effectLst/>
            </xdr:spPr>
          </xdr:cxnSp>
          <xdr:sp macro="" textlink="">
            <xdr:nvSpPr>
              <xdr:cNvPr id="9" name="Oval 8">
                <a:extLst>
                  <a:ext uri="{FF2B5EF4-FFF2-40B4-BE49-F238E27FC236}">
                    <a16:creationId xmlns:a16="http://schemas.microsoft.com/office/drawing/2014/main" id="{CD020FB7-5A0B-4E3D-8115-F9F386D66257}"/>
                  </a:ext>
                </a:extLst>
              </xdr:cNvPr>
              <xdr:cNvSpPr/>
            </xdr:nvSpPr>
            <xdr:spPr>
              <a:xfrm>
                <a:off x="5964841" y="2624943"/>
                <a:ext cx="616810" cy="654598"/>
              </a:xfrm>
              <a:prstGeom prst="ellipse">
                <a:avLst/>
              </a:prstGeom>
              <a:solidFill>
                <a:schemeClr val="bg1"/>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1200" b="0" i="0" u="none" strike="noStrike" kern="0" cap="none" spc="0" normalizeH="0" baseline="0">
                  <a:ln>
                    <a:noFill/>
                  </a:ln>
                  <a:solidFill>
                    <a:srgbClr val="FF0000"/>
                  </a:solidFill>
                  <a:effectLst/>
                  <a:uLnTx/>
                  <a:uFillTx/>
                  <a:latin typeface="Arial"/>
                  <a:ea typeface="Arial Unicode MS"/>
                  <a:cs typeface="+mn-cs"/>
                </a:endParaRPr>
              </a:p>
            </xdr:txBody>
          </xdr:sp>
          <xdr:sp macro="" textlink="">
            <xdr:nvSpPr>
              <xdr:cNvPr id="10" name="TextBox 9">
                <a:extLst>
                  <a:ext uri="{FF2B5EF4-FFF2-40B4-BE49-F238E27FC236}">
                    <a16:creationId xmlns:a16="http://schemas.microsoft.com/office/drawing/2014/main" id="{2AA58BC2-25B8-4FF1-A262-8B127A045324}"/>
                  </a:ext>
                </a:extLst>
              </xdr:cNvPr>
              <xdr:cNvSpPr txBox="1"/>
            </xdr:nvSpPr>
            <xdr:spPr>
              <a:xfrm>
                <a:off x="5984216" y="1095409"/>
                <a:ext cx="678786" cy="275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latin typeface="Arial" panose="020B0604020202020204" pitchFamily="34" charset="0"/>
                    <a:cs typeface="Arial" panose="020B0604020202020204" pitchFamily="34" charset="0"/>
                  </a:rPr>
                  <a:t>NOW</a:t>
                </a:r>
                <a:endParaRPr lang="th-TH" sz="1600" b="1">
                  <a:solidFill>
                    <a:sysClr val="windowText" lastClr="000000"/>
                  </a:solidFill>
                  <a:latin typeface="Arial" panose="020B0604020202020204" pitchFamily="34" charset="0"/>
                </a:endParaRPr>
              </a:p>
            </xdr:txBody>
          </xdr:sp>
          <xdr:sp macro="" textlink="">
            <xdr:nvSpPr>
              <xdr:cNvPr id="11" name="TextBox 32">
                <a:extLst>
                  <a:ext uri="{FF2B5EF4-FFF2-40B4-BE49-F238E27FC236}">
                    <a16:creationId xmlns:a16="http://schemas.microsoft.com/office/drawing/2014/main" id="{875FAB52-F976-4008-8807-48B8AC84511D}"/>
                  </a:ext>
                </a:extLst>
              </xdr:cNvPr>
              <xdr:cNvSpPr txBox="1"/>
            </xdr:nvSpPr>
            <xdr:spPr>
              <a:xfrm>
                <a:off x="5798686" y="1329363"/>
                <a:ext cx="1055205" cy="393542"/>
              </a:xfrm>
              <a:prstGeom prst="rect">
                <a:avLst/>
              </a:prstGeom>
              <a:noFill/>
            </xdr:spPr>
            <xdr:txBody>
              <a:bodyPr wrap="square" rtlCol="0" anchor="ctr">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th-TH" altLang="ko-KR" sz="2000" b="1">
                    <a:solidFill>
                      <a:srgbClr val="FF0000"/>
                    </a:solidFill>
                    <a:latin typeface="Arial"/>
                    <a:ea typeface="Arial Unicode MS"/>
                    <a:cs typeface="Arial" pitchFamily="34" charset="0"/>
                  </a:rPr>
                  <a:t>16</a:t>
                </a:r>
                <a:r>
                  <a:rPr lang="en-US" altLang="ko-KR" sz="2000" b="1">
                    <a:solidFill>
                      <a:srgbClr val="FF0000"/>
                    </a:solidFill>
                    <a:latin typeface="Arial"/>
                    <a:ea typeface="Arial Unicode MS"/>
                    <a:cs typeface="Arial" pitchFamily="34" charset="0"/>
                  </a:rPr>
                  <a:t> Jul</a:t>
                </a:r>
                <a:endParaRPr lang="ko-KR" altLang="en-US" sz="2000" b="1">
                  <a:solidFill>
                    <a:srgbClr val="FF0000"/>
                  </a:solidFill>
                  <a:latin typeface="Arial"/>
                  <a:ea typeface="Arial Unicode MS"/>
                  <a:cs typeface="Arial" pitchFamily="34" charset="0"/>
                </a:endParaRPr>
              </a:p>
            </xdr:txBody>
          </xdr:sp>
        </xdr:grpSp>
        <xdr:sp macro="" textlink="">
          <xdr:nvSpPr>
            <xdr:cNvPr id="6" name="Heart 5">
              <a:extLst>
                <a:ext uri="{FF2B5EF4-FFF2-40B4-BE49-F238E27FC236}">
                  <a16:creationId xmlns:a16="http://schemas.microsoft.com/office/drawing/2014/main" id="{743F4B60-CD5C-47DF-9033-F35BB269B6CD}"/>
                </a:ext>
              </a:extLst>
            </xdr:cNvPr>
            <xdr:cNvSpPr/>
          </xdr:nvSpPr>
          <xdr:spPr>
            <a:xfrm>
              <a:off x="6357920" y="2592296"/>
              <a:ext cx="422372" cy="344911"/>
            </a:xfrm>
            <a:prstGeom prst="heart">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grp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51547</xdr:colOff>
      <xdr:row>4</xdr:row>
      <xdr:rowOff>135087</xdr:rowOff>
    </xdr:from>
    <xdr:to>
      <xdr:col>6</xdr:col>
      <xdr:colOff>3236022</xdr:colOff>
      <xdr:row>20</xdr:row>
      <xdr:rowOff>115360</xdr:rowOff>
    </xdr:to>
    <xdr:grpSp>
      <xdr:nvGrpSpPr>
        <xdr:cNvPr id="2" name="Group 1">
          <a:extLst>
            <a:ext uri="{FF2B5EF4-FFF2-40B4-BE49-F238E27FC236}">
              <a16:creationId xmlns:a16="http://schemas.microsoft.com/office/drawing/2014/main" id="{B88E470C-DCA9-4FCC-A433-609937428072}"/>
            </a:ext>
          </a:extLst>
        </xdr:cNvPr>
        <xdr:cNvGrpSpPr/>
      </xdr:nvGrpSpPr>
      <xdr:grpSpPr>
        <a:xfrm>
          <a:off x="413497" y="944712"/>
          <a:ext cx="14404925" cy="2723473"/>
          <a:chOff x="715180" y="5612862"/>
          <a:chExt cx="14517632" cy="2954898"/>
        </a:xfrm>
      </xdr:grpSpPr>
      <xdr:sp macro="" textlink="">
        <xdr:nvSpPr>
          <xdr:cNvPr id="3" name="TextBox 2">
            <a:extLst>
              <a:ext uri="{FF2B5EF4-FFF2-40B4-BE49-F238E27FC236}">
                <a16:creationId xmlns:a16="http://schemas.microsoft.com/office/drawing/2014/main" id="{211EC987-9301-4218-9193-4B67AE41FA8E}"/>
              </a:ext>
            </a:extLst>
          </xdr:cNvPr>
          <xdr:cNvSpPr txBox="1"/>
        </xdr:nvSpPr>
        <xdr:spPr>
          <a:xfrm>
            <a:off x="715180" y="5612862"/>
            <a:ext cx="14517632"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4" name="Group 3">
            <a:extLst>
              <a:ext uri="{FF2B5EF4-FFF2-40B4-BE49-F238E27FC236}">
                <a16:creationId xmlns:a16="http://schemas.microsoft.com/office/drawing/2014/main" id="{3775F317-3FE2-45D3-A7E0-9EE453BC206C}"/>
              </a:ext>
            </a:extLst>
          </xdr:cNvPr>
          <xdr:cNvGrpSpPr/>
        </xdr:nvGrpSpPr>
        <xdr:grpSpPr>
          <a:xfrm>
            <a:off x="791741" y="5729698"/>
            <a:ext cx="14346300" cy="2750978"/>
            <a:chOff x="108185" y="432490"/>
            <a:chExt cx="14343123" cy="2750978"/>
          </a:xfrm>
        </xdr:grpSpPr>
        <xdr:grpSp>
          <xdr:nvGrpSpPr>
            <xdr:cNvPr id="5" name="Group 4">
              <a:extLst>
                <a:ext uri="{FF2B5EF4-FFF2-40B4-BE49-F238E27FC236}">
                  <a16:creationId xmlns:a16="http://schemas.microsoft.com/office/drawing/2014/main" id="{678428F6-7A05-4951-BD12-0D5ECD6F1D20}"/>
                </a:ext>
              </a:extLst>
            </xdr:cNvPr>
            <xdr:cNvGrpSpPr/>
          </xdr:nvGrpSpPr>
          <xdr:grpSpPr>
            <a:xfrm>
              <a:off x="108185" y="432490"/>
              <a:ext cx="14343123" cy="2750978"/>
              <a:chOff x="360537" y="600927"/>
              <a:chExt cx="13128973" cy="2795045"/>
            </a:xfrm>
          </xdr:grpSpPr>
          <xdr:grpSp>
            <xdr:nvGrpSpPr>
              <xdr:cNvPr id="7" name="Group 6">
                <a:extLst>
                  <a:ext uri="{FF2B5EF4-FFF2-40B4-BE49-F238E27FC236}">
                    <a16:creationId xmlns:a16="http://schemas.microsoft.com/office/drawing/2014/main" id="{2EBE78C3-8B32-4A47-B94C-B7868E2F21D6}"/>
                  </a:ext>
                </a:extLst>
              </xdr:cNvPr>
              <xdr:cNvGrpSpPr/>
            </xdr:nvGrpSpPr>
            <xdr:grpSpPr>
              <a:xfrm>
                <a:off x="360537" y="600927"/>
                <a:ext cx="13128973" cy="2795045"/>
                <a:chOff x="1315888" y="4614630"/>
                <a:chExt cx="13364017" cy="2822323"/>
              </a:xfrm>
            </xdr:grpSpPr>
            <xdr:cxnSp macro="">
              <xdr:nvCxnSpPr>
                <xdr:cNvPr id="12" name="Straight Connector 11">
                  <a:extLst>
                    <a:ext uri="{FF2B5EF4-FFF2-40B4-BE49-F238E27FC236}">
                      <a16:creationId xmlns:a16="http://schemas.microsoft.com/office/drawing/2014/main" id="{EEF25C2A-2E23-46F1-A15A-0729D94E4666}"/>
                    </a:ext>
                  </a:extLst>
                </xdr:cNvPr>
                <xdr:cNvCxnSpPr>
                  <a:cxnSpLocks/>
                </xdr:cNvCxnSpPr>
              </xdr:nvCxnSpPr>
              <xdr:spPr>
                <a:xfrm flipV="1">
                  <a:off x="1315888" y="5926350"/>
                  <a:ext cx="13364017" cy="4995"/>
                </a:xfrm>
                <a:prstGeom prst="line">
                  <a:avLst/>
                </a:prstGeom>
                <a:noFill/>
                <a:ln w="76200" cap="flat" cmpd="sng" algn="ctr">
                  <a:solidFill>
                    <a:sysClr val="window" lastClr="FFFFFF">
                      <a:lumMod val="85000"/>
                    </a:sysClr>
                  </a:solidFill>
                  <a:prstDash val="solid"/>
                  <a:miter lim="800000"/>
                </a:ln>
                <a:effectLst/>
              </xdr:spPr>
            </xdr:cxnSp>
            <xdr:grpSp>
              <xdr:nvGrpSpPr>
                <xdr:cNvPr id="13" name="그룹 4">
                  <a:extLst>
                    <a:ext uri="{FF2B5EF4-FFF2-40B4-BE49-F238E27FC236}">
                      <a16:creationId xmlns:a16="http://schemas.microsoft.com/office/drawing/2014/main" id="{64C8E369-0C50-4D21-936D-12AEFDC4B906}"/>
                    </a:ext>
                  </a:extLst>
                </xdr:cNvPr>
                <xdr:cNvGrpSpPr/>
              </xdr:nvGrpSpPr>
              <xdr:grpSpPr>
                <a:xfrm>
                  <a:off x="2046677" y="5580506"/>
                  <a:ext cx="638547" cy="1129321"/>
                  <a:chOff x="1234621" y="3594272"/>
                  <a:chExt cx="648072" cy="1132494"/>
                </a:xfrm>
              </xdr:grpSpPr>
              <xdr:cxnSp macro="">
                <xdr:nvCxnSpPr>
                  <xdr:cNvPr id="53" name="Straight Connector 52">
                    <a:extLst>
                      <a:ext uri="{FF2B5EF4-FFF2-40B4-BE49-F238E27FC236}">
                        <a16:creationId xmlns:a16="http://schemas.microsoft.com/office/drawing/2014/main" id="{E14741C1-5F12-40C8-BADC-6DB0774B85C9}"/>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54" name="Oval 53">
                    <a:extLst>
                      <a:ext uri="{FF2B5EF4-FFF2-40B4-BE49-F238E27FC236}">
                        <a16:creationId xmlns:a16="http://schemas.microsoft.com/office/drawing/2014/main" id="{E93B5E13-1627-4E0B-AB32-DB4DF0BDEFE3}"/>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4" name="그룹 5">
                  <a:extLst>
                    <a:ext uri="{FF2B5EF4-FFF2-40B4-BE49-F238E27FC236}">
                      <a16:creationId xmlns:a16="http://schemas.microsoft.com/office/drawing/2014/main" id="{086BFC40-09DA-4E78-A919-190DA8C4065F}"/>
                    </a:ext>
                  </a:extLst>
                </xdr:cNvPr>
                <xdr:cNvGrpSpPr/>
              </xdr:nvGrpSpPr>
              <xdr:grpSpPr>
                <a:xfrm>
                  <a:off x="3809645" y="5211504"/>
                  <a:ext cx="641722" cy="1118636"/>
                  <a:chOff x="4137552" y="3133233"/>
                  <a:chExt cx="648072" cy="1109111"/>
                </a:xfrm>
              </xdr:grpSpPr>
              <xdr:cxnSp macro="">
                <xdr:nvCxnSpPr>
                  <xdr:cNvPr id="51" name="Straight Connector 50">
                    <a:extLst>
                      <a:ext uri="{FF2B5EF4-FFF2-40B4-BE49-F238E27FC236}">
                        <a16:creationId xmlns:a16="http://schemas.microsoft.com/office/drawing/2014/main" id="{3ED4AC29-6793-464D-81BE-C33E39C31B80}"/>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52" name="Oval 51">
                    <a:extLst>
                      <a:ext uri="{FF2B5EF4-FFF2-40B4-BE49-F238E27FC236}">
                        <a16:creationId xmlns:a16="http://schemas.microsoft.com/office/drawing/2014/main" id="{AC99660D-35BC-4978-B8E6-029BF26C61E4}"/>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5" name="그룹 6">
                  <a:extLst>
                    <a:ext uri="{FF2B5EF4-FFF2-40B4-BE49-F238E27FC236}">
                      <a16:creationId xmlns:a16="http://schemas.microsoft.com/office/drawing/2014/main" id="{9695AAAD-CCB8-4B7C-97EF-5D3D88C1D8D9}"/>
                    </a:ext>
                  </a:extLst>
                </xdr:cNvPr>
                <xdr:cNvGrpSpPr/>
              </xdr:nvGrpSpPr>
              <xdr:grpSpPr>
                <a:xfrm>
                  <a:off x="5436245" y="5594197"/>
                  <a:ext cx="647651" cy="1128023"/>
                  <a:chOff x="5565973" y="3605802"/>
                  <a:chExt cx="647651" cy="1131197"/>
                </a:xfrm>
              </xdr:grpSpPr>
              <xdr:cxnSp macro="">
                <xdr:nvCxnSpPr>
                  <xdr:cNvPr id="49" name="Straight Connector 48">
                    <a:extLst>
                      <a:ext uri="{FF2B5EF4-FFF2-40B4-BE49-F238E27FC236}">
                        <a16:creationId xmlns:a16="http://schemas.microsoft.com/office/drawing/2014/main" id="{C4DF226B-87C4-4824-ABBE-8BE4C28838DE}"/>
                      </a:ext>
                    </a:extLst>
                  </xdr:cNvPr>
                  <xdr:cNvCxnSpPr/>
                </xdr:nvCxnSpPr>
                <xdr:spPr>
                  <a:xfrm flipV="1">
                    <a:off x="5890268" y="3956105"/>
                    <a:ext cx="0" cy="780894"/>
                  </a:xfrm>
                  <a:prstGeom prst="line">
                    <a:avLst/>
                  </a:prstGeom>
                  <a:noFill/>
                  <a:ln w="63500" cap="flat" cmpd="sng" algn="ctr">
                    <a:solidFill>
                      <a:srgbClr val="F4BD2D">
                        <a:alpha val="40000"/>
                      </a:srgbClr>
                    </a:solidFill>
                    <a:prstDash val="solid"/>
                    <a:miter lim="800000"/>
                    <a:headEnd type="oval" w="sm" len="sm"/>
                    <a:tailEnd type="oval"/>
                  </a:ln>
                  <a:effectLst/>
                </xdr:spPr>
              </xdr:cxnSp>
              <xdr:sp macro="" textlink="">
                <xdr:nvSpPr>
                  <xdr:cNvPr id="50" name="Oval 49">
                    <a:extLst>
                      <a:ext uri="{FF2B5EF4-FFF2-40B4-BE49-F238E27FC236}">
                        <a16:creationId xmlns:a16="http://schemas.microsoft.com/office/drawing/2014/main" id="{FD1164E3-FD43-49B9-B60F-EB58FC9897CD}"/>
                      </a:ext>
                    </a:extLst>
                  </xdr:cNvPr>
                  <xdr:cNvSpPr/>
                </xdr:nvSpPr>
                <xdr:spPr>
                  <a:xfrm>
                    <a:off x="5565973" y="3605802"/>
                    <a:ext cx="647651" cy="648104"/>
                  </a:xfrm>
                  <a:prstGeom prst="ellipse">
                    <a:avLst/>
                  </a:prstGeom>
                  <a:solidFill>
                    <a:sysClr val="window" lastClr="FFFFFF"/>
                  </a:solidFill>
                  <a:ln w="63500" cap="flat" cmpd="sng" algn="ctr">
                    <a:solidFill>
                      <a:srgbClr val="F4BD2D">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6" name="그룹 8">
                  <a:extLst>
                    <a:ext uri="{FF2B5EF4-FFF2-40B4-BE49-F238E27FC236}">
                      <a16:creationId xmlns:a16="http://schemas.microsoft.com/office/drawing/2014/main" id="{1B616F51-B2CE-4DD8-8E1E-7D60596164ED}"/>
                    </a:ext>
                  </a:extLst>
                </xdr:cNvPr>
                <xdr:cNvGrpSpPr/>
              </xdr:nvGrpSpPr>
              <xdr:grpSpPr>
                <a:xfrm>
                  <a:off x="13282234" y="5664960"/>
                  <a:ext cx="638286" cy="1136498"/>
                  <a:chOff x="11632603" y="3604572"/>
                  <a:chExt cx="647807" cy="1130141"/>
                </a:xfrm>
              </xdr:grpSpPr>
              <xdr:cxnSp macro="">
                <xdr:nvCxnSpPr>
                  <xdr:cNvPr id="47" name="Straight Connector 46">
                    <a:extLst>
                      <a:ext uri="{FF2B5EF4-FFF2-40B4-BE49-F238E27FC236}">
                        <a16:creationId xmlns:a16="http://schemas.microsoft.com/office/drawing/2014/main" id="{3477F41F-E433-414C-8981-A6C39396CAE8}"/>
                      </a:ext>
                    </a:extLst>
                  </xdr:cNvPr>
                  <xdr:cNvCxnSpPr/>
                </xdr:nvCxnSpPr>
                <xdr:spPr>
                  <a:xfrm flipV="1">
                    <a:off x="11953864" y="3953819"/>
                    <a:ext cx="0" cy="780894"/>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48" name="Oval 47">
                    <a:extLst>
                      <a:ext uri="{FF2B5EF4-FFF2-40B4-BE49-F238E27FC236}">
                        <a16:creationId xmlns:a16="http://schemas.microsoft.com/office/drawing/2014/main" id="{FB1AE690-A4B2-4A1E-A00B-83B22667CCEF}"/>
                      </a:ext>
                    </a:extLst>
                  </xdr:cNvPr>
                  <xdr:cNvSpPr/>
                </xdr:nvSpPr>
                <xdr:spPr>
                  <a:xfrm>
                    <a:off x="11632603" y="3604572"/>
                    <a:ext cx="647807" cy="647376"/>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7" name="TextBox 23">
                  <a:extLst>
                    <a:ext uri="{FF2B5EF4-FFF2-40B4-BE49-F238E27FC236}">
                      <a16:creationId xmlns:a16="http://schemas.microsoft.com/office/drawing/2014/main" id="{3B5199CD-4E6D-4E3A-B12A-B9F5DE111322}"/>
                    </a:ext>
                  </a:extLst>
                </xdr:cNvPr>
                <xdr:cNvSpPr txBox="1"/>
              </xdr:nvSpPr>
              <xdr:spPr>
                <a:xfrm>
                  <a:off x="13078220" y="4946829"/>
                  <a:ext cx="1220521"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18" name="TextBox 24">
                  <a:extLst>
                    <a:ext uri="{FF2B5EF4-FFF2-40B4-BE49-F238E27FC236}">
                      <a16:creationId xmlns:a16="http://schemas.microsoft.com/office/drawing/2014/main" id="{928617E8-E8AE-4F7B-8DE8-4F3F5BEEA435}"/>
                    </a:ext>
                  </a:extLst>
                </xdr:cNvPr>
                <xdr:cNvSpPr txBox="1"/>
              </xdr:nvSpPr>
              <xdr:spPr>
                <a:xfrm>
                  <a:off x="10191233" y="6905304"/>
                  <a:ext cx="962352" cy="30998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9" name="TextBox 25">
                  <a:extLst>
                    <a:ext uri="{FF2B5EF4-FFF2-40B4-BE49-F238E27FC236}">
                      <a16:creationId xmlns:a16="http://schemas.microsoft.com/office/drawing/2014/main" id="{7206745E-E47F-4234-AC11-6828A63E5DD6}"/>
                    </a:ext>
                  </a:extLst>
                </xdr:cNvPr>
                <xdr:cNvSpPr txBox="1"/>
              </xdr:nvSpPr>
              <xdr:spPr>
                <a:xfrm>
                  <a:off x="5223534" y="4966978"/>
                  <a:ext cx="1079418" cy="406482"/>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4BD2D"/>
                      </a:solidFill>
                      <a:latin typeface="Arial"/>
                      <a:ea typeface="Arial Unicode MS"/>
                      <a:cs typeface="Arial" pitchFamily="34" charset="0"/>
                    </a:rPr>
                    <a:t>14 May</a:t>
                  </a:r>
                  <a:endParaRPr lang="ko-KR" altLang="en-US" sz="2000" b="1">
                    <a:solidFill>
                      <a:srgbClr val="F4BD2D"/>
                    </a:solidFill>
                    <a:latin typeface="Arial"/>
                    <a:ea typeface="Arial Unicode MS"/>
                    <a:cs typeface="Arial" pitchFamily="34" charset="0"/>
                  </a:endParaRPr>
                </a:p>
              </xdr:txBody>
            </xdr:sp>
            <xdr:sp macro="" textlink="">
              <xdr:nvSpPr>
                <xdr:cNvPr id="20" name="TextBox 27">
                  <a:extLst>
                    <a:ext uri="{FF2B5EF4-FFF2-40B4-BE49-F238E27FC236}">
                      <a16:creationId xmlns:a16="http://schemas.microsoft.com/office/drawing/2014/main" id="{658C3B5F-0791-4DD2-B77D-82F85B2B27FA}"/>
                    </a:ext>
                  </a:extLst>
                </xdr:cNvPr>
                <xdr:cNvSpPr txBox="1"/>
              </xdr:nvSpPr>
              <xdr:spPr>
                <a:xfrm>
                  <a:off x="4703286" y="6930445"/>
                  <a:ext cx="2106294" cy="506508"/>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1" name="TextBox 29">
                  <a:extLst>
                    <a:ext uri="{FF2B5EF4-FFF2-40B4-BE49-F238E27FC236}">
                      <a16:creationId xmlns:a16="http://schemas.microsoft.com/office/drawing/2014/main" id="{6FE842B2-FAB2-4539-82B0-9FAA7BA8CC96}"/>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22" name="TextBox 30">
                  <a:extLst>
                    <a:ext uri="{FF2B5EF4-FFF2-40B4-BE49-F238E27FC236}">
                      <a16:creationId xmlns:a16="http://schemas.microsoft.com/office/drawing/2014/main" id="{3E78E297-FA41-498A-A926-1ECAA73C0BE9}"/>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3" name="TextBox 31">
                  <a:extLst>
                    <a:ext uri="{FF2B5EF4-FFF2-40B4-BE49-F238E27FC236}">
                      <a16:creationId xmlns:a16="http://schemas.microsoft.com/office/drawing/2014/main" id="{F688B7ED-478A-46DF-8872-C573080A08D5}"/>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4" name="TextBox 32">
                  <a:extLst>
                    <a:ext uri="{FF2B5EF4-FFF2-40B4-BE49-F238E27FC236}">
                      <a16:creationId xmlns:a16="http://schemas.microsoft.com/office/drawing/2014/main" id="{81239AA5-BCE5-4FA8-86E0-70567D3FBFC3}"/>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25" name="TextBox 33">
                  <a:extLst>
                    <a:ext uri="{FF2B5EF4-FFF2-40B4-BE49-F238E27FC236}">
                      <a16:creationId xmlns:a16="http://schemas.microsoft.com/office/drawing/2014/main" id="{1FB1F791-83EF-4191-9201-A03C644DE546}"/>
                    </a:ext>
                  </a:extLst>
                </xdr:cNvPr>
                <xdr:cNvSpPr txBox="1"/>
              </xdr:nvSpPr>
              <xdr:spPr>
                <a:xfrm>
                  <a:off x="6474741" y="4614630"/>
                  <a:ext cx="2103121" cy="52642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6" name="Rounded Rectangle 5">
                  <a:extLst>
                    <a:ext uri="{FF2B5EF4-FFF2-40B4-BE49-F238E27FC236}">
                      <a16:creationId xmlns:a16="http://schemas.microsoft.com/office/drawing/2014/main" id="{196E188B-A4B5-4E4C-B930-86EFEE397E6B}"/>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27" name="Rectangle 9">
                  <a:extLst>
                    <a:ext uri="{FF2B5EF4-FFF2-40B4-BE49-F238E27FC236}">
                      <a16:creationId xmlns:a16="http://schemas.microsoft.com/office/drawing/2014/main" id="{51072C11-5644-414B-BD3A-DD69AB3143E2}"/>
                    </a:ext>
                  </a:extLst>
                </xdr:cNvPr>
                <xdr:cNvSpPr/>
              </xdr:nvSpPr>
              <xdr:spPr>
                <a:xfrm>
                  <a:off x="5600502" y="5739439"/>
                  <a:ext cx="321380" cy="311562"/>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4BD2D">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8" name="그룹 5">
                  <a:extLst>
                    <a:ext uri="{FF2B5EF4-FFF2-40B4-BE49-F238E27FC236}">
                      <a16:creationId xmlns:a16="http://schemas.microsoft.com/office/drawing/2014/main" id="{8B5FD4A3-08E7-4133-9D4F-D07C60C75670}"/>
                    </a:ext>
                  </a:extLst>
                </xdr:cNvPr>
                <xdr:cNvGrpSpPr/>
              </xdr:nvGrpSpPr>
              <xdr:grpSpPr>
                <a:xfrm>
                  <a:off x="7171812" y="5228895"/>
                  <a:ext cx="641307" cy="1109167"/>
                  <a:chOff x="3930618" y="3168567"/>
                  <a:chExt cx="647652" cy="1109167"/>
                </a:xfrm>
              </xdr:grpSpPr>
              <xdr:cxnSp macro="">
                <xdr:nvCxnSpPr>
                  <xdr:cNvPr id="45" name="Straight Connector 44">
                    <a:extLst>
                      <a:ext uri="{FF2B5EF4-FFF2-40B4-BE49-F238E27FC236}">
                        <a16:creationId xmlns:a16="http://schemas.microsoft.com/office/drawing/2014/main" id="{FD3E17FA-A0DC-4D9E-A4A0-E469F3B1EFF8}"/>
                      </a:ext>
                    </a:extLst>
                  </xdr:cNvPr>
                  <xdr:cNvCxnSpPr/>
                </xdr:nvCxnSpPr>
                <xdr:spPr>
                  <a:xfrm flipV="1">
                    <a:off x="4254440" y="3168567"/>
                    <a:ext cx="0" cy="78089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46" name="Oval 45">
                    <a:extLst>
                      <a:ext uri="{FF2B5EF4-FFF2-40B4-BE49-F238E27FC236}">
                        <a16:creationId xmlns:a16="http://schemas.microsoft.com/office/drawing/2014/main" id="{753CB869-BD17-432F-807D-D3BA3363768E}"/>
                      </a:ext>
                    </a:extLst>
                  </xdr:cNvPr>
                  <xdr:cNvSpPr/>
                </xdr:nvSpPr>
                <xdr:spPr>
                  <a:xfrm>
                    <a:off x="3930618" y="3629629"/>
                    <a:ext cx="647652" cy="648105"/>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9" name="TextBox 58">
                  <a:extLst>
                    <a:ext uri="{FF2B5EF4-FFF2-40B4-BE49-F238E27FC236}">
                      <a16:creationId xmlns:a16="http://schemas.microsoft.com/office/drawing/2014/main" id="{7937607D-8A9C-44C9-8A8A-923EBB0FA913}"/>
                    </a:ext>
                  </a:extLst>
                </xdr:cNvPr>
                <xdr:cNvSpPr txBox="1"/>
              </xdr:nvSpPr>
              <xdr:spPr>
                <a:xfrm>
                  <a:off x="6952748" y="6639898"/>
                  <a:ext cx="1278097" cy="406481"/>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30" name="Block Arc 25">
                  <a:extLst>
                    <a:ext uri="{FF2B5EF4-FFF2-40B4-BE49-F238E27FC236}">
                      <a16:creationId xmlns:a16="http://schemas.microsoft.com/office/drawing/2014/main" id="{A4F9A920-A4D1-4123-A715-CE2C00816BBA}"/>
                    </a:ext>
                  </a:extLst>
                </xdr:cNvPr>
                <xdr:cNvSpPr/>
              </xdr:nvSpPr>
              <xdr:spPr>
                <a:xfrm>
                  <a:off x="7360030" y="5798936"/>
                  <a:ext cx="239712" cy="344792"/>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31" name="그룹 8">
                  <a:extLst>
                    <a:ext uri="{FF2B5EF4-FFF2-40B4-BE49-F238E27FC236}">
                      <a16:creationId xmlns:a16="http://schemas.microsoft.com/office/drawing/2014/main" id="{5D84A3CC-EF5D-4C67-82E7-67610AB54767}"/>
                    </a:ext>
                  </a:extLst>
                </xdr:cNvPr>
                <xdr:cNvGrpSpPr/>
              </xdr:nvGrpSpPr>
              <xdr:grpSpPr>
                <a:xfrm>
                  <a:off x="10345417" y="5572517"/>
                  <a:ext cx="657170" cy="1135356"/>
                  <a:chOff x="11591330" y="3605704"/>
                  <a:chExt cx="647651" cy="1129006"/>
                </a:xfrm>
              </xdr:grpSpPr>
              <xdr:cxnSp macro="">
                <xdr:nvCxnSpPr>
                  <xdr:cNvPr id="43" name="Straight Connector 42">
                    <a:extLst>
                      <a:ext uri="{FF2B5EF4-FFF2-40B4-BE49-F238E27FC236}">
                        <a16:creationId xmlns:a16="http://schemas.microsoft.com/office/drawing/2014/main" id="{93FC5522-5921-42C0-BF73-B791F6EA79FF}"/>
                      </a:ext>
                    </a:extLst>
                  </xdr:cNvPr>
                  <xdr:cNvCxnSpPr/>
                </xdr:nvCxnSpPr>
                <xdr:spPr>
                  <a:xfrm flipV="1">
                    <a:off x="11915159" y="3953816"/>
                    <a:ext cx="0" cy="780894"/>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44" name="Oval 43">
                    <a:extLst>
                      <a:ext uri="{FF2B5EF4-FFF2-40B4-BE49-F238E27FC236}">
                        <a16:creationId xmlns:a16="http://schemas.microsoft.com/office/drawing/2014/main" id="{AAB29D3B-934E-45CD-8D8C-012E73A46556}"/>
                      </a:ext>
                    </a:extLst>
                  </xdr:cNvPr>
                  <xdr:cNvSpPr/>
                </xdr:nvSpPr>
                <xdr:spPr>
                  <a:xfrm>
                    <a:off x="11591330" y="3605704"/>
                    <a:ext cx="647651" cy="648105"/>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2" name="TextBox 63">
                  <a:extLst>
                    <a:ext uri="{FF2B5EF4-FFF2-40B4-BE49-F238E27FC236}">
                      <a16:creationId xmlns:a16="http://schemas.microsoft.com/office/drawing/2014/main" id="{D87D2E55-BC49-498F-B79F-E7C5F57DF411}"/>
                    </a:ext>
                  </a:extLst>
                </xdr:cNvPr>
                <xdr:cNvSpPr txBox="1"/>
              </xdr:nvSpPr>
              <xdr:spPr>
                <a:xfrm>
                  <a:off x="10135875" y="4916496"/>
                  <a:ext cx="1193070"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33" name="Oval 32">
                  <a:extLst>
                    <a:ext uri="{FF2B5EF4-FFF2-40B4-BE49-F238E27FC236}">
                      <a16:creationId xmlns:a16="http://schemas.microsoft.com/office/drawing/2014/main" id="{CBBDB979-AFE1-442D-A844-4E9A69CB0BED}"/>
                    </a:ext>
                  </a:extLst>
                </xdr:cNvPr>
                <xdr:cNvSpPr/>
              </xdr:nvSpPr>
              <xdr:spPr>
                <a:xfrm>
                  <a:off x="10508025" y="5758413"/>
                  <a:ext cx="325597" cy="328570"/>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34" name="그룹 7">
                  <a:extLst>
                    <a:ext uri="{FF2B5EF4-FFF2-40B4-BE49-F238E27FC236}">
                      <a16:creationId xmlns:a16="http://schemas.microsoft.com/office/drawing/2014/main" id="{C0DCCE3C-4FC5-4155-A141-C2318BBC1E1E}"/>
                    </a:ext>
                  </a:extLst>
                </xdr:cNvPr>
                <xdr:cNvGrpSpPr/>
              </xdr:nvGrpSpPr>
              <xdr:grpSpPr>
                <a:xfrm>
                  <a:off x="11720363" y="5223217"/>
                  <a:ext cx="647651" cy="1102818"/>
                  <a:chOff x="8759362" y="3144775"/>
                  <a:chExt cx="647651" cy="1109168"/>
                </a:xfrm>
              </xdr:grpSpPr>
              <xdr:cxnSp macro="">
                <xdr:nvCxnSpPr>
                  <xdr:cNvPr id="41" name="Straight Connector 40">
                    <a:extLst>
                      <a:ext uri="{FF2B5EF4-FFF2-40B4-BE49-F238E27FC236}">
                        <a16:creationId xmlns:a16="http://schemas.microsoft.com/office/drawing/2014/main" id="{27132A04-D61D-46B1-BB30-A49F3DD27495}"/>
                      </a:ext>
                    </a:extLst>
                  </xdr:cNvPr>
                  <xdr:cNvCxnSpPr/>
                </xdr:nvCxnSpPr>
                <xdr:spPr>
                  <a:xfrm flipV="1">
                    <a:off x="9083186" y="3144775"/>
                    <a:ext cx="0" cy="780895"/>
                  </a:xfrm>
                  <a:prstGeom prst="line">
                    <a:avLst/>
                  </a:prstGeom>
                  <a:noFill/>
                  <a:ln w="63500" cap="flat" cmpd="sng" algn="ctr">
                    <a:solidFill>
                      <a:srgbClr val="1C7DE1">
                        <a:alpha val="40000"/>
                      </a:srgbClr>
                    </a:solidFill>
                    <a:prstDash val="solid"/>
                    <a:miter lim="800000"/>
                    <a:headEnd type="oval" w="sm" len="sm"/>
                    <a:tailEnd type="oval" w="sm" len="sm"/>
                  </a:ln>
                  <a:effectLst/>
                </xdr:spPr>
              </xdr:cxnSp>
              <xdr:sp macro="" textlink="">
                <xdr:nvSpPr>
                  <xdr:cNvPr id="42" name="Oval 41">
                    <a:extLst>
                      <a:ext uri="{FF2B5EF4-FFF2-40B4-BE49-F238E27FC236}">
                        <a16:creationId xmlns:a16="http://schemas.microsoft.com/office/drawing/2014/main" id="{0BBBA9AC-3A61-4795-90C9-6A80E88E16E2}"/>
                      </a:ext>
                    </a:extLst>
                  </xdr:cNvPr>
                  <xdr:cNvSpPr/>
                </xdr:nvSpPr>
                <xdr:spPr>
                  <a:xfrm>
                    <a:off x="8759362" y="3605838"/>
                    <a:ext cx="647651" cy="648105"/>
                  </a:xfrm>
                  <a:prstGeom prst="ellipse">
                    <a:avLst/>
                  </a:prstGeom>
                  <a:solidFill>
                    <a:sysClr val="window" lastClr="FFFFFF"/>
                  </a:solidFill>
                  <a:ln w="63500" cap="flat" cmpd="sng" algn="ctr">
                    <a:solidFill>
                      <a:srgbClr val="1C7DE1">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5" name="TextBox 34">
                  <a:extLst>
                    <a:ext uri="{FF2B5EF4-FFF2-40B4-BE49-F238E27FC236}">
                      <a16:creationId xmlns:a16="http://schemas.microsoft.com/office/drawing/2014/main" id="{E479D2EB-AF05-4FDC-882F-8504847854BD}"/>
                    </a:ext>
                  </a:extLst>
                </xdr:cNvPr>
                <xdr:cNvSpPr txBox="1"/>
              </xdr:nvSpPr>
              <xdr:spPr>
                <a:xfrm>
                  <a:off x="11532039" y="6652625"/>
                  <a:ext cx="1194487" cy="46168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36" name="TextBox 65">
                  <a:extLst>
                    <a:ext uri="{FF2B5EF4-FFF2-40B4-BE49-F238E27FC236}">
                      <a16:creationId xmlns:a16="http://schemas.microsoft.com/office/drawing/2014/main" id="{8A20BF62-0097-4BBF-BA57-F4DF602A4A59}"/>
                    </a:ext>
                  </a:extLst>
                </xdr:cNvPr>
                <xdr:cNvSpPr txBox="1"/>
              </xdr:nvSpPr>
              <xdr:spPr>
                <a:xfrm>
                  <a:off x="11514107" y="4674134"/>
                  <a:ext cx="952833" cy="30461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7" name="TextBox 66">
                  <a:extLst>
                    <a:ext uri="{FF2B5EF4-FFF2-40B4-BE49-F238E27FC236}">
                      <a16:creationId xmlns:a16="http://schemas.microsoft.com/office/drawing/2014/main" id="{F8BF49C2-E510-442D-813F-EE77C46BE81C}"/>
                    </a:ext>
                  </a:extLst>
                </xdr:cNvPr>
                <xdr:cNvSpPr txBox="1"/>
              </xdr:nvSpPr>
              <xdr:spPr>
                <a:xfrm>
                  <a:off x="12905733" y="6912904"/>
                  <a:ext cx="1421221" cy="30779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8" name="Freeform 18">
                  <a:extLst>
                    <a:ext uri="{FF2B5EF4-FFF2-40B4-BE49-F238E27FC236}">
                      <a16:creationId xmlns:a16="http://schemas.microsoft.com/office/drawing/2014/main" id="{E22CA488-3460-42F1-A838-509B9AAB889B}"/>
                    </a:ext>
                  </a:extLst>
                </xdr:cNvPr>
                <xdr:cNvSpPr/>
              </xdr:nvSpPr>
              <xdr:spPr>
                <a:xfrm>
                  <a:off x="13410547" y="5815423"/>
                  <a:ext cx="365844" cy="298644"/>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39" name="Notched Right Arrow 73">
                  <a:extLst>
                    <a:ext uri="{FF2B5EF4-FFF2-40B4-BE49-F238E27FC236}">
                      <a16:creationId xmlns:a16="http://schemas.microsoft.com/office/drawing/2014/main" id="{25B7A893-016C-4AE0-A8F9-6EA4C564EF0E}"/>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40" name="5-Point Star 74">
                  <a:extLst>
                    <a:ext uri="{FF2B5EF4-FFF2-40B4-BE49-F238E27FC236}">
                      <a16:creationId xmlns:a16="http://schemas.microsoft.com/office/drawing/2014/main" id="{F849A1E0-37FE-4CCC-87A6-DCA9743B4A26}"/>
                    </a:ext>
                  </a:extLst>
                </xdr:cNvPr>
                <xdr:cNvSpPr/>
              </xdr:nvSpPr>
              <xdr:spPr>
                <a:xfrm>
                  <a:off x="11874638" y="5796594"/>
                  <a:ext cx="372709" cy="366619"/>
                </a:xfrm>
                <a:prstGeom prst="star5">
                  <a:avLst/>
                </a:prstGeom>
                <a:solidFill>
                  <a:srgbClr val="1C7DE1">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cxnSp macro="">
            <xdr:nvCxnSpPr>
              <xdr:cNvPr id="8" name="Straight Connector 7">
                <a:extLst>
                  <a:ext uri="{FF2B5EF4-FFF2-40B4-BE49-F238E27FC236}">
                    <a16:creationId xmlns:a16="http://schemas.microsoft.com/office/drawing/2014/main" id="{C0E2799F-2601-455C-A898-71C8A9DB0189}"/>
                  </a:ext>
                </a:extLst>
              </xdr:cNvPr>
              <xdr:cNvCxnSpPr/>
            </xdr:nvCxnSpPr>
            <xdr:spPr>
              <a:xfrm flipV="1">
                <a:off x="8069980" y="2224358"/>
                <a:ext cx="0" cy="772324"/>
              </a:xfrm>
              <a:prstGeom prst="line">
                <a:avLst/>
              </a:prstGeom>
              <a:noFill/>
              <a:ln w="63500" cap="flat" cmpd="sng" algn="ctr">
                <a:solidFill>
                  <a:srgbClr val="FF0000"/>
                </a:solidFill>
                <a:prstDash val="solid"/>
                <a:miter lim="800000"/>
                <a:headEnd type="oval" w="sm" len="sm"/>
                <a:tailEnd type="oval" w="sm" len="sm"/>
              </a:ln>
              <a:effectLst/>
            </xdr:spPr>
          </xdr:cxnSp>
          <xdr:sp macro="" textlink="">
            <xdr:nvSpPr>
              <xdr:cNvPr id="9" name="Oval 8">
                <a:extLst>
                  <a:ext uri="{FF2B5EF4-FFF2-40B4-BE49-F238E27FC236}">
                    <a16:creationId xmlns:a16="http://schemas.microsoft.com/office/drawing/2014/main" id="{2EDA429D-7723-46E3-878B-42E341D0AAB9}"/>
                  </a:ext>
                </a:extLst>
              </xdr:cNvPr>
              <xdr:cNvSpPr/>
            </xdr:nvSpPr>
            <xdr:spPr>
              <a:xfrm>
                <a:off x="7752865" y="1573510"/>
                <a:ext cx="616810" cy="654598"/>
              </a:xfrm>
              <a:prstGeom prst="ellipse">
                <a:avLst/>
              </a:prstGeom>
              <a:solidFill>
                <a:schemeClr val="bg1"/>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1200" b="0" i="0" u="none" strike="noStrike" kern="0" cap="none" spc="0" normalizeH="0" baseline="0">
                  <a:ln>
                    <a:noFill/>
                  </a:ln>
                  <a:solidFill>
                    <a:srgbClr val="FF0000"/>
                  </a:solidFill>
                  <a:effectLst/>
                  <a:uLnTx/>
                  <a:uFillTx/>
                  <a:latin typeface="Arial"/>
                  <a:ea typeface="Arial Unicode MS"/>
                  <a:cs typeface="+mn-cs"/>
                </a:endParaRPr>
              </a:p>
            </xdr:txBody>
          </xdr:sp>
          <xdr:sp macro="" textlink="">
            <xdr:nvSpPr>
              <xdr:cNvPr id="10" name="TextBox 9">
                <a:extLst>
                  <a:ext uri="{FF2B5EF4-FFF2-40B4-BE49-F238E27FC236}">
                    <a16:creationId xmlns:a16="http://schemas.microsoft.com/office/drawing/2014/main" id="{2C4C6574-E616-431F-8915-8D390A0D3589}"/>
                  </a:ext>
                </a:extLst>
              </xdr:cNvPr>
              <xdr:cNvSpPr txBox="1"/>
            </xdr:nvSpPr>
            <xdr:spPr>
              <a:xfrm>
                <a:off x="7705966" y="3120209"/>
                <a:ext cx="678636" cy="275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latin typeface="Arial" panose="020B0604020202020204" pitchFamily="34" charset="0"/>
                    <a:cs typeface="Arial" panose="020B0604020202020204" pitchFamily="34" charset="0"/>
                  </a:rPr>
                  <a:t>NOW</a:t>
                </a:r>
                <a:endParaRPr lang="th-TH" sz="1600" b="1">
                  <a:solidFill>
                    <a:sysClr val="windowText" lastClr="000000"/>
                  </a:solidFill>
                  <a:latin typeface="Arial" panose="020B0604020202020204" pitchFamily="34" charset="0"/>
                </a:endParaRPr>
              </a:p>
            </xdr:txBody>
          </xdr:sp>
          <xdr:sp macro="" textlink="">
            <xdr:nvSpPr>
              <xdr:cNvPr id="11" name="TextBox 32">
                <a:extLst>
                  <a:ext uri="{FF2B5EF4-FFF2-40B4-BE49-F238E27FC236}">
                    <a16:creationId xmlns:a16="http://schemas.microsoft.com/office/drawing/2014/main" id="{B887B39F-7928-4B2D-8EDE-1001DA095137}"/>
                  </a:ext>
                </a:extLst>
              </xdr:cNvPr>
              <xdr:cNvSpPr txBox="1"/>
            </xdr:nvSpPr>
            <xdr:spPr>
              <a:xfrm>
                <a:off x="7539433" y="1048156"/>
                <a:ext cx="1055205" cy="393543"/>
              </a:xfrm>
              <a:prstGeom prst="rect">
                <a:avLst/>
              </a:prstGeom>
              <a:noFill/>
            </xdr:spPr>
            <xdr:txBody>
              <a:bodyPr wrap="square" rtlCol="0" anchor="ctr">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F0000"/>
                    </a:solidFill>
                    <a:latin typeface="Arial"/>
                    <a:ea typeface="Arial Unicode MS"/>
                    <a:cs typeface="Arial" pitchFamily="34" charset="0"/>
                  </a:rPr>
                  <a:t>23 Jul</a:t>
                </a:r>
                <a:endParaRPr lang="ko-KR" altLang="en-US" sz="2000" b="1">
                  <a:solidFill>
                    <a:srgbClr val="FF0000"/>
                  </a:solidFill>
                  <a:latin typeface="Arial"/>
                  <a:ea typeface="Arial Unicode MS"/>
                  <a:cs typeface="Arial" pitchFamily="34" charset="0"/>
                </a:endParaRPr>
              </a:p>
            </xdr:txBody>
          </xdr:sp>
        </xdr:grpSp>
        <xdr:sp macro="" textlink="">
          <xdr:nvSpPr>
            <xdr:cNvPr id="6" name="Heart 5">
              <a:extLst>
                <a:ext uri="{FF2B5EF4-FFF2-40B4-BE49-F238E27FC236}">
                  <a16:creationId xmlns:a16="http://schemas.microsoft.com/office/drawing/2014/main" id="{223B48F9-30FD-466C-87B7-421107756449}"/>
                </a:ext>
              </a:extLst>
            </xdr:cNvPr>
            <xdr:cNvSpPr/>
          </xdr:nvSpPr>
          <xdr:spPr>
            <a:xfrm>
              <a:off x="8311297" y="1557440"/>
              <a:ext cx="422372" cy="344911"/>
            </a:xfrm>
            <a:prstGeom prst="heart">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grp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48372</xdr:colOff>
      <xdr:row>4</xdr:row>
      <xdr:rowOff>135087</xdr:rowOff>
    </xdr:from>
    <xdr:to>
      <xdr:col>6</xdr:col>
      <xdr:colOff>3236022</xdr:colOff>
      <xdr:row>20</xdr:row>
      <xdr:rowOff>115360</xdr:rowOff>
    </xdr:to>
    <xdr:grpSp>
      <xdr:nvGrpSpPr>
        <xdr:cNvPr id="2" name="Group 1">
          <a:extLst>
            <a:ext uri="{FF2B5EF4-FFF2-40B4-BE49-F238E27FC236}">
              <a16:creationId xmlns:a16="http://schemas.microsoft.com/office/drawing/2014/main" id="{392B61FC-0A28-4BF7-91DE-D8A0795A2C4C}"/>
            </a:ext>
          </a:extLst>
        </xdr:cNvPr>
        <xdr:cNvGrpSpPr/>
      </xdr:nvGrpSpPr>
      <xdr:grpSpPr>
        <a:xfrm>
          <a:off x="410322" y="944712"/>
          <a:ext cx="14408100" cy="2723473"/>
          <a:chOff x="715180" y="5612862"/>
          <a:chExt cx="14517632" cy="2954898"/>
        </a:xfrm>
      </xdr:grpSpPr>
      <xdr:sp macro="" textlink="">
        <xdr:nvSpPr>
          <xdr:cNvPr id="3" name="TextBox 2">
            <a:extLst>
              <a:ext uri="{FF2B5EF4-FFF2-40B4-BE49-F238E27FC236}">
                <a16:creationId xmlns:a16="http://schemas.microsoft.com/office/drawing/2014/main" id="{CE66D419-DA1D-4687-9929-C0108289B4E7}"/>
              </a:ext>
            </a:extLst>
          </xdr:cNvPr>
          <xdr:cNvSpPr txBox="1"/>
        </xdr:nvSpPr>
        <xdr:spPr>
          <a:xfrm>
            <a:off x="715180" y="5612862"/>
            <a:ext cx="14517632"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4" name="Group 3">
            <a:extLst>
              <a:ext uri="{FF2B5EF4-FFF2-40B4-BE49-F238E27FC236}">
                <a16:creationId xmlns:a16="http://schemas.microsoft.com/office/drawing/2014/main" id="{6595D996-B41C-4805-AE62-6771852C55CE}"/>
              </a:ext>
            </a:extLst>
          </xdr:cNvPr>
          <xdr:cNvGrpSpPr/>
        </xdr:nvGrpSpPr>
        <xdr:grpSpPr>
          <a:xfrm>
            <a:off x="791741" y="5729698"/>
            <a:ext cx="14346300" cy="2750978"/>
            <a:chOff x="108185" y="432490"/>
            <a:chExt cx="14343123" cy="2750978"/>
          </a:xfrm>
        </xdr:grpSpPr>
        <xdr:grpSp>
          <xdr:nvGrpSpPr>
            <xdr:cNvPr id="5" name="Group 4">
              <a:extLst>
                <a:ext uri="{FF2B5EF4-FFF2-40B4-BE49-F238E27FC236}">
                  <a16:creationId xmlns:a16="http://schemas.microsoft.com/office/drawing/2014/main" id="{FBB156E1-F998-4CDB-9C6E-FAD3A7B9053A}"/>
                </a:ext>
              </a:extLst>
            </xdr:cNvPr>
            <xdr:cNvGrpSpPr/>
          </xdr:nvGrpSpPr>
          <xdr:grpSpPr>
            <a:xfrm>
              <a:off x="108185" y="432490"/>
              <a:ext cx="14343123" cy="2750978"/>
              <a:chOff x="360537" y="600927"/>
              <a:chExt cx="13128973" cy="2795045"/>
            </a:xfrm>
          </xdr:grpSpPr>
          <xdr:grpSp>
            <xdr:nvGrpSpPr>
              <xdr:cNvPr id="7" name="Group 6">
                <a:extLst>
                  <a:ext uri="{FF2B5EF4-FFF2-40B4-BE49-F238E27FC236}">
                    <a16:creationId xmlns:a16="http://schemas.microsoft.com/office/drawing/2014/main" id="{11D46907-0F59-4633-AB32-96065FCFD8F2}"/>
                  </a:ext>
                </a:extLst>
              </xdr:cNvPr>
              <xdr:cNvGrpSpPr/>
            </xdr:nvGrpSpPr>
            <xdr:grpSpPr>
              <a:xfrm>
                <a:off x="360537" y="600927"/>
                <a:ext cx="13128973" cy="2795045"/>
                <a:chOff x="1315888" y="4614630"/>
                <a:chExt cx="13364017" cy="2822323"/>
              </a:xfrm>
            </xdr:grpSpPr>
            <xdr:cxnSp macro="">
              <xdr:nvCxnSpPr>
                <xdr:cNvPr id="12" name="Straight Connector 11">
                  <a:extLst>
                    <a:ext uri="{FF2B5EF4-FFF2-40B4-BE49-F238E27FC236}">
                      <a16:creationId xmlns:a16="http://schemas.microsoft.com/office/drawing/2014/main" id="{F249117C-927C-44CA-83C1-6526D27F8235}"/>
                    </a:ext>
                  </a:extLst>
                </xdr:cNvPr>
                <xdr:cNvCxnSpPr>
                  <a:cxnSpLocks/>
                </xdr:cNvCxnSpPr>
              </xdr:nvCxnSpPr>
              <xdr:spPr>
                <a:xfrm flipV="1">
                  <a:off x="1315888" y="5926350"/>
                  <a:ext cx="13364017" cy="4995"/>
                </a:xfrm>
                <a:prstGeom prst="line">
                  <a:avLst/>
                </a:prstGeom>
                <a:noFill/>
                <a:ln w="76200" cap="flat" cmpd="sng" algn="ctr">
                  <a:solidFill>
                    <a:sysClr val="window" lastClr="FFFFFF">
                      <a:lumMod val="85000"/>
                    </a:sysClr>
                  </a:solidFill>
                  <a:prstDash val="solid"/>
                  <a:miter lim="800000"/>
                </a:ln>
                <a:effectLst/>
              </xdr:spPr>
            </xdr:cxnSp>
            <xdr:grpSp>
              <xdr:nvGrpSpPr>
                <xdr:cNvPr id="13" name="그룹 4">
                  <a:extLst>
                    <a:ext uri="{FF2B5EF4-FFF2-40B4-BE49-F238E27FC236}">
                      <a16:creationId xmlns:a16="http://schemas.microsoft.com/office/drawing/2014/main" id="{CCA58F89-668D-401C-8DD7-AB15ABABA708}"/>
                    </a:ext>
                  </a:extLst>
                </xdr:cNvPr>
                <xdr:cNvGrpSpPr/>
              </xdr:nvGrpSpPr>
              <xdr:grpSpPr>
                <a:xfrm>
                  <a:off x="2046677" y="5580506"/>
                  <a:ext cx="638547" cy="1129321"/>
                  <a:chOff x="1234621" y="3594272"/>
                  <a:chExt cx="648072" cy="1132494"/>
                </a:xfrm>
              </xdr:grpSpPr>
              <xdr:cxnSp macro="">
                <xdr:nvCxnSpPr>
                  <xdr:cNvPr id="53" name="Straight Connector 52">
                    <a:extLst>
                      <a:ext uri="{FF2B5EF4-FFF2-40B4-BE49-F238E27FC236}">
                        <a16:creationId xmlns:a16="http://schemas.microsoft.com/office/drawing/2014/main" id="{C7D9C74B-87C3-4D74-80CE-685A8F63B2DC}"/>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54" name="Oval 53">
                    <a:extLst>
                      <a:ext uri="{FF2B5EF4-FFF2-40B4-BE49-F238E27FC236}">
                        <a16:creationId xmlns:a16="http://schemas.microsoft.com/office/drawing/2014/main" id="{2CC0E720-249B-448C-A818-E86458C83238}"/>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4" name="그룹 5">
                  <a:extLst>
                    <a:ext uri="{FF2B5EF4-FFF2-40B4-BE49-F238E27FC236}">
                      <a16:creationId xmlns:a16="http://schemas.microsoft.com/office/drawing/2014/main" id="{25F044FA-7B45-41C2-9432-FCDE9E327B8F}"/>
                    </a:ext>
                  </a:extLst>
                </xdr:cNvPr>
                <xdr:cNvGrpSpPr/>
              </xdr:nvGrpSpPr>
              <xdr:grpSpPr>
                <a:xfrm>
                  <a:off x="3809645" y="5211504"/>
                  <a:ext cx="641722" cy="1118636"/>
                  <a:chOff x="4137552" y="3133233"/>
                  <a:chExt cx="648072" cy="1109111"/>
                </a:xfrm>
              </xdr:grpSpPr>
              <xdr:cxnSp macro="">
                <xdr:nvCxnSpPr>
                  <xdr:cNvPr id="51" name="Straight Connector 50">
                    <a:extLst>
                      <a:ext uri="{FF2B5EF4-FFF2-40B4-BE49-F238E27FC236}">
                        <a16:creationId xmlns:a16="http://schemas.microsoft.com/office/drawing/2014/main" id="{DAD46D89-4E1C-457E-A585-E6EDDA9BB1AB}"/>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52" name="Oval 51">
                    <a:extLst>
                      <a:ext uri="{FF2B5EF4-FFF2-40B4-BE49-F238E27FC236}">
                        <a16:creationId xmlns:a16="http://schemas.microsoft.com/office/drawing/2014/main" id="{CE9D2A41-BD06-423A-8A94-7900D4CBE2CF}"/>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5" name="그룹 6">
                  <a:extLst>
                    <a:ext uri="{FF2B5EF4-FFF2-40B4-BE49-F238E27FC236}">
                      <a16:creationId xmlns:a16="http://schemas.microsoft.com/office/drawing/2014/main" id="{BBBCE65F-AA94-4392-84F4-A40A755EE482}"/>
                    </a:ext>
                  </a:extLst>
                </xdr:cNvPr>
                <xdr:cNvGrpSpPr/>
              </xdr:nvGrpSpPr>
              <xdr:grpSpPr>
                <a:xfrm>
                  <a:off x="5436245" y="5594197"/>
                  <a:ext cx="647651" cy="1128023"/>
                  <a:chOff x="5565973" y="3605802"/>
                  <a:chExt cx="647651" cy="1131197"/>
                </a:xfrm>
              </xdr:grpSpPr>
              <xdr:cxnSp macro="">
                <xdr:nvCxnSpPr>
                  <xdr:cNvPr id="49" name="Straight Connector 48">
                    <a:extLst>
                      <a:ext uri="{FF2B5EF4-FFF2-40B4-BE49-F238E27FC236}">
                        <a16:creationId xmlns:a16="http://schemas.microsoft.com/office/drawing/2014/main" id="{6A08C61A-6634-49CC-980D-DE2A79FC57DD}"/>
                      </a:ext>
                    </a:extLst>
                  </xdr:cNvPr>
                  <xdr:cNvCxnSpPr/>
                </xdr:nvCxnSpPr>
                <xdr:spPr>
                  <a:xfrm flipV="1">
                    <a:off x="5890268" y="3956105"/>
                    <a:ext cx="0" cy="780894"/>
                  </a:xfrm>
                  <a:prstGeom prst="line">
                    <a:avLst/>
                  </a:prstGeom>
                  <a:noFill/>
                  <a:ln w="63500" cap="flat" cmpd="sng" algn="ctr">
                    <a:solidFill>
                      <a:srgbClr val="F4BD2D">
                        <a:alpha val="40000"/>
                      </a:srgbClr>
                    </a:solidFill>
                    <a:prstDash val="solid"/>
                    <a:miter lim="800000"/>
                    <a:headEnd type="oval" w="sm" len="sm"/>
                    <a:tailEnd type="oval"/>
                  </a:ln>
                  <a:effectLst/>
                </xdr:spPr>
              </xdr:cxnSp>
              <xdr:sp macro="" textlink="">
                <xdr:nvSpPr>
                  <xdr:cNvPr id="50" name="Oval 49">
                    <a:extLst>
                      <a:ext uri="{FF2B5EF4-FFF2-40B4-BE49-F238E27FC236}">
                        <a16:creationId xmlns:a16="http://schemas.microsoft.com/office/drawing/2014/main" id="{FD11F8C1-C63B-4D2D-AF0A-B74E08B06ADB}"/>
                      </a:ext>
                    </a:extLst>
                  </xdr:cNvPr>
                  <xdr:cNvSpPr/>
                </xdr:nvSpPr>
                <xdr:spPr>
                  <a:xfrm>
                    <a:off x="5565973" y="3605802"/>
                    <a:ext cx="647651" cy="648104"/>
                  </a:xfrm>
                  <a:prstGeom prst="ellipse">
                    <a:avLst/>
                  </a:prstGeom>
                  <a:solidFill>
                    <a:sysClr val="window" lastClr="FFFFFF"/>
                  </a:solidFill>
                  <a:ln w="63500" cap="flat" cmpd="sng" algn="ctr">
                    <a:solidFill>
                      <a:srgbClr val="F4BD2D">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6" name="그룹 8">
                  <a:extLst>
                    <a:ext uri="{FF2B5EF4-FFF2-40B4-BE49-F238E27FC236}">
                      <a16:creationId xmlns:a16="http://schemas.microsoft.com/office/drawing/2014/main" id="{C6E2D7D8-C68C-4A99-B04C-1496863F37B0}"/>
                    </a:ext>
                  </a:extLst>
                </xdr:cNvPr>
                <xdr:cNvGrpSpPr/>
              </xdr:nvGrpSpPr>
              <xdr:grpSpPr>
                <a:xfrm>
                  <a:off x="13282234" y="5664960"/>
                  <a:ext cx="638286" cy="1136498"/>
                  <a:chOff x="11632603" y="3604572"/>
                  <a:chExt cx="647807" cy="1130141"/>
                </a:xfrm>
              </xdr:grpSpPr>
              <xdr:cxnSp macro="">
                <xdr:nvCxnSpPr>
                  <xdr:cNvPr id="47" name="Straight Connector 46">
                    <a:extLst>
                      <a:ext uri="{FF2B5EF4-FFF2-40B4-BE49-F238E27FC236}">
                        <a16:creationId xmlns:a16="http://schemas.microsoft.com/office/drawing/2014/main" id="{4EC53B5A-D496-486C-B4C7-32B2CA0EB75D}"/>
                      </a:ext>
                    </a:extLst>
                  </xdr:cNvPr>
                  <xdr:cNvCxnSpPr/>
                </xdr:nvCxnSpPr>
                <xdr:spPr>
                  <a:xfrm flipV="1">
                    <a:off x="11953864" y="3953819"/>
                    <a:ext cx="0" cy="780894"/>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48" name="Oval 47">
                    <a:extLst>
                      <a:ext uri="{FF2B5EF4-FFF2-40B4-BE49-F238E27FC236}">
                        <a16:creationId xmlns:a16="http://schemas.microsoft.com/office/drawing/2014/main" id="{C29C2066-C479-4CAF-AD97-313EC9F26119}"/>
                      </a:ext>
                    </a:extLst>
                  </xdr:cNvPr>
                  <xdr:cNvSpPr/>
                </xdr:nvSpPr>
                <xdr:spPr>
                  <a:xfrm>
                    <a:off x="11632603" y="3604572"/>
                    <a:ext cx="647807" cy="647376"/>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7" name="TextBox 23">
                  <a:extLst>
                    <a:ext uri="{FF2B5EF4-FFF2-40B4-BE49-F238E27FC236}">
                      <a16:creationId xmlns:a16="http://schemas.microsoft.com/office/drawing/2014/main" id="{B9706383-005D-4860-A204-6CD41EA8D5B5}"/>
                    </a:ext>
                  </a:extLst>
                </xdr:cNvPr>
                <xdr:cNvSpPr txBox="1"/>
              </xdr:nvSpPr>
              <xdr:spPr>
                <a:xfrm>
                  <a:off x="13078220" y="4946829"/>
                  <a:ext cx="1220521"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18" name="TextBox 24">
                  <a:extLst>
                    <a:ext uri="{FF2B5EF4-FFF2-40B4-BE49-F238E27FC236}">
                      <a16:creationId xmlns:a16="http://schemas.microsoft.com/office/drawing/2014/main" id="{2D3CB5D7-E38E-4DAE-A727-791F332536E4}"/>
                    </a:ext>
                  </a:extLst>
                </xdr:cNvPr>
                <xdr:cNvSpPr txBox="1"/>
              </xdr:nvSpPr>
              <xdr:spPr>
                <a:xfrm>
                  <a:off x="10191233" y="6905304"/>
                  <a:ext cx="962352" cy="30998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9" name="TextBox 25">
                  <a:extLst>
                    <a:ext uri="{FF2B5EF4-FFF2-40B4-BE49-F238E27FC236}">
                      <a16:creationId xmlns:a16="http://schemas.microsoft.com/office/drawing/2014/main" id="{CCD84807-BE00-443C-9DF6-B68A427AAE39}"/>
                    </a:ext>
                  </a:extLst>
                </xdr:cNvPr>
                <xdr:cNvSpPr txBox="1"/>
              </xdr:nvSpPr>
              <xdr:spPr>
                <a:xfrm>
                  <a:off x="5223534" y="4966978"/>
                  <a:ext cx="1079418" cy="406482"/>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4BD2D"/>
                      </a:solidFill>
                      <a:latin typeface="Arial"/>
                      <a:ea typeface="Arial Unicode MS"/>
                      <a:cs typeface="Arial" pitchFamily="34" charset="0"/>
                    </a:rPr>
                    <a:t>14 May</a:t>
                  </a:r>
                  <a:endParaRPr lang="ko-KR" altLang="en-US" sz="2000" b="1">
                    <a:solidFill>
                      <a:srgbClr val="F4BD2D"/>
                    </a:solidFill>
                    <a:latin typeface="Arial"/>
                    <a:ea typeface="Arial Unicode MS"/>
                    <a:cs typeface="Arial" pitchFamily="34" charset="0"/>
                  </a:endParaRPr>
                </a:p>
              </xdr:txBody>
            </xdr:sp>
            <xdr:sp macro="" textlink="">
              <xdr:nvSpPr>
                <xdr:cNvPr id="20" name="TextBox 27">
                  <a:extLst>
                    <a:ext uri="{FF2B5EF4-FFF2-40B4-BE49-F238E27FC236}">
                      <a16:creationId xmlns:a16="http://schemas.microsoft.com/office/drawing/2014/main" id="{9558E101-0698-4797-A479-753D4FCAAB3D}"/>
                    </a:ext>
                  </a:extLst>
                </xdr:cNvPr>
                <xdr:cNvSpPr txBox="1"/>
              </xdr:nvSpPr>
              <xdr:spPr>
                <a:xfrm>
                  <a:off x="4703286" y="6930445"/>
                  <a:ext cx="2106294" cy="506508"/>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1" name="TextBox 29">
                  <a:extLst>
                    <a:ext uri="{FF2B5EF4-FFF2-40B4-BE49-F238E27FC236}">
                      <a16:creationId xmlns:a16="http://schemas.microsoft.com/office/drawing/2014/main" id="{06C9AFD7-5430-485C-9C2C-26AA9C9D67B8}"/>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22" name="TextBox 30">
                  <a:extLst>
                    <a:ext uri="{FF2B5EF4-FFF2-40B4-BE49-F238E27FC236}">
                      <a16:creationId xmlns:a16="http://schemas.microsoft.com/office/drawing/2014/main" id="{558A1ECA-BC32-4444-9CB7-2FEC8692C268}"/>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3" name="TextBox 31">
                  <a:extLst>
                    <a:ext uri="{FF2B5EF4-FFF2-40B4-BE49-F238E27FC236}">
                      <a16:creationId xmlns:a16="http://schemas.microsoft.com/office/drawing/2014/main" id="{9F88704D-EA51-4D63-AB3C-FEB16D7DD5C9}"/>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4" name="TextBox 32">
                  <a:extLst>
                    <a:ext uri="{FF2B5EF4-FFF2-40B4-BE49-F238E27FC236}">
                      <a16:creationId xmlns:a16="http://schemas.microsoft.com/office/drawing/2014/main" id="{D174F949-1AEA-4152-A13C-5BB72B5276A9}"/>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25" name="TextBox 33">
                  <a:extLst>
                    <a:ext uri="{FF2B5EF4-FFF2-40B4-BE49-F238E27FC236}">
                      <a16:creationId xmlns:a16="http://schemas.microsoft.com/office/drawing/2014/main" id="{EAF9A492-F636-4EC7-B851-D04118FF7871}"/>
                    </a:ext>
                  </a:extLst>
                </xdr:cNvPr>
                <xdr:cNvSpPr txBox="1"/>
              </xdr:nvSpPr>
              <xdr:spPr>
                <a:xfrm>
                  <a:off x="6474741" y="4614630"/>
                  <a:ext cx="2103121" cy="52642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6" name="Rounded Rectangle 5">
                  <a:extLst>
                    <a:ext uri="{FF2B5EF4-FFF2-40B4-BE49-F238E27FC236}">
                      <a16:creationId xmlns:a16="http://schemas.microsoft.com/office/drawing/2014/main" id="{4BA870A3-88CF-4D18-B8FD-0550C955CA3A}"/>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27" name="Rectangle 9">
                  <a:extLst>
                    <a:ext uri="{FF2B5EF4-FFF2-40B4-BE49-F238E27FC236}">
                      <a16:creationId xmlns:a16="http://schemas.microsoft.com/office/drawing/2014/main" id="{6ED831E3-8B8C-45EA-9933-A828D0DBB5A5}"/>
                    </a:ext>
                  </a:extLst>
                </xdr:cNvPr>
                <xdr:cNvSpPr/>
              </xdr:nvSpPr>
              <xdr:spPr>
                <a:xfrm>
                  <a:off x="5600502" y="5739439"/>
                  <a:ext cx="321380" cy="311562"/>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4BD2D">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8" name="그룹 5">
                  <a:extLst>
                    <a:ext uri="{FF2B5EF4-FFF2-40B4-BE49-F238E27FC236}">
                      <a16:creationId xmlns:a16="http://schemas.microsoft.com/office/drawing/2014/main" id="{2F9F2EC8-6938-491D-9688-A14988974C14}"/>
                    </a:ext>
                  </a:extLst>
                </xdr:cNvPr>
                <xdr:cNvGrpSpPr/>
              </xdr:nvGrpSpPr>
              <xdr:grpSpPr>
                <a:xfrm>
                  <a:off x="7171812" y="5228895"/>
                  <a:ext cx="641307" cy="1109167"/>
                  <a:chOff x="3930618" y="3168567"/>
                  <a:chExt cx="647652" cy="1109167"/>
                </a:xfrm>
              </xdr:grpSpPr>
              <xdr:cxnSp macro="">
                <xdr:nvCxnSpPr>
                  <xdr:cNvPr id="45" name="Straight Connector 44">
                    <a:extLst>
                      <a:ext uri="{FF2B5EF4-FFF2-40B4-BE49-F238E27FC236}">
                        <a16:creationId xmlns:a16="http://schemas.microsoft.com/office/drawing/2014/main" id="{41DFB8B9-0FEF-44F9-996D-B1166F6092A3}"/>
                      </a:ext>
                    </a:extLst>
                  </xdr:cNvPr>
                  <xdr:cNvCxnSpPr/>
                </xdr:nvCxnSpPr>
                <xdr:spPr>
                  <a:xfrm flipV="1">
                    <a:off x="4254440" y="3168567"/>
                    <a:ext cx="0" cy="78089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46" name="Oval 45">
                    <a:extLst>
                      <a:ext uri="{FF2B5EF4-FFF2-40B4-BE49-F238E27FC236}">
                        <a16:creationId xmlns:a16="http://schemas.microsoft.com/office/drawing/2014/main" id="{8FAFC7B3-3C88-4FD0-9AC7-77D7B0CD740E}"/>
                      </a:ext>
                    </a:extLst>
                  </xdr:cNvPr>
                  <xdr:cNvSpPr/>
                </xdr:nvSpPr>
                <xdr:spPr>
                  <a:xfrm>
                    <a:off x="3930618" y="3629629"/>
                    <a:ext cx="647652" cy="648105"/>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9" name="TextBox 58">
                  <a:extLst>
                    <a:ext uri="{FF2B5EF4-FFF2-40B4-BE49-F238E27FC236}">
                      <a16:creationId xmlns:a16="http://schemas.microsoft.com/office/drawing/2014/main" id="{9941BF16-59EB-4503-ABA6-52D5E6474FB8}"/>
                    </a:ext>
                  </a:extLst>
                </xdr:cNvPr>
                <xdr:cNvSpPr txBox="1"/>
              </xdr:nvSpPr>
              <xdr:spPr>
                <a:xfrm>
                  <a:off x="6952748" y="6639898"/>
                  <a:ext cx="1278097" cy="406481"/>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30" name="Block Arc 25">
                  <a:extLst>
                    <a:ext uri="{FF2B5EF4-FFF2-40B4-BE49-F238E27FC236}">
                      <a16:creationId xmlns:a16="http://schemas.microsoft.com/office/drawing/2014/main" id="{71993632-F1CA-4DF5-8BE4-27342AD727EE}"/>
                    </a:ext>
                  </a:extLst>
                </xdr:cNvPr>
                <xdr:cNvSpPr/>
              </xdr:nvSpPr>
              <xdr:spPr>
                <a:xfrm>
                  <a:off x="7360030" y="5798936"/>
                  <a:ext cx="239712" cy="344792"/>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31" name="그룹 8">
                  <a:extLst>
                    <a:ext uri="{FF2B5EF4-FFF2-40B4-BE49-F238E27FC236}">
                      <a16:creationId xmlns:a16="http://schemas.microsoft.com/office/drawing/2014/main" id="{BCA52B7C-13EF-4A83-A567-29BDA04385FE}"/>
                    </a:ext>
                  </a:extLst>
                </xdr:cNvPr>
                <xdr:cNvGrpSpPr/>
              </xdr:nvGrpSpPr>
              <xdr:grpSpPr>
                <a:xfrm>
                  <a:off x="10345417" y="5572517"/>
                  <a:ext cx="657170" cy="1135356"/>
                  <a:chOff x="11591330" y="3605704"/>
                  <a:chExt cx="647651" cy="1129006"/>
                </a:xfrm>
              </xdr:grpSpPr>
              <xdr:cxnSp macro="">
                <xdr:nvCxnSpPr>
                  <xdr:cNvPr id="43" name="Straight Connector 42">
                    <a:extLst>
                      <a:ext uri="{FF2B5EF4-FFF2-40B4-BE49-F238E27FC236}">
                        <a16:creationId xmlns:a16="http://schemas.microsoft.com/office/drawing/2014/main" id="{69B5EC43-A09C-46E5-B24D-713F5B253D37}"/>
                      </a:ext>
                    </a:extLst>
                  </xdr:cNvPr>
                  <xdr:cNvCxnSpPr/>
                </xdr:nvCxnSpPr>
                <xdr:spPr>
                  <a:xfrm flipV="1">
                    <a:off x="11915159" y="3953816"/>
                    <a:ext cx="0" cy="780894"/>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44" name="Oval 43">
                    <a:extLst>
                      <a:ext uri="{FF2B5EF4-FFF2-40B4-BE49-F238E27FC236}">
                        <a16:creationId xmlns:a16="http://schemas.microsoft.com/office/drawing/2014/main" id="{A34465D2-26BE-4B40-9ED3-8EA31F05680D}"/>
                      </a:ext>
                    </a:extLst>
                  </xdr:cNvPr>
                  <xdr:cNvSpPr/>
                </xdr:nvSpPr>
                <xdr:spPr>
                  <a:xfrm>
                    <a:off x="11591330" y="3605704"/>
                    <a:ext cx="647651" cy="648105"/>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2" name="TextBox 63">
                  <a:extLst>
                    <a:ext uri="{FF2B5EF4-FFF2-40B4-BE49-F238E27FC236}">
                      <a16:creationId xmlns:a16="http://schemas.microsoft.com/office/drawing/2014/main" id="{89F66C52-E50A-4594-8A4C-610D24BDF94D}"/>
                    </a:ext>
                  </a:extLst>
                </xdr:cNvPr>
                <xdr:cNvSpPr txBox="1"/>
              </xdr:nvSpPr>
              <xdr:spPr>
                <a:xfrm>
                  <a:off x="10135875" y="4916496"/>
                  <a:ext cx="1193070"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33" name="Oval 32">
                  <a:extLst>
                    <a:ext uri="{FF2B5EF4-FFF2-40B4-BE49-F238E27FC236}">
                      <a16:creationId xmlns:a16="http://schemas.microsoft.com/office/drawing/2014/main" id="{73B43204-3586-4B07-A2A4-17F1FCC7A786}"/>
                    </a:ext>
                  </a:extLst>
                </xdr:cNvPr>
                <xdr:cNvSpPr/>
              </xdr:nvSpPr>
              <xdr:spPr>
                <a:xfrm>
                  <a:off x="10508025" y="5758413"/>
                  <a:ext cx="325597" cy="328570"/>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34" name="그룹 7">
                  <a:extLst>
                    <a:ext uri="{FF2B5EF4-FFF2-40B4-BE49-F238E27FC236}">
                      <a16:creationId xmlns:a16="http://schemas.microsoft.com/office/drawing/2014/main" id="{B2593EF9-AFA0-4C46-B7DA-735EBC224812}"/>
                    </a:ext>
                  </a:extLst>
                </xdr:cNvPr>
                <xdr:cNvGrpSpPr/>
              </xdr:nvGrpSpPr>
              <xdr:grpSpPr>
                <a:xfrm>
                  <a:off x="11720363" y="5223217"/>
                  <a:ext cx="647651" cy="1102818"/>
                  <a:chOff x="8759362" y="3144775"/>
                  <a:chExt cx="647651" cy="1109168"/>
                </a:xfrm>
              </xdr:grpSpPr>
              <xdr:cxnSp macro="">
                <xdr:nvCxnSpPr>
                  <xdr:cNvPr id="41" name="Straight Connector 40">
                    <a:extLst>
                      <a:ext uri="{FF2B5EF4-FFF2-40B4-BE49-F238E27FC236}">
                        <a16:creationId xmlns:a16="http://schemas.microsoft.com/office/drawing/2014/main" id="{9AC58AA7-8765-4039-A772-1E7D727E09D9}"/>
                      </a:ext>
                    </a:extLst>
                  </xdr:cNvPr>
                  <xdr:cNvCxnSpPr/>
                </xdr:nvCxnSpPr>
                <xdr:spPr>
                  <a:xfrm flipV="1">
                    <a:off x="9083186" y="3144775"/>
                    <a:ext cx="0" cy="780895"/>
                  </a:xfrm>
                  <a:prstGeom prst="line">
                    <a:avLst/>
                  </a:prstGeom>
                  <a:noFill/>
                  <a:ln w="63500" cap="flat" cmpd="sng" algn="ctr">
                    <a:solidFill>
                      <a:srgbClr val="1C7DE1">
                        <a:alpha val="40000"/>
                      </a:srgbClr>
                    </a:solidFill>
                    <a:prstDash val="solid"/>
                    <a:miter lim="800000"/>
                    <a:headEnd type="oval" w="sm" len="sm"/>
                    <a:tailEnd type="oval" w="sm" len="sm"/>
                  </a:ln>
                  <a:effectLst/>
                </xdr:spPr>
              </xdr:cxnSp>
              <xdr:sp macro="" textlink="">
                <xdr:nvSpPr>
                  <xdr:cNvPr id="42" name="Oval 41">
                    <a:extLst>
                      <a:ext uri="{FF2B5EF4-FFF2-40B4-BE49-F238E27FC236}">
                        <a16:creationId xmlns:a16="http://schemas.microsoft.com/office/drawing/2014/main" id="{8183C971-5272-4F3C-8CE8-5C1BB3DF4FA9}"/>
                      </a:ext>
                    </a:extLst>
                  </xdr:cNvPr>
                  <xdr:cNvSpPr/>
                </xdr:nvSpPr>
                <xdr:spPr>
                  <a:xfrm>
                    <a:off x="8759362" y="3605838"/>
                    <a:ext cx="647651" cy="648105"/>
                  </a:xfrm>
                  <a:prstGeom prst="ellipse">
                    <a:avLst/>
                  </a:prstGeom>
                  <a:solidFill>
                    <a:sysClr val="window" lastClr="FFFFFF"/>
                  </a:solidFill>
                  <a:ln w="63500" cap="flat" cmpd="sng" algn="ctr">
                    <a:solidFill>
                      <a:srgbClr val="1C7DE1">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5" name="TextBox 34">
                  <a:extLst>
                    <a:ext uri="{FF2B5EF4-FFF2-40B4-BE49-F238E27FC236}">
                      <a16:creationId xmlns:a16="http://schemas.microsoft.com/office/drawing/2014/main" id="{64F9E16A-B4C5-4B75-8E34-2176EEAC3377}"/>
                    </a:ext>
                  </a:extLst>
                </xdr:cNvPr>
                <xdr:cNvSpPr txBox="1"/>
              </xdr:nvSpPr>
              <xdr:spPr>
                <a:xfrm>
                  <a:off x="11532039" y="6652625"/>
                  <a:ext cx="1194487" cy="46168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36" name="TextBox 65">
                  <a:extLst>
                    <a:ext uri="{FF2B5EF4-FFF2-40B4-BE49-F238E27FC236}">
                      <a16:creationId xmlns:a16="http://schemas.microsoft.com/office/drawing/2014/main" id="{42BEF350-8FA0-461F-8934-2D1FAD51AC40}"/>
                    </a:ext>
                  </a:extLst>
                </xdr:cNvPr>
                <xdr:cNvSpPr txBox="1"/>
              </xdr:nvSpPr>
              <xdr:spPr>
                <a:xfrm>
                  <a:off x="11514107" y="4674134"/>
                  <a:ext cx="952833" cy="30461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7" name="TextBox 66">
                  <a:extLst>
                    <a:ext uri="{FF2B5EF4-FFF2-40B4-BE49-F238E27FC236}">
                      <a16:creationId xmlns:a16="http://schemas.microsoft.com/office/drawing/2014/main" id="{4E5D5E5F-96C9-4DC1-BABF-D5C1E1768E87}"/>
                    </a:ext>
                  </a:extLst>
                </xdr:cNvPr>
                <xdr:cNvSpPr txBox="1"/>
              </xdr:nvSpPr>
              <xdr:spPr>
                <a:xfrm>
                  <a:off x="12905733" y="6912904"/>
                  <a:ext cx="1421221" cy="30779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8" name="Freeform 18">
                  <a:extLst>
                    <a:ext uri="{FF2B5EF4-FFF2-40B4-BE49-F238E27FC236}">
                      <a16:creationId xmlns:a16="http://schemas.microsoft.com/office/drawing/2014/main" id="{E1B370F8-9D1C-4493-86F6-FF4DE2EFCDAC}"/>
                    </a:ext>
                  </a:extLst>
                </xdr:cNvPr>
                <xdr:cNvSpPr/>
              </xdr:nvSpPr>
              <xdr:spPr>
                <a:xfrm>
                  <a:off x="13410547" y="5815423"/>
                  <a:ext cx="365844" cy="298644"/>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39" name="Notched Right Arrow 73">
                  <a:extLst>
                    <a:ext uri="{FF2B5EF4-FFF2-40B4-BE49-F238E27FC236}">
                      <a16:creationId xmlns:a16="http://schemas.microsoft.com/office/drawing/2014/main" id="{EF6869AD-55BD-4A94-A1D6-B93672D96FC5}"/>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40" name="5-Point Star 74">
                  <a:extLst>
                    <a:ext uri="{FF2B5EF4-FFF2-40B4-BE49-F238E27FC236}">
                      <a16:creationId xmlns:a16="http://schemas.microsoft.com/office/drawing/2014/main" id="{A1758B8E-BF17-4DB8-86E3-1459751DE75D}"/>
                    </a:ext>
                  </a:extLst>
                </xdr:cNvPr>
                <xdr:cNvSpPr/>
              </xdr:nvSpPr>
              <xdr:spPr>
                <a:xfrm>
                  <a:off x="11874638" y="5796594"/>
                  <a:ext cx="372709" cy="366619"/>
                </a:xfrm>
                <a:prstGeom prst="star5">
                  <a:avLst/>
                </a:prstGeom>
                <a:solidFill>
                  <a:srgbClr val="1C7DE1">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cxnSp macro="">
            <xdr:nvCxnSpPr>
              <xdr:cNvPr id="8" name="Straight Connector 7">
                <a:extLst>
                  <a:ext uri="{FF2B5EF4-FFF2-40B4-BE49-F238E27FC236}">
                    <a16:creationId xmlns:a16="http://schemas.microsoft.com/office/drawing/2014/main" id="{5A946ACE-05D1-4833-B6A6-315BDCFD35A3}"/>
                  </a:ext>
                </a:extLst>
              </xdr:cNvPr>
              <xdr:cNvCxnSpPr/>
            </xdr:nvCxnSpPr>
            <xdr:spPr>
              <a:xfrm flipV="1">
                <a:off x="8069980" y="2224358"/>
                <a:ext cx="0" cy="772324"/>
              </a:xfrm>
              <a:prstGeom prst="line">
                <a:avLst/>
              </a:prstGeom>
              <a:noFill/>
              <a:ln w="63500" cap="flat" cmpd="sng" algn="ctr">
                <a:solidFill>
                  <a:srgbClr val="FF0000"/>
                </a:solidFill>
                <a:prstDash val="solid"/>
                <a:miter lim="800000"/>
                <a:headEnd type="oval" w="sm" len="sm"/>
                <a:tailEnd type="oval" w="sm" len="sm"/>
              </a:ln>
              <a:effectLst/>
            </xdr:spPr>
          </xdr:cxnSp>
          <xdr:sp macro="" textlink="">
            <xdr:nvSpPr>
              <xdr:cNvPr id="9" name="Oval 8">
                <a:extLst>
                  <a:ext uri="{FF2B5EF4-FFF2-40B4-BE49-F238E27FC236}">
                    <a16:creationId xmlns:a16="http://schemas.microsoft.com/office/drawing/2014/main" id="{887E6494-9F0E-4008-8C84-30479078D68A}"/>
                  </a:ext>
                </a:extLst>
              </xdr:cNvPr>
              <xdr:cNvSpPr/>
            </xdr:nvSpPr>
            <xdr:spPr>
              <a:xfrm>
                <a:off x="7752865" y="1573510"/>
                <a:ext cx="616810" cy="654598"/>
              </a:xfrm>
              <a:prstGeom prst="ellipse">
                <a:avLst/>
              </a:prstGeom>
              <a:solidFill>
                <a:schemeClr val="bg1"/>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1200" b="0" i="0" u="none" strike="noStrike" kern="0" cap="none" spc="0" normalizeH="0" baseline="0">
                  <a:ln>
                    <a:noFill/>
                  </a:ln>
                  <a:solidFill>
                    <a:srgbClr val="FF0000"/>
                  </a:solidFill>
                  <a:effectLst/>
                  <a:uLnTx/>
                  <a:uFillTx/>
                  <a:latin typeface="Arial"/>
                  <a:ea typeface="Arial Unicode MS"/>
                  <a:cs typeface="+mn-cs"/>
                </a:endParaRPr>
              </a:p>
            </xdr:txBody>
          </xdr:sp>
          <xdr:sp macro="" textlink="">
            <xdr:nvSpPr>
              <xdr:cNvPr id="10" name="TextBox 9">
                <a:extLst>
                  <a:ext uri="{FF2B5EF4-FFF2-40B4-BE49-F238E27FC236}">
                    <a16:creationId xmlns:a16="http://schemas.microsoft.com/office/drawing/2014/main" id="{C5754D9A-06D6-4F9B-8FA5-F618CD46DB7F}"/>
                  </a:ext>
                </a:extLst>
              </xdr:cNvPr>
              <xdr:cNvSpPr txBox="1"/>
            </xdr:nvSpPr>
            <xdr:spPr>
              <a:xfrm>
                <a:off x="7705966" y="3120209"/>
                <a:ext cx="678636" cy="275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latin typeface="Arial" panose="020B0604020202020204" pitchFamily="34" charset="0"/>
                    <a:cs typeface="Arial" panose="020B0604020202020204" pitchFamily="34" charset="0"/>
                  </a:rPr>
                  <a:t>NOW</a:t>
                </a:r>
                <a:endParaRPr lang="th-TH" sz="1600" b="1">
                  <a:solidFill>
                    <a:sysClr val="windowText" lastClr="000000"/>
                  </a:solidFill>
                  <a:latin typeface="Arial" panose="020B0604020202020204" pitchFamily="34" charset="0"/>
                </a:endParaRPr>
              </a:p>
            </xdr:txBody>
          </xdr:sp>
          <xdr:sp macro="" textlink="">
            <xdr:nvSpPr>
              <xdr:cNvPr id="11" name="TextBox 32">
                <a:extLst>
                  <a:ext uri="{FF2B5EF4-FFF2-40B4-BE49-F238E27FC236}">
                    <a16:creationId xmlns:a16="http://schemas.microsoft.com/office/drawing/2014/main" id="{21C29296-9898-4210-9C90-67BD7396D699}"/>
                  </a:ext>
                </a:extLst>
              </xdr:cNvPr>
              <xdr:cNvSpPr txBox="1"/>
            </xdr:nvSpPr>
            <xdr:spPr>
              <a:xfrm>
                <a:off x="7539433" y="1048156"/>
                <a:ext cx="1055205" cy="393543"/>
              </a:xfrm>
              <a:prstGeom prst="rect">
                <a:avLst/>
              </a:prstGeom>
              <a:noFill/>
            </xdr:spPr>
            <xdr:txBody>
              <a:bodyPr wrap="square" rtlCol="0" anchor="ctr">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th-TH" altLang="ko-KR" sz="2000" b="1">
                    <a:solidFill>
                      <a:srgbClr val="FF0000"/>
                    </a:solidFill>
                    <a:latin typeface="Arial"/>
                    <a:ea typeface="Arial Unicode MS"/>
                    <a:cs typeface="Arial" pitchFamily="34" charset="0"/>
                  </a:rPr>
                  <a:t>30</a:t>
                </a:r>
                <a:r>
                  <a:rPr lang="en-US" altLang="ko-KR" sz="2000" b="1">
                    <a:solidFill>
                      <a:srgbClr val="FF0000"/>
                    </a:solidFill>
                    <a:latin typeface="Arial"/>
                    <a:ea typeface="Arial Unicode MS"/>
                    <a:cs typeface="Arial" pitchFamily="34" charset="0"/>
                  </a:rPr>
                  <a:t> Jul</a:t>
                </a:r>
                <a:endParaRPr lang="ko-KR" altLang="en-US" sz="2000" b="1">
                  <a:solidFill>
                    <a:srgbClr val="FF0000"/>
                  </a:solidFill>
                  <a:latin typeface="Arial"/>
                  <a:ea typeface="Arial Unicode MS"/>
                  <a:cs typeface="Arial" pitchFamily="34" charset="0"/>
                </a:endParaRPr>
              </a:p>
            </xdr:txBody>
          </xdr:sp>
        </xdr:grpSp>
        <xdr:sp macro="" textlink="">
          <xdr:nvSpPr>
            <xdr:cNvPr id="6" name="Heart 5">
              <a:extLst>
                <a:ext uri="{FF2B5EF4-FFF2-40B4-BE49-F238E27FC236}">
                  <a16:creationId xmlns:a16="http://schemas.microsoft.com/office/drawing/2014/main" id="{B14263F0-E2D4-4097-8700-EDC45F6D5A84}"/>
                </a:ext>
              </a:extLst>
            </xdr:cNvPr>
            <xdr:cNvSpPr/>
          </xdr:nvSpPr>
          <xdr:spPr>
            <a:xfrm>
              <a:off x="8311297" y="1557440"/>
              <a:ext cx="422372" cy="344911"/>
            </a:xfrm>
            <a:prstGeom prst="heart">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grpSp>
    <xdr:clientData/>
  </xdr:twoCellAnchor>
</xdr:wsDr>
</file>

<file path=xl/drawings/drawing15.xml><?xml version="1.0" encoding="utf-8"?>
<xdr:wsDr xmlns:xdr="http://schemas.openxmlformats.org/drawingml/2006/spreadsheetDrawing" xmlns:a="http://schemas.openxmlformats.org/drawingml/2006/main">
  <xdr:oneCellAnchor>
    <xdr:from>
      <xdr:col>29</xdr:col>
      <xdr:colOff>265546</xdr:colOff>
      <xdr:row>94</xdr:row>
      <xdr:rowOff>69273</xdr:rowOff>
    </xdr:from>
    <xdr:ext cx="12952124" cy="3908974"/>
    <xdr:pic>
      <xdr:nvPicPr>
        <xdr:cNvPr id="2" name="Picture 1">
          <a:extLst>
            <a:ext uri="{FF2B5EF4-FFF2-40B4-BE49-F238E27FC236}">
              <a16:creationId xmlns:a16="http://schemas.microsoft.com/office/drawing/2014/main" id="{9B11355A-EBD2-4A43-817E-1A0186D50C37}"/>
            </a:ext>
          </a:extLst>
        </xdr:cNvPr>
        <xdr:cNvPicPr>
          <a:picLocks noChangeAspect="1"/>
        </xdr:cNvPicPr>
      </xdr:nvPicPr>
      <xdr:blipFill>
        <a:blip xmlns:r="http://schemas.openxmlformats.org/officeDocument/2006/relationships" r:embed="rId1"/>
        <a:stretch>
          <a:fillRect/>
        </a:stretch>
      </xdr:blipFill>
      <xdr:spPr>
        <a:xfrm>
          <a:off x="19325071" y="17077748"/>
          <a:ext cx="12952124" cy="3908974"/>
        </a:xfrm>
        <a:prstGeom prst="rect">
          <a:avLst/>
        </a:prstGeom>
      </xdr:spPr>
    </xdr:pic>
    <xdr:clientData/>
  </xdr:oneCellAnchor>
  <xdr:twoCellAnchor editAs="oneCell">
    <xdr:from>
      <xdr:col>78</xdr:col>
      <xdr:colOff>262618</xdr:colOff>
      <xdr:row>237</xdr:row>
      <xdr:rowOff>95250</xdr:rowOff>
    </xdr:from>
    <xdr:to>
      <xdr:col>89</xdr:col>
      <xdr:colOff>141168</xdr:colOff>
      <xdr:row>253</xdr:row>
      <xdr:rowOff>47723</xdr:rowOff>
    </xdr:to>
    <xdr:pic>
      <xdr:nvPicPr>
        <xdr:cNvPr id="3" name="Picture 2">
          <a:extLst>
            <a:ext uri="{FF2B5EF4-FFF2-40B4-BE49-F238E27FC236}">
              <a16:creationId xmlns:a16="http://schemas.microsoft.com/office/drawing/2014/main" id="{EF0BFE2A-81FF-4014-9D5E-EDBC1CF56448}"/>
            </a:ext>
          </a:extLst>
        </xdr:cNvPr>
        <xdr:cNvPicPr>
          <a:picLocks noChangeAspect="1"/>
        </xdr:cNvPicPr>
      </xdr:nvPicPr>
      <xdr:blipFill>
        <a:blip xmlns:r="http://schemas.openxmlformats.org/officeDocument/2006/relationships" r:embed="rId2"/>
        <a:stretch>
          <a:fillRect/>
        </a:stretch>
      </xdr:blipFill>
      <xdr:spPr>
        <a:xfrm>
          <a:off x="62773832" y="42182143"/>
          <a:ext cx="11849661" cy="2779584"/>
        </a:xfrm>
        <a:prstGeom prst="rect">
          <a:avLst/>
        </a:prstGeom>
      </xdr:spPr>
    </xdr:pic>
    <xdr:clientData/>
  </xdr:twoCellAnchor>
  <xdr:twoCellAnchor editAs="oneCell">
    <xdr:from>
      <xdr:col>55</xdr:col>
      <xdr:colOff>787400</xdr:colOff>
      <xdr:row>231</xdr:row>
      <xdr:rowOff>152400</xdr:rowOff>
    </xdr:from>
    <xdr:to>
      <xdr:col>65</xdr:col>
      <xdr:colOff>989664</xdr:colOff>
      <xdr:row>247</xdr:row>
      <xdr:rowOff>21886</xdr:rowOff>
    </xdr:to>
    <xdr:pic>
      <xdr:nvPicPr>
        <xdr:cNvPr id="4" name="Picture 3">
          <a:extLst>
            <a:ext uri="{FF2B5EF4-FFF2-40B4-BE49-F238E27FC236}">
              <a16:creationId xmlns:a16="http://schemas.microsoft.com/office/drawing/2014/main" id="{0EEDD213-F538-455C-897B-606C450C5001}"/>
            </a:ext>
          </a:extLst>
        </xdr:cNvPr>
        <xdr:cNvPicPr>
          <a:picLocks noChangeAspect="1"/>
        </xdr:cNvPicPr>
      </xdr:nvPicPr>
      <xdr:blipFill>
        <a:blip xmlns:r="http://schemas.openxmlformats.org/officeDocument/2006/relationships" r:embed="rId3"/>
        <a:stretch>
          <a:fillRect/>
        </a:stretch>
      </xdr:blipFill>
      <xdr:spPr>
        <a:xfrm>
          <a:off x="38125400" y="36398200"/>
          <a:ext cx="12190476" cy="271428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1</xdr:col>
      <xdr:colOff>48372</xdr:colOff>
      <xdr:row>4</xdr:row>
      <xdr:rowOff>135087</xdr:rowOff>
    </xdr:from>
    <xdr:to>
      <xdr:col>6</xdr:col>
      <xdr:colOff>3236022</xdr:colOff>
      <xdr:row>20</xdr:row>
      <xdr:rowOff>115360</xdr:rowOff>
    </xdr:to>
    <xdr:grpSp>
      <xdr:nvGrpSpPr>
        <xdr:cNvPr id="2" name="Group 1">
          <a:extLst>
            <a:ext uri="{FF2B5EF4-FFF2-40B4-BE49-F238E27FC236}">
              <a16:creationId xmlns:a16="http://schemas.microsoft.com/office/drawing/2014/main" id="{CCF66812-DBE7-4D6D-9A04-DEC0E2142FAC}"/>
            </a:ext>
          </a:extLst>
        </xdr:cNvPr>
        <xdr:cNvGrpSpPr/>
      </xdr:nvGrpSpPr>
      <xdr:grpSpPr>
        <a:xfrm>
          <a:off x="410322" y="944712"/>
          <a:ext cx="14579550" cy="2723473"/>
          <a:chOff x="715180" y="5612862"/>
          <a:chExt cx="14517632" cy="2954898"/>
        </a:xfrm>
      </xdr:grpSpPr>
      <xdr:sp macro="" textlink="">
        <xdr:nvSpPr>
          <xdr:cNvPr id="3" name="TextBox 2">
            <a:extLst>
              <a:ext uri="{FF2B5EF4-FFF2-40B4-BE49-F238E27FC236}">
                <a16:creationId xmlns:a16="http://schemas.microsoft.com/office/drawing/2014/main" id="{7AC7929E-6C98-4CB7-9F93-EA5EAEE60E26}"/>
              </a:ext>
            </a:extLst>
          </xdr:cNvPr>
          <xdr:cNvSpPr txBox="1"/>
        </xdr:nvSpPr>
        <xdr:spPr>
          <a:xfrm>
            <a:off x="715180" y="5612862"/>
            <a:ext cx="14517632"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5" name="Group 4">
            <a:extLst>
              <a:ext uri="{FF2B5EF4-FFF2-40B4-BE49-F238E27FC236}">
                <a16:creationId xmlns:a16="http://schemas.microsoft.com/office/drawing/2014/main" id="{93485E09-F9D4-4BDC-B84F-154208165F12}"/>
              </a:ext>
            </a:extLst>
          </xdr:cNvPr>
          <xdr:cNvGrpSpPr/>
        </xdr:nvGrpSpPr>
        <xdr:grpSpPr>
          <a:xfrm>
            <a:off x="791741" y="5729698"/>
            <a:ext cx="14346300" cy="2750978"/>
            <a:chOff x="360537" y="600927"/>
            <a:chExt cx="13128973" cy="2795045"/>
          </a:xfrm>
        </xdr:grpSpPr>
        <xdr:grpSp>
          <xdr:nvGrpSpPr>
            <xdr:cNvPr id="7" name="Group 6">
              <a:extLst>
                <a:ext uri="{FF2B5EF4-FFF2-40B4-BE49-F238E27FC236}">
                  <a16:creationId xmlns:a16="http://schemas.microsoft.com/office/drawing/2014/main" id="{6DD4033F-46F4-49B0-8BA5-C3EC0C53EE0F}"/>
                </a:ext>
              </a:extLst>
            </xdr:cNvPr>
            <xdr:cNvGrpSpPr/>
          </xdr:nvGrpSpPr>
          <xdr:grpSpPr>
            <a:xfrm>
              <a:off x="360537" y="600927"/>
              <a:ext cx="13128973" cy="2795045"/>
              <a:chOff x="1315888" y="4614630"/>
              <a:chExt cx="13364017" cy="2822323"/>
            </a:xfrm>
          </xdr:grpSpPr>
          <xdr:cxnSp macro="">
            <xdr:nvCxnSpPr>
              <xdr:cNvPr id="12" name="Straight Connector 11">
                <a:extLst>
                  <a:ext uri="{FF2B5EF4-FFF2-40B4-BE49-F238E27FC236}">
                    <a16:creationId xmlns:a16="http://schemas.microsoft.com/office/drawing/2014/main" id="{AA7A24C8-DC9E-4A36-B61D-C44D6F3424B5}"/>
                  </a:ext>
                </a:extLst>
              </xdr:cNvPr>
              <xdr:cNvCxnSpPr>
                <a:cxnSpLocks/>
              </xdr:cNvCxnSpPr>
            </xdr:nvCxnSpPr>
            <xdr:spPr>
              <a:xfrm flipV="1">
                <a:off x="1315888" y="5926350"/>
                <a:ext cx="13364017" cy="4995"/>
              </a:xfrm>
              <a:prstGeom prst="line">
                <a:avLst/>
              </a:prstGeom>
              <a:noFill/>
              <a:ln w="76200" cap="flat" cmpd="sng" algn="ctr">
                <a:solidFill>
                  <a:sysClr val="window" lastClr="FFFFFF">
                    <a:lumMod val="85000"/>
                  </a:sysClr>
                </a:solidFill>
                <a:prstDash val="solid"/>
                <a:miter lim="800000"/>
              </a:ln>
              <a:effectLst/>
            </xdr:spPr>
          </xdr:cxnSp>
          <xdr:grpSp>
            <xdr:nvGrpSpPr>
              <xdr:cNvPr id="13" name="그룹 4">
                <a:extLst>
                  <a:ext uri="{FF2B5EF4-FFF2-40B4-BE49-F238E27FC236}">
                    <a16:creationId xmlns:a16="http://schemas.microsoft.com/office/drawing/2014/main" id="{930BA4BC-181A-47B6-9A45-9FF30F91E270}"/>
                  </a:ext>
                </a:extLst>
              </xdr:cNvPr>
              <xdr:cNvGrpSpPr/>
            </xdr:nvGrpSpPr>
            <xdr:grpSpPr>
              <a:xfrm>
                <a:off x="2046677" y="5580506"/>
                <a:ext cx="638547" cy="1129321"/>
                <a:chOff x="1234621" y="3594272"/>
                <a:chExt cx="648072" cy="1132494"/>
              </a:xfrm>
            </xdr:grpSpPr>
            <xdr:cxnSp macro="">
              <xdr:nvCxnSpPr>
                <xdr:cNvPr id="53" name="Straight Connector 52">
                  <a:extLst>
                    <a:ext uri="{FF2B5EF4-FFF2-40B4-BE49-F238E27FC236}">
                      <a16:creationId xmlns:a16="http://schemas.microsoft.com/office/drawing/2014/main" id="{5B1778AD-2F7F-4C29-8BCE-B6CE53352E3D}"/>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54" name="Oval 53">
                  <a:extLst>
                    <a:ext uri="{FF2B5EF4-FFF2-40B4-BE49-F238E27FC236}">
                      <a16:creationId xmlns:a16="http://schemas.microsoft.com/office/drawing/2014/main" id="{01D2AD87-2B3F-420E-8376-53895FA949BC}"/>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4" name="그룹 5">
                <a:extLst>
                  <a:ext uri="{FF2B5EF4-FFF2-40B4-BE49-F238E27FC236}">
                    <a16:creationId xmlns:a16="http://schemas.microsoft.com/office/drawing/2014/main" id="{A8D16D39-E534-460A-9B32-99E5A00F5A6A}"/>
                  </a:ext>
                </a:extLst>
              </xdr:cNvPr>
              <xdr:cNvGrpSpPr/>
            </xdr:nvGrpSpPr>
            <xdr:grpSpPr>
              <a:xfrm>
                <a:off x="3809645" y="5211504"/>
                <a:ext cx="641722" cy="1118636"/>
                <a:chOff x="4137552" y="3133233"/>
                <a:chExt cx="648072" cy="1109111"/>
              </a:xfrm>
            </xdr:grpSpPr>
            <xdr:cxnSp macro="">
              <xdr:nvCxnSpPr>
                <xdr:cNvPr id="51" name="Straight Connector 50">
                  <a:extLst>
                    <a:ext uri="{FF2B5EF4-FFF2-40B4-BE49-F238E27FC236}">
                      <a16:creationId xmlns:a16="http://schemas.microsoft.com/office/drawing/2014/main" id="{BE19CB1C-6BAD-49E1-9B9A-4804C2FA7507}"/>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52" name="Oval 51">
                  <a:extLst>
                    <a:ext uri="{FF2B5EF4-FFF2-40B4-BE49-F238E27FC236}">
                      <a16:creationId xmlns:a16="http://schemas.microsoft.com/office/drawing/2014/main" id="{7B946E31-8036-414C-98CD-D2974E6309B8}"/>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5" name="그룹 6">
                <a:extLst>
                  <a:ext uri="{FF2B5EF4-FFF2-40B4-BE49-F238E27FC236}">
                    <a16:creationId xmlns:a16="http://schemas.microsoft.com/office/drawing/2014/main" id="{7A6C5D88-0BC5-4C64-82FC-2278F2960191}"/>
                  </a:ext>
                </a:extLst>
              </xdr:cNvPr>
              <xdr:cNvGrpSpPr/>
            </xdr:nvGrpSpPr>
            <xdr:grpSpPr>
              <a:xfrm>
                <a:off x="5436245" y="5594197"/>
                <a:ext cx="647651" cy="1128023"/>
                <a:chOff x="5565973" y="3605802"/>
                <a:chExt cx="647651" cy="1131197"/>
              </a:xfrm>
            </xdr:grpSpPr>
            <xdr:cxnSp macro="">
              <xdr:nvCxnSpPr>
                <xdr:cNvPr id="49" name="Straight Connector 48">
                  <a:extLst>
                    <a:ext uri="{FF2B5EF4-FFF2-40B4-BE49-F238E27FC236}">
                      <a16:creationId xmlns:a16="http://schemas.microsoft.com/office/drawing/2014/main" id="{B957A14C-6278-4185-84FF-9E24A95820D5}"/>
                    </a:ext>
                  </a:extLst>
                </xdr:cNvPr>
                <xdr:cNvCxnSpPr/>
              </xdr:nvCxnSpPr>
              <xdr:spPr>
                <a:xfrm flipV="1">
                  <a:off x="5890268" y="3956105"/>
                  <a:ext cx="0" cy="780894"/>
                </a:xfrm>
                <a:prstGeom prst="line">
                  <a:avLst/>
                </a:prstGeom>
                <a:noFill/>
                <a:ln w="63500" cap="flat" cmpd="sng" algn="ctr">
                  <a:solidFill>
                    <a:srgbClr val="F4BD2D">
                      <a:alpha val="40000"/>
                    </a:srgbClr>
                  </a:solidFill>
                  <a:prstDash val="solid"/>
                  <a:miter lim="800000"/>
                  <a:headEnd type="oval" w="sm" len="sm"/>
                  <a:tailEnd type="oval"/>
                </a:ln>
                <a:effectLst/>
              </xdr:spPr>
            </xdr:cxnSp>
            <xdr:sp macro="" textlink="">
              <xdr:nvSpPr>
                <xdr:cNvPr id="50" name="Oval 49">
                  <a:extLst>
                    <a:ext uri="{FF2B5EF4-FFF2-40B4-BE49-F238E27FC236}">
                      <a16:creationId xmlns:a16="http://schemas.microsoft.com/office/drawing/2014/main" id="{0865B533-9308-42B7-82A3-9CA015BA850B}"/>
                    </a:ext>
                  </a:extLst>
                </xdr:cNvPr>
                <xdr:cNvSpPr/>
              </xdr:nvSpPr>
              <xdr:spPr>
                <a:xfrm>
                  <a:off x="5565973" y="3605802"/>
                  <a:ext cx="647651" cy="648104"/>
                </a:xfrm>
                <a:prstGeom prst="ellipse">
                  <a:avLst/>
                </a:prstGeom>
                <a:solidFill>
                  <a:sysClr val="window" lastClr="FFFFFF"/>
                </a:solidFill>
                <a:ln w="63500" cap="flat" cmpd="sng" algn="ctr">
                  <a:solidFill>
                    <a:srgbClr val="F4BD2D">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6" name="그룹 8">
                <a:extLst>
                  <a:ext uri="{FF2B5EF4-FFF2-40B4-BE49-F238E27FC236}">
                    <a16:creationId xmlns:a16="http://schemas.microsoft.com/office/drawing/2014/main" id="{24CEC727-C934-45C1-A8FA-C5186F3A44CB}"/>
                  </a:ext>
                </a:extLst>
              </xdr:cNvPr>
              <xdr:cNvGrpSpPr/>
            </xdr:nvGrpSpPr>
            <xdr:grpSpPr>
              <a:xfrm>
                <a:off x="11565753" y="5634840"/>
                <a:ext cx="638427" cy="1136494"/>
                <a:chOff x="9890516" y="3574620"/>
                <a:chExt cx="647950" cy="1130137"/>
              </a:xfrm>
            </xdr:grpSpPr>
            <xdr:cxnSp macro="">
              <xdr:nvCxnSpPr>
                <xdr:cNvPr id="47" name="Straight Connector 46">
                  <a:extLst>
                    <a:ext uri="{FF2B5EF4-FFF2-40B4-BE49-F238E27FC236}">
                      <a16:creationId xmlns:a16="http://schemas.microsoft.com/office/drawing/2014/main" id="{44B0219C-F810-4F5E-8E99-03081D637F92}"/>
                    </a:ext>
                  </a:extLst>
                </xdr:cNvPr>
                <xdr:cNvCxnSpPr/>
              </xdr:nvCxnSpPr>
              <xdr:spPr>
                <a:xfrm flipV="1">
                  <a:off x="10211846" y="3923864"/>
                  <a:ext cx="0" cy="780893"/>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48" name="Oval 47">
                  <a:extLst>
                    <a:ext uri="{FF2B5EF4-FFF2-40B4-BE49-F238E27FC236}">
                      <a16:creationId xmlns:a16="http://schemas.microsoft.com/office/drawing/2014/main" id="{3051F6C4-778F-4C09-8CF2-166AA8C79A02}"/>
                    </a:ext>
                  </a:extLst>
                </xdr:cNvPr>
                <xdr:cNvSpPr/>
              </xdr:nvSpPr>
              <xdr:spPr>
                <a:xfrm>
                  <a:off x="9890516" y="3574620"/>
                  <a:ext cx="647950" cy="647377"/>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7" name="TextBox 23">
                <a:extLst>
                  <a:ext uri="{FF2B5EF4-FFF2-40B4-BE49-F238E27FC236}">
                    <a16:creationId xmlns:a16="http://schemas.microsoft.com/office/drawing/2014/main" id="{93C4623F-A5E6-45A5-8CFF-EBEA206D85D6}"/>
                  </a:ext>
                </a:extLst>
              </xdr:cNvPr>
              <xdr:cNvSpPr txBox="1"/>
            </xdr:nvSpPr>
            <xdr:spPr>
              <a:xfrm>
                <a:off x="11361691" y="4916708"/>
                <a:ext cx="1220790"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18" name="TextBox 24">
                <a:extLst>
                  <a:ext uri="{FF2B5EF4-FFF2-40B4-BE49-F238E27FC236}">
                    <a16:creationId xmlns:a16="http://schemas.microsoft.com/office/drawing/2014/main" id="{30F1BD5F-5DB9-40E1-B296-F11FFCD36190}"/>
                  </a:ext>
                </a:extLst>
              </xdr:cNvPr>
              <xdr:cNvSpPr txBox="1"/>
            </xdr:nvSpPr>
            <xdr:spPr>
              <a:xfrm>
                <a:off x="8474070" y="6875182"/>
                <a:ext cx="962564" cy="30998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9" name="TextBox 25">
                <a:extLst>
                  <a:ext uri="{FF2B5EF4-FFF2-40B4-BE49-F238E27FC236}">
                    <a16:creationId xmlns:a16="http://schemas.microsoft.com/office/drawing/2014/main" id="{1D3CD2A3-F88B-457C-90B2-0C323A2A15D5}"/>
                  </a:ext>
                </a:extLst>
              </xdr:cNvPr>
              <xdr:cNvSpPr txBox="1"/>
            </xdr:nvSpPr>
            <xdr:spPr>
              <a:xfrm>
                <a:off x="5223534" y="4966978"/>
                <a:ext cx="1079418" cy="406482"/>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4BD2D"/>
                    </a:solidFill>
                    <a:latin typeface="Arial"/>
                    <a:ea typeface="Arial Unicode MS"/>
                    <a:cs typeface="Arial" pitchFamily="34" charset="0"/>
                  </a:rPr>
                  <a:t>14 May</a:t>
                </a:r>
                <a:endParaRPr lang="ko-KR" altLang="en-US" sz="2000" b="1">
                  <a:solidFill>
                    <a:srgbClr val="F4BD2D"/>
                  </a:solidFill>
                  <a:latin typeface="Arial"/>
                  <a:ea typeface="Arial Unicode MS"/>
                  <a:cs typeface="Arial" pitchFamily="34" charset="0"/>
                </a:endParaRPr>
              </a:p>
            </xdr:txBody>
          </xdr:sp>
          <xdr:sp macro="" textlink="">
            <xdr:nvSpPr>
              <xdr:cNvPr id="20" name="TextBox 27">
                <a:extLst>
                  <a:ext uri="{FF2B5EF4-FFF2-40B4-BE49-F238E27FC236}">
                    <a16:creationId xmlns:a16="http://schemas.microsoft.com/office/drawing/2014/main" id="{57B497E9-132E-4B0D-953C-9205D7D292E3}"/>
                  </a:ext>
                </a:extLst>
              </xdr:cNvPr>
              <xdr:cNvSpPr txBox="1"/>
            </xdr:nvSpPr>
            <xdr:spPr>
              <a:xfrm>
                <a:off x="4703286" y="6930445"/>
                <a:ext cx="2106294" cy="506508"/>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1" name="TextBox 29">
                <a:extLst>
                  <a:ext uri="{FF2B5EF4-FFF2-40B4-BE49-F238E27FC236}">
                    <a16:creationId xmlns:a16="http://schemas.microsoft.com/office/drawing/2014/main" id="{14BC21B9-5413-46AD-B785-7555EDDAE6E5}"/>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22" name="TextBox 30">
                <a:extLst>
                  <a:ext uri="{FF2B5EF4-FFF2-40B4-BE49-F238E27FC236}">
                    <a16:creationId xmlns:a16="http://schemas.microsoft.com/office/drawing/2014/main" id="{0B8AC4E6-251D-4B4B-8DF8-5FB705CE744A}"/>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3" name="TextBox 31">
                <a:extLst>
                  <a:ext uri="{FF2B5EF4-FFF2-40B4-BE49-F238E27FC236}">
                    <a16:creationId xmlns:a16="http://schemas.microsoft.com/office/drawing/2014/main" id="{DF91F24C-AA1B-4380-B9F0-E069AB0A48D6}"/>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4" name="TextBox 32">
                <a:extLst>
                  <a:ext uri="{FF2B5EF4-FFF2-40B4-BE49-F238E27FC236}">
                    <a16:creationId xmlns:a16="http://schemas.microsoft.com/office/drawing/2014/main" id="{721E6DDC-FD63-4E5E-81D9-66A55CCFED53}"/>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25" name="TextBox 33">
                <a:extLst>
                  <a:ext uri="{FF2B5EF4-FFF2-40B4-BE49-F238E27FC236}">
                    <a16:creationId xmlns:a16="http://schemas.microsoft.com/office/drawing/2014/main" id="{15C7FD42-2421-486D-9325-A6F4C08B4346}"/>
                  </a:ext>
                </a:extLst>
              </xdr:cNvPr>
              <xdr:cNvSpPr txBox="1"/>
            </xdr:nvSpPr>
            <xdr:spPr>
              <a:xfrm>
                <a:off x="6474741" y="4614630"/>
                <a:ext cx="2103121" cy="52642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6" name="Rounded Rectangle 5">
                <a:extLst>
                  <a:ext uri="{FF2B5EF4-FFF2-40B4-BE49-F238E27FC236}">
                    <a16:creationId xmlns:a16="http://schemas.microsoft.com/office/drawing/2014/main" id="{C45F6D02-D111-41E9-8258-250A7DDE1048}"/>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27" name="Rectangle 9">
                <a:extLst>
                  <a:ext uri="{FF2B5EF4-FFF2-40B4-BE49-F238E27FC236}">
                    <a16:creationId xmlns:a16="http://schemas.microsoft.com/office/drawing/2014/main" id="{838197C5-6C11-44F4-B4D5-DA9CA66FE0F4}"/>
                  </a:ext>
                </a:extLst>
              </xdr:cNvPr>
              <xdr:cNvSpPr/>
            </xdr:nvSpPr>
            <xdr:spPr>
              <a:xfrm>
                <a:off x="5600502" y="5739439"/>
                <a:ext cx="321380" cy="311562"/>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4BD2D">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8" name="그룹 5">
                <a:extLst>
                  <a:ext uri="{FF2B5EF4-FFF2-40B4-BE49-F238E27FC236}">
                    <a16:creationId xmlns:a16="http://schemas.microsoft.com/office/drawing/2014/main" id="{122E2FE0-87D5-4B69-83E8-DC916E5BEA2A}"/>
                  </a:ext>
                </a:extLst>
              </xdr:cNvPr>
              <xdr:cNvGrpSpPr/>
            </xdr:nvGrpSpPr>
            <xdr:grpSpPr>
              <a:xfrm>
                <a:off x="7171812" y="5228895"/>
                <a:ext cx="641307" cy="1109167"/>
                <a:chOff x="3930618" y="3168567"/>
                <a:chExt cx="647652" cy="1109167"/>
              </a:xfrm>
            </xdr:grpSpPr>
            <xdr:cxnSp macro="">
              <xdr:nvCxnSpPr>
                <xdr:cNvPr id="45" name="Straight Connector 44">
                  <a:extLst>
                    <a:ext uri="{FF2B5EF4-FFF2-40B4-BE49-F238E27FC236}">
                      <a16:creationId xmlns:a16="http://schemas.microsoft.com/office/drawing/2014/main" id="{B8490A32-B587-431E-BD1C-EF1F7AB85286}"/>
                    </a:ext>
                  </a:extLst>
                </xdr:cNvPr>
                <xdr:cNvCxnSpPr/>
              </xdr:nvCxnSpPr>
              <xdr:spPr>
                <a:xfrm flipV="1">
                  <a:off x="4254440" y="3168567"/>
                  <a:ext cx="0" cy="78089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46" name="Oval 45">
                  <a:extLst>
                    <a:ext uri="{FF2B5EF4-FFF2-40B4-BE49-F238E27FC236}">
                      <a16:creationId xmlns:a16="http://schemas.microsoft.com/office/drawing/2014/main" id="{1B958F8B-3DE3-49CC-939F-634478D73444}"/>
                    </a:ext>
                  </a:extLst>
                </xdr:cNvPr>
                <xdr:cNvSpPr/>
              </xdr:nvSpPr>
              <xdr:spPr>
                <a:xfrm>
                  <a:off x="3930618" y="3629629"/>
                  <a:ext cx="647652" cy="648105"/>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9" name="TextBox 58">
                <a:extLst>
                  <a:ext uri="{FF2B5EF4-FFF2-40B4-BE49-F238E27FC236}">
                    <a16:creationId xmlns:a16="http://schemas.microsoft.com/office/drawing/2014/main" id="{AB2B2EAD-A088-4632-922B-6D8E57A5CFB2}"/>
                  </a:ext>
                </a:extLst>
              </xdr:cNvPr>
              <xdr:cNvSpPr txBox="1"/>
            </xdr:nvSpPr>
            <xdr:spPr>
              <a:xfrm>
                <a:off x="6952748" y="6639898"/>
                <a:ext cx="1278097" cy="406481"/>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30" name="Block Arc 25">
                <a:extLst>
                  <a:ext uri="{FF2B5EF4-FFF2-40B4-BE49-F238E27FC236}">
                    <a16:creationId xmlns:a16="http://schemas.microsoft.com/office/drawing/2014/main" id="{12B8490A-607C-46EC-ACB4-6585055F7182}"/>
                  </a:ext>
                </a:extLst>
              </xdr:cNvPr>
              <xdr:cNvSpPr/>
            </xdr:nvSpPr>
            <xdr:spPr>
              <a:xfrm>
                <a:off x="7360030" y="5798936"/>
                <a:ext cx="239712" cy="344792"/>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31" name="그룹 8">
                <a:extLst>
                  <a:ext uri="{FF2B5EF4-FFF2-40B4-BE49-F238E27FC236}">
                    <a16:creationId xmlns:a16="http://schemas.microsoft.com/office/drawing/2014/main" id="{EE9F6E12-B654-47C5-9625-7EA5D356B87B}"/>
                  </a:ext>
                </a:extLst>
              </xdr:cNvPr>
              <xdr:cNvGrpSpPr/>
            </xdr:nvGrpSpPr>
            <xdr:grpSpPr>
              <a:xfrm>
                <a:off x="8628284" y="5542396"/>
                <a:ext cx="657315" cy="1135353"/>
                <a:chOff x="9899070" y="3575752"/>
                <a:chExt cx="647794" cy="1129003"/>
              </a:xfrm>
            </xdr:grpSpPr>
            <xdr:cxnSp macro="">
              <xdr:nvCxnSpPr>
                <xdr:cNvPr id="43" name="Straight Connector 42">
                  <a:extLst>
                    <a:ext uri="{FF2B5EF4-FFF2-40B4-BE49-F238E27FC236}">
                      <a16:creationId xmlns:a16="http://schemas.microsoft.com/office/drawing/2014/main" id="{CEF0CE26-12B5-46E2-A14B-FB39C5A8D357}"/>
                    </a:ext>
                  </a:extLst>
                </xdr:cNvPr>
                <xdr:cNvCxnSpPr/>
              </xdr:nvCxnSpPr>
              <xdr:spPr>
                <a:xfrm flipV="1">
                  <a:off x="10222973" y="3923862"/>
                  <a:ext cx="0" cy="780893"/>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44" name="Oval 43">
                  <a:extLst>
                    <a:ext uri="{FF2B5EF4-FFF2-40B4-BE49-F238E27FC236}">
                      <a16:creationId xmlns:a16="http://schemas.microsoft.com/office/drawing/2014/main" id="{E5B84CC2-2590-4685-8046-CF7C3175C37F}"/>
                    </a:ext>
                  </a:extLst>
                </xdr:cNvPr>
                <xdr:cNvSpPr/>
              </xdr:nvSpPr>
              <xdr:spPr>
                <a:xfrm>
                  <a:off x="9899070" y="3575752"/>
                  <a:ext cx="647794" cy="648105"/>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2" name="TextBox 63">
                <a:extLst>
                  <a:ext uri="{FF2B5EF4-FFF2-40B4-BE49-F238E27FC236}">
                    <a16:creationId xmlns:a16="http://schemas.microsoft.com/office/drawing/2014/main" id="{5D2546CB-938C-4CAA-9D80-70CA5D332598}"/>
                  </a:ext>
                </a:extLst>
              </xdr:cNvPr>
              <xdr:cNvSpPr txBox="1"/>
            </xdr:nvSpPr>
            <xdr:spPr>
              <a:xfrm>
                <a:off x="8418698" y="4886374"/>
                <a:ext cx="1193333"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33" name="Oval 32">
                <a:extLst>
                  <a:ext uri="{FF2B5EF4-FFF2-40B4-BE49-F238E27FC236}">
                    <a16:creationId xmlns:a16="http://schemas.microsoft.com/office/drawing/2014/main" id="{659BE870-0ECC-40F9-8611-10C23C5670AC}"/>
                  </a:ext>
                </a:extLst>
              </xdr:cNvPr>
              <xdr:cNvSpPr/>
            </xdr:nvSpPr>
            <xdr:spPr>
              <a:xfrm>
                <a:off x="8790930" y="5728291"/>
                <a:ext cx="325668" cy="328570"/>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34" name="그룹 7">
                <a:extLst>
                  <a:ext uri="{FF2B5EF4-FFF2-40B4-BE49-F238E27FC236}">
                    <a16:creationId xmlns:a16="http://schemas.microsoft.com/office/drawing/2014/main" id="{F97280AD-5C96-480E-8114-4668940FAC86}"/>
                  </a:ext>
                </a:extLst>
              </xdr:cNvPr>
              <xdr:cNvGrpSpPr/>
            </xdr:nvGrpSpPr>
            <xdr:grpSpPr>
              <a:xfrm>
                <a:off x="10004207" y="5193094"/>
                <a:ext cx="647651" cy="1102820"/>
                <a:chOff x="7043206" y="3114478"/>
                <a:chExt cx="647651" cy="1109170"/>
              </a:xfrm>
            </xdr:grpSpPr>
            <xdr:cxnSp macro="">
              <xdr:nvCxnSpPr>
                <xdr:cNvPr id="41" name="Straight Connector 40">
                  <a:extLst>
                    <a:ext uri="{FF2B5EF4-FFF2-40B4-BE49-F238E27FC236}">
                      <a16:creationId xmlns:a16="http://schemas.microsoft.com/office/drawing/2014/main" id="{564F63E5-CDE9-48ED-B89C-BC4EE95951BB}"/>
                    </a:ext>
                  </a:extLst>
                </xdr:cNvPr>
                <xdr:cNvCxnSpPr/>
              </xdr:nvCxnSpPr>
              <xdr:spPr>
                <a:xfrm flipV="1">
                  <a:off x="7366428" y="3114478"/>
                  <a:ext cx="0" cy="780895"/>
                </a:xfrm>
                <a:prstGeom prst="line">
                  <a:avLst/>
                </a:prstGeom>
                <a:solidFill>
                  <a:scrgbClr r="0" g="0" b="0"/>
                </a:solidFill>
                <a:ln w="63500" cap="flat" cmpd="sng" algn="ctr">
                  <a:solidFill>
                    <a:srgbClr val="1C7DE1"/>
                  </a:solidFill>
                  <a:prstDash val="solid"/>
                  <a:miter lim="800000"/>
                  <a:headEnd type="oval" w="sm" len="sm"/>
                  <a:tailEnd type="oval" w="sm" len="sm"/>
                </a:ln>
                <a:effectLst/>
              </xdr:spPr>
            </xdr:cxnSp>
            <xdr:sp macro="" textlink="">
              <xdr:nvSpPr>
                <xdr:cNvPr id="42" name="Oval 41">
                  <a:extLst>
                    <a:ext uri="{FF2B5EF4-FFF2-40B4-BE49-F238E27FC236}">
                      <a16:creationId xmlns:a16="http://schemas.microsoft.com/office/drawing/2014/main" id="{F8FA2695-4F75-40C9-9A61-C3200F9D8228}"/>
                    </a:ext>
                  </a:extLst>
                </xdr:cNvPr>
                <xdr:cNvSpPr/>
              </xdr:nvSpPr>
              <xdr:spPr>
                <a:xfrm>
                  <a:off x="7043206" y="3575543"/>
                  <a:ext cx="647651" cy="648105"/>
                </a:xfrm>
                <a:prstGeom prst="ellipse">
                  <a:avLst/>
                </a:prstGeom>
                <a:solidFill>
                  <a:sysClr val="window" lastClr="FFFFFF"/>
                </a:solidFill>
                <a:ln w="63500" cap="flat" cmpd="sng" algn="ctr">
                  <a:solidFill>
                    <a:srgbClr val="1C7DE1"/>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5" name="TextBox 34">
                <a:extLst>
                  <a:ext uri="{FF2B5EF4-FFF2-40B4-BE49-F238E27FC236}">
                    <a16:creationId xmlns:a16="http://schemas.microsoft.com/office/drawing/2014/main" id="{5D560118-B44B-4159-A926-354A73C0FD05}"/>
                  </a:ext>
                </a:extLst>
              </xdr:cNvPr>
              <xdr:cNvSpPr txBox="1"/>
            </xdr:nvSpPr>
            <xdr:spPr>
              <a:xfrm>
                <a:off x="9707910" y="6441773"/>
                <a:ext cx="1194750" cy="46168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36" name="TextBox 65">
                <a:extLst>
                  <a:ext uri="{FF2B5EF4-FFF2-40B4-BE49-F238E27FC236}">
                    <a16:creationId xmlns:a16="http://schemas.microsoft.com/office/drawing/2014/main" id="{87DF5225-BE7F-4F42-92BE-408EE5F4A2F8}"/>
                  </a:ext>
                </a:extLst>
              </xdr:cNvPr>
              <xdr:cNvSpPr txBox="1"/>
            </xdr:nvSpPr>
            <xdr:spPr>
              <a:xfrm>
                <a:off x="9797234" y="4644013"/>
                <a:ext cx="953043" cy="30461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7" name="TextBox 66">
                <a:extLst>
                  <a:ext uri="{FF2B5EF4-FFF2-40B4-BE49-F238E27FC236}">
                    <a16:creationId xmlns:a16="http://schemas.microsoft.com/office/drawing/2014/main" id="{4903F3DB-E787-4B7C-AD7D-319112EAF822}"/>
                  </a:ext>
                </a:extLst>
              </xdr:cNvPr>
              <xdr:cNvSpPr txBox="1"/>
            </xdr:nvSpPr>
            <xdr:spPr>
              <a:xfrm>
                <a:off x="11189167" y="6882782"/>
                <a:ext cx="1421534" cy="30779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8" name="Freeform 18">
                <a:extLst>
                  <a:ext uri="{FF2B5EF4-FFF2-40B4-BE49-F238E27FC236}">
                    <a16:creationId xmlns:a16="http://schemas.microsoft.com/office/drawing/2014/main" id="{FCE79A2E-E822-4F80-8682-7E6F1337F909}"/>
                  </a:ext>
                </a:extLst>
              </xdr:cNvPr>
              <xdr:cNvSpPr/>
            </xdr:nvSpPr>
            <xdr:spPr>
              <a:xfrm>
                <a:off x="11694091" y="5785302"/>
                <a:ext cx="365925" cy="298644"/>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39" name="Notched Right Arrow 73">
                <a:extLst>
                  <a:ext uri="{FF2B5EF4-FFF2-40B4-BE49-F238E27FC236}">
                    <a16:creationId xmlns:a16="http://schemas.microsoft.com/office/drawing/2014/main" id="{C4C4DB1F-EC03-4207-A790-3CF3AEE8B16B}"/>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40" name="5-Point Star 74">
                <a:extLst>
                  <a:ext uri="{FF2B5EF4-FFF2-40B4-BE49-F238E27FC236}">
                    <a16:creationId xmlns:a16="http://schemas.microsoft.com/office/drawing/2014/main" id="{64537D73-56E8-4378-8EDB-A752FFF76538}"/>
                  </a:ext>
                </a:extLst>
              </xdr:cNvPr>
              <xdr:cNvSpPr/>
            </xdr:nvSpPr>
            <xdr:spPr>
              <a:xfrm>
                <a:off x="10157844" y="5766472"/>
                <a:ext cx="372791" cy="366619"/>
              </a:xfrm>
              <a:prstGeom prst="star5">
                <a:avLst/>
              </a:prstGeom>
              <a:solidFill>
                <a:srgbClr val="1C7DE1"/>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sp macro="" textlink="">
          <xdr:nvSpPr>
            <xdr:cNvPr id="10" name="TextBox 9">
              <a:extLst>
                <a:ext uri="{FF2B5EF4-FFF2-40B4-BE49-F238E27FC236}">
                  <a16:creationId xmlns:a16="http://schemas.microsoft.com/office/drawing/2014/main" id="{C4446FEA-AC81-487B-AD92-C96B42BA474D}"/>
                </a:ext>
              </a:extLst>
            </xdr:cNvPr>
            <xdr:cNvSpPr txBox="1"/>
          </xdr:nvSpPr>
          <xdr:spPr>
            <a:xfrm>
              <a:off x="8900458" y="2921339"/>
              <a:ext cx="678636" cy="275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FF0000"/>
                  </a:solidFill>
                  <a:latin typeface="Arial" panose="020B0604020202020204" pitchFamily="34" charset="0"/>
                  <a:cs typeface="Arial" panose="020B0604020202020204" pitchFamily="34" charset="0"/>
                </a:rPr>
                <a:t>NOW</a:t>
              </a:r>
              <a:endParaRPr lang="th-TH" sz="1600" b="1">
                <a:solidFill>
                  <a:srgbClr val="FF0000"/>
                </a:solidFill>
                <a:latin typeface="Arial" panose="020B0604020202020204" pitchFamily="34" charset="0"/>
              </a:endParaRPr>
            </a:p>
          </xdr:txBody>
        </xdr:sp>
      </xdr:grpSp>
    </xdr:grp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48373</xdr:colOff>
      <xdr:row>4</xdr:row>
      <xdr:rowOff>135087</xdr:rowOff>
    </xdr:from>
    <xdr:to>
      <xdr:col>6</xdr:col>
      <xdr:colOff>2476500</xdr:colOff>
      <xdr:row>20</xdr:row>
      <xdr:rowOff>115360</xdr:rowOff>
    </xdr:to>
    <xdr:grpSp>
      <xdr:nvGrpSpPr>
        <xdr:cNvPr id="2" name="Group 1">
          <a:extLst>
            <a:ext uri="{FF2B5EF4-FFF2-40B4-BE49-F238E27FC236}">
              <a16:creationId xmlns:a16="http://schemas.microsoft.com/office/drawing/2014/main" id="{4FC36BA2-D6D5-47B0-A4EF-6F73A495D6F3}"/>
            </a:ext>
          </a:extLst>
        </xdr:cNvPr>
        <xdr:cNvGrpSpPr/>
      </xdr:nvGrpSpPr>
      <xdr:grpSpPr>
        <a:xfrm>
          <a:off x="410323" y="944712"/>
          <a:ext cx="13820027" cy="2723473"/>
          <a:chOff x="715181" y="5612862"/>
          <a:chExt cx="13761741" cy="2954898"/>
        </a:xfrm>
      </xdr:grpSpPr>
      <xdr:sp macro="" textlink="">
        <xdr:nvSpPr>
          <xdr:cNvPr id="3" name="TextBox 2">
            <a:extLst>
              <a:ext uri="{FF2B5EF4-FFF2-40B4-BE49-F238E27FC236}">
                <a16:creationId xmlns:a16="http://schemas.microsoft.com/office/drawing/2014/main" id="{4CC9EDDC-8889-42BD-A926-3A0E63BE7D96}"/>
              </a:ext>
            </a:extLst>
          </xdr:cNvPr>
          <xdr:cNvSpPr txBox="1"/>
        </xdr:nvSpPr>
        <xdr:spPr>
          <a:xfrm>
            <a:off x="715181" y="5612862"/>
            <a:ext cx="13761741"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4" name="Group 3">
            <a:extLst>
              <a:ext uri="{FF2B5EF4-FFF2-40B4-BE49-F238E27FC236}">
                <a16:creationId xmlns:a16="http://schemas.microsoft.com/office/drawing/2014/main" id="{B81A5C1E-2CAB-4C6B-8964-88BE57E27F90}"/>
              </a:ext>
            </a:extLst>
          </xdr:cNvPr>
          <xdr:cNvGrpSpPr/>
        </xdr:nvGrpSpPr>
        <xdr:grpSpPr>
          <a:xfrm>
            <a:off x="791741" y="5729698"/>
            <a:ext cx="13668692" cy="2750978"/>
            <a:chOff x="360537" y="600927"/>
            <a:chExt cx="12508862" cy="2795045"/>
          </a:xfrm>
        </xdr:grpSpPr>
        <xdr:grpSp>
          <xdr:nvGrpSpPr>
            <xdr:cNvPr id="5" name="Group 4">
              <a:extLst>
                <a:ext uri="{FF2B5EF4-FFF2-40B4-BE49-F238E27FC236}">
                  <a16:creationId xmlns:a16="http://schemas.microsoft.com/office/drawing/2014/main" id="{025D85E4-CCA5-4428-AF67-CDD0CBCF74E1}"/>
                </a:ext>
              </a:extLst>
            </xdr:cNvPr>
            <xdr:cNvGrpSpPr/>
          </xdr:nvGrpSpPr>
          <xdr:grpSpPr>
            <a:xfrm>
              <a:off x="360537" y="600927"/>
              <a:ext cx="12508862" cy="2795045"/>
              <a:chOff x="1315888" y="4614630"/>
              <a:chExt cx="12732804" cy="2822323"/>
            </a:xfrm>
          </xdr:grpSpPr>
          <xdr:cxnSp macro="">
            <xdr:nvCxnSpPr>
              <xdr:cNvPr id="7" name="Straight Connector 6">
                <a:extLst>
                  <a:ext uri="{FF2B5EF4-FFF2-40B4-BE49-F238E27FC236}">
                    <a16:creationId xmlns:a16="http://schemas.microsoft.com/office/drawing/2014/main" id="{46B19439-8FD0-4674-93E1-EFC3C47EF788}"/>
                  </a:ext>
                </a:extLst>
              </xdr:cNvPr>
              <xdr:cNvCxnSpPr>
                <a:cxnSpLocks/>
              </xdr:cNvCxnSpPr>
            </xdr:nvCxnSpPr>
            <xdr:spPr>
              <a:xfrm>
                <a:off x="1315888" y="5931346"/>
                <a:ext cx="12732804" cy="78153"/>
              </a:xfrm>
              <a:prstGeom prst="line">
                <a:avLst/>
              </a:prstGeom>
              <a:noFill/>
              <a:ln w="76200" cap="flat" cmpd="sng" algn="ctr">
                <a:solidFill>
                  <a:sysClr val="window" lastClr="FFFFFF">
                    <a:lumMod val="85000"/>
                  </a:sysClr>
                </a:solidFill>
                <a:prstDash val="solid"/>
                <a:miter lim="800000"/>
              </a:ln>
              <a:effectLst/>
            </xdr:spPr>
          </xdr:cxnSp>
          <xdr:grpSp>
            <xdr:nvGrpSpPr>
              <xdr:cNvPr id="8" name="그룹 4">
                <a:extLst>
                  <a:ext uri="{FF2B5EF4-FFF2-40B4-BE49-F238E27FC236}">
                    <a16:creationId xmlns:a16="http://schemas.microsoft.com/office/drawing/2014/main" id="{247FFBD6-8429-420B-94FD-5F562EF05193}"/>
                  </a:ext>
                </a:extLst>
              </xdr:cNvPr>
              <xdr:cNvGrpSpPr/>
            </xdr:nvGrpSpPr>
            <xdr:grpSpPr>
              <a:xfrm>
                <a:off x="2046677" y="5580506"/>
                <a:ext cx="638547" cy="1129321"/>
                <a:chOff x="1234621" y="3594272"/>
                <a:chExt cx="648072" cy="1132494"/>
              </a:xfrm>
            </xdr:grpSpPr>
            <xdr:cxnSp macro="">
              <xdr:nvCxnSpPr>
                <xdr:cNvPr id="48" name="Straight Connector 47">
                  <a:extLst>
                    <a:ext uri="{FF2B5EF4-FFF2-40B4-BE49-F238E27FC236}">
                      <a16:creationId xmlns:a16="http://schemas.microsoft.com/office/drawing/2014/main" id="{857AB461-BDF5-4435-A644-B5B22E007B8D}"/>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49" name="Oval 48">
                  <a:extLst>
                    <a:ext uri="{FF2B5EF4-FFF2-40B4-BE49-F238E27FC236}">
                      <a16:creationId xmlns:a16="http://schemas.microsoft.com/office/drawing/2014/main" id="{1BFB8071-DEA0-4E22-AD8D-7896BE25D770}"/>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9" name="그룹 5">
                <a:extLst>
                  <a:ext uri="{FF2B5EF4-FFF2-40B4-BE49-F238E27FC236}">
                    <a16:creationId xmlns:a16="http://schemas.microsoft.com/office/drawing/2014/main" id="{323F2C6D-D741-4C21-BFAF-2A56156219DD}"/>
                  </a:ext>
                </a:extLst>
              </xdr:cNvPr>
              <xdr:cNvGrpSpPr/>
            </xdr:nvGrpSpPr>
            <xdr:grpSpPr>
              <a:xfrm>
                <a:off x="3809645" y="5211504"/>
                <a:ext cx="641722" cy="1118636"/>
                <a:chOff x="4137552" y="3133233"/>
                <a:chExt cx="648072" cy="1109111"/>
              </a:xfrm>
            </xdr:grpSpPr>
            <xdr:cxnSp macro="">
              <xdr:nvCxnSpPr>
                <xdr:cNvPr id="46" name="Straight Connector 45">
                  <a:extLst>
                    <a:ext uri="{FF2B5EF4-FFF2-40B4-BE49-F238E27FC236}">
                      <a16:creationId xmlns:a16="http://schemas.microsoft.com/office/drawing/2014/main" id="{B0A16693-4226-4DA5-95B5-5D19157CBBBB}"/>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47" name="Oval 46">
                  <a:extLst>
                    <a:ext uri="{FF2B5EF4-FFF2-40B4-BE49-F238E27FC236}">
                      <a16:creationId xmlns:a16="http://schemas.microsoft.com/office/drawing/2014/main" id="{B9B99CAA-9A28-4227-841C-4910116B2280}"/>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0" name="그룹 6">
                <a:extLst>
                  <a:ext uri="{FF2B5EF4-FFF2-40B4-BE49-F238E27FC236}">
                    <a16:creationId xmlns:a16="http://schemas.microsoft.com/office/drawing/2014/main" id="{9ACE18B0-479E-4DE8-A443-DA609FB8DC0F}"/>
                  </a:ext>
                </a:extLst>
              </xdr:cNvPr>
              <xdr:cNvGrpSpPr/>
            </xdr:nvGrpSpPr>
            <xdr:grpSpPr>
              <a:xfrm>
                <a:off x="5436245" y="5594197"/>
                <a:ext cx="647651" cy="1128023"/>
                <a:chOff x="5565973" y="3605802"/>
                <a:chExt cx="647651" cy="1131197"/>
              </a:xfrm>
            </xdr:grpSpPr>
            <xdr:cxnSp macro="">
              <xdr:nvCxnSpPr>
                <xdr:cNvPr id="44" name="Straight Connector 43">
                  <a:extLst>
                    <a:ext uri="{FF2B5EF4-FFF2-40B4-BE49-F238E27FC236}">
                      <a16:creationId xmlns:a16="http://schemas.microsoft.com/office/drawing/2014/main" id="{15C9A83A-4C4B-4E30-8182-CA456AC4ABD2}"/>
                    </a:ext>
                  </a:extLst>
                </xdr:cNvPr>
                <xdr:cNvCxnSpPr/>
              </xdr:nvCxnSpPr>
              <xdr:spPr>
                <a:xfrm flipV="1">
                  <a:off x="5890268" y="3956105"/>
                  <a:ext cx="0" cy="780894"/>
                </a:xfrm>
                <a:prstGeom prst="line">
                  <a:avLst/>
                </a:prstGeom>
                <a:noFill/>
                <a:ln w="63500" cap="flat" cmpd="sng" algn="ctr">
                  <a:solidFill>
                    <a:srgbClr val="F4BD2D">
                      <a:alpha val="40000"/>
                    </a:srgbClr>
                  </a:solidFill>
                  <a:prstDash val="solid"/>
                  <a:miter lim="800000"/>
                  <a:headEnd type="oval" w="sm" len="sm"/>
                  <a:tailEnd type="oval"/>
                </a:ln>
                <a:effectLst/>
              </xdr:spPr>
            </xdr:cxnSp>
            <xdr:sp macro="" textlink="">
              <xdr:nvSpPr>
                <xdr:cNvPr id="45" name="Oval 44">
                  <a:extLst>
                    <a:ext uri="{FF2B5EF4-FFF2-40B4-BE49-F238E27FC236}">
                      <a16:creationId xmlns:a16="http://schemas.microsoft.com/office/drawing/2014/main" id="{42AA8C7A-E664-4AB2-8F77-E8ACACF767F7}"/>
                    </a:ext>
                  </a:extLst>
                </xdr:cNvPr>
                <xdr:cNvSpPr/>
              </xdr:nvSpPr>
              <xdr:spPr>
                <a:xfrm>
                  <a:off x="5565973" y="3605802"/>
                  <a:ext cx="647651" cy="648104"/>
                </a:xfrm>
                <a:prstGeom prst="ellipse">
                  <a:avLst/>
                </a:prstGeom>
                <a:solidFill>
                  <a:sysClr val="window" lastClr="FFFFFF"/>
                </a:solidFill>
                <a:ln w="63500" cap="flat" cmpd="sng" algn="ctr">
                  <a:solidFill>
                    <a:srgbClr val="F4BD2D">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1" name="그룹 8">
                <a:extLst>
                  <a:ext uri="{FF2B5EF4-FFF2-40B4-BE49-F238E27FC236}">
                    <a16:creationId xmlns:a16="http://schemas.microsoft.com/office/drawing/2014/main" id="{BA9AB466-B0BC-449B-B8B1-4A2B74CA0E51}"/>
                  </a:ext>
                </a:extLst>
              </xdr:cNvPr>
              <xdr:cNvGrpSpPr/>
            </xdr:nvGrpSpPr>
            <xdr:grpSpPr>
              <a:xfrm>
                <a:off x="12749781" y="5634841"/>
                <a:ext cx="638426" cy="1148419"/>
                <a:chOff x="11092218" y="3574620"/>
                <a:chExt cx="647950" cy="1141995"/>
              </a:xfrm>
            </xdr:grpSpPr>
            <xdr:cxnSp macro="">
              <xdr:nvCxnSpPr>
                <xdr:cNvPr id="42" name="Straight Connector 41">
                  <a:extLst>
                    <a:ext uri="{FF2B5EF4-FFF2-40B4-BE49-F238E27FC236}">
                      <a16:creationId xmlns:a16="http://schemas.microsoft.com/office/drawing/2014/main" id="{6D795D01-ED4B-4C8E-A1E9-22C77ADE8B34}"/>
                    </a:ext>
                  </a:extLst>
                </xdr:cNvPr>
                <xdr:cNvCxnSpPr/>
              </xdr:nvCxnSpPr>
              <xdr:spPr>
                <a:xfrm flipV="1">
                  <a:off x="11403228" y="3935722"/>
                  <a:ext cx="0" cy="780893"/>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43" name="Oval 42">
                  <a:extLst>
                    <a:ext uri="{FF2B5EF4-FFF2-40B4-BE49-F238E27FC236}">
                      <a16:creationId xmlns:a16="http://schemas.microsoft.com/office/drawing/2014/main" id="{5FE953D8-EAE9-4780-969E-D8D8CEB29CE8}"/>
                    </a:ext>
                  </a:extLst>
                </xdr:cNvPr>
                <xdr:cNvSpPr/>
              </xdr:nvSpPr>
              <xdr:spPr>
                <a:xfrm>
                  <a:off x="11092218" y="3574620"/>
                  <a:ext cx="647950" cy="647377"/>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2" name="TextBox 23">
                <a:extLst>
                  <a:ext uri="{FF2B5EF4-FFF2-40B4-BE49-F238E27FC236}">
                    <a16:creationId xmlns:a16="http://schemas.microsoft.com/office/drawing/2014/main" id="{D53BC598-3796-445D-9BB7-69FBF87DEE9C}"/>
                  </a:ext>
                </a:extLst>
              </xdr:cNvPr>
              <xdr:cNvSpPr txBox="1"/>
            </xdr:nvSpPr>
            <xdr:spPr>
              <a:xfrm>
                <a:off x="12545722" y="4916708"/>
                <a:ext cx="1220790"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13" name="TextBox 24">
                <a:extLst>
                  <a:ext uri="{FF2B5EF4-FFF2-40B4-BE49-F238E27FC236}">
                    <a16:creationId xmlns:a16="http://schemas.microsoft.com/office/drawing/2014/main" id="{2D8EA76E-80A2-42AF-974A-902407B82B17}"/>
                  </a:ext>
                </a:extLst>
              </xdr:cNvPr>
              <xdr:cNvSpPr txBox="1"/>
            </xdr:nvSpPr>
            <xdr:spPr>
              <a:xfrm>
                <a:off x="8474070" y="6875182"/>
                <a:ext cx="962564" cy="30998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4" name="TextBox 25">
                <a:extLst>
                  <a:ext uri="{FF2B5EF4-FFF2-40B4-BE49-F238E27FC236}">
                    <a16:creationId xmlns:a16="http://schemas.microsoft.com/office/drawing/2014/main" id="{D6B08951-98CD-4081-9B4F-292D208BA8ED}"/>
                  </a:ext>
                </a:extLst>
              </xdr:cNvPr>
              <xdr:cNvSpPr txBox="1"/>
            </xdr:nvSpPr>
            <xdr:spPr>
              <a:xfrm>
                <a:off x="5223534" y="4966978"/>
                <a:ext cx="1079418" cy="406482"/>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4BD2D"/>
                    </a:solidFill>
                    <a:latin typeface="Arial"/>
                    <a:ea typeface="Arial Unicode MS"/>
                    <a:cs typeface="Arial" pitchFamily="34" charset="0"/>
                  </a:rPr>
                  <a:t>14 May</a:t>
                </a:r>
                <a:endParaRPr lang="ko-KR" altLang="en-US" sz="2000" b="1">
                  <a:solidFill>
                    <a:srgbClr val="F4BD2D"/>
                  </a:solidFill>
                  <a:latin typeface="Arial"/>
                  <a:ea typeface="Arial Unicode MS"/>
                  <a:cs typeface="Arial" pitchFamily="34" charset="0"/>
                </a:endParaRPr>
              </a:p>
            </xdr:txBody>
          </xdr:sp>
          <xdr:sp macro="" textlink="">
            <xdr:nvSpPr>
              <xdr:cNvPr id="15" name="TextBox 27">
                <a:extLst>
                  <a:ext uri="{FF2B5EF4-FFF2-40B4-BE49-F238E27FC236}">
                    <a16:creationId xmlns:a16="http://schemas.microsoft.com/office/drawing/2014/main" id="{6D073E50-DE1F-4A72-9330-EE07962AC677}"/>
                  </a:ext>
                </a:extLst>
              </xdr:cNvPr>
              <xdr:cNvSpPr txBox="1"/>
            </xdr:nvSpPr>
            <xdr:spPr>
              <a:xfrm>
                <a:off x="4703286" y="6930445"/>
                <a:ext cx="2106294" cy="506508"/>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6" name="TextBox 29">
                <a:extLst>
                  <a:ext uri="{FF2B5EF4-FFF2-40B4-BE49-F238E27FC236}">
                    <a16:creationId xmlns:a16="http://schemas.microsoft.com/office/drawing/2014/main" id="{73867429-8B51-46EE-868D-4137F658E1B8}"/>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17" name="TextBox 30">
                <a:extLst>
                  <a:ext uri="{FF2B5EF4-FFF2-40B4-BE49-F238E27FC236}">
                    <a16:creationId xmlns:a16="http://schemas.microsoft.com/office/drawing/2014/main" id="{889D99A4-F274-48F6-BF91-06721FCDD000}"/>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8" name="TextBox 31">
                <a:extLst>
                  <a:ext uri="{FF2B5EF4-FFF2-40B4-BE49-F238E27FC236}">
                    <a16:creationId xmlns:a16="http://schemas.microsoft.com/office/drawing/2014/main" id="{1487E122-EBBE-4FA8-9E58-0D0C25660445}"/>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9" name="TextBox 32">
                <a:extLst>
                  <a:ext uri="{FF2B5EF4-FFF2-40B4-BE49-F238E27FC236}">
                    <a16:creationId xmlns:a16="http://schemas.microsoft.com/office/drawing/2014/main" id="{6AB033C5-F3D8-4B53-9977-23A42C1A42C6}"/>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20" name="TextBox 33">
                <a:extLst>
                  <a:ext uri="{FF2B5EF4-FFF2-40B4-BE49-F238E27FC236}">
                    <a16:creationId xmlns:a16="http://schemas.microsoft.com/office/drawing/2014/main" id="{2C3A427D-23CB-46E3-B808-887BBF0497B7}"/>
                  </a:ext>
                </a:extLst>
              </xdr:cNvPr>
              <xdr:cNvSpPr txBox="1"/>
            </xdr:nvSpPr>
            <xdr:spPr>
              <a:xfrm>
                <a:off x="6474741" y="4614630"/>
                <a:ext cx="2103121" cy="52642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1" name="Rounded Rectangle 5">
                <a:extLst>
                  <a:ext uri="{FF2B5EF4-FFF2-40B4-BE49-F238E27FC236}">
                    <a16:creationId xmlns:a16="http://schemas.microsoft.com/office/drawing/2014/main" id="{986ADF21-9137-45B8-B9A8-6CD678B6AF42}"/>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22" name="Rectangle 9">
                <a:extLst>
                  <a:ext uri="{FF2B5EF4-FFF2-40B4-BE49-F238E27FC236}">
                    <a16:creationId xmlns:a16="http://schemas.microsoft.com/office/drawing/2014/main" id="{7B1ED5E6-2C8D-4355-AA94-EA6140BACF53}"/>
                  </a:ext>
                </a:extLst>
              </xdr:cNvPr>
              <xdr:cNvSpPr/>
            </xdr:nvSpPr>
            <xdr:spPr>
              <a:xfrm>
                <a:off x="5600502" y="5739439"/>
                <a:ext cx="321380" cy="311562"/>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4BD2D">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3" name="그룹 5">
                <a:extLst>
                  <a:ext uri="{FF2B5EF4-FFF2-40B4-BE49-F238E27FC236}">
                    <a16:creationId xmlns:a16="http://schemas.microsoft.com/office/drawing/2014/main" id="{2650AE94-BBCE-42FF-85C7-81608CFEADB4}"/>
                  </a:ext>
                </a:extLst>
              </xdr:cNvPr>
              <xdr:cNvGrpSpPr/>
            </xdr:nvGrpSpPr>
            <xdr:grpSpPr>
              <a:xfrm>
                <a:off x="7171812" y="5228895"/>
                <a:ext cx="641307" cy="1109167"/>
                <a:chOff x="3930618" y="3168567"/>
                <a:chExt cx="647652" cy="1109167"/>
              </a:xfrm>
            </xdr:grpSpPr>
            <xdr:cxnSp macro="">
              <xdr:nvCxnSpPr>
                <xdr:cNvPr id="40" name="Straight Connector 39">
                  <a:extLst>
                    <a:ext uri="{FF2B5EF4-FFF2-40B4-BE49-F238E27FC236}">
                      <a16:creationId xmlns:a16="http://schemas.microsoft.com/office/drawing/2014/main" id="{AE6681E4-6E5F-4E2D-81AF-40AF33A4FF79}"/>
                    </a:ext>
                  </a:extLst>
                </xdr:cNvPr>
                <xdr:cNvCxnSpPr/>
              </xdr:nvCxnSpPr>
              <xdr:spPr>
                <a:xfrm flipV="1">
                  <a:off x="4254440" y="3168567"/>
                  <a:ext cx="0" cy="78089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41" name="Oval 40">
                  <a:extLst>
                    <a:ext uri="{FF2B5EF4-FFF2-40B4-BE49-F238E27FC236}">
                      <a16:creationId xmlns:a16="http://schemas.microsoft.com/office/drawing/2014/main" id="{A448EF95-FCF2-49D9-92C6-F8516FA55E8A}"/>
                    </a:ext>
                  </a:extLst>
                </xdr:cNvPr>
                <xdr:cNvSpPr/>
              </xdr:nvSpPr>
              <xdr:spPr>
                <a:xfrm>
                  <a:off x="3930618" y="3629629"/>
                  <a:ext cx="647652" cy="648105"/>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4" name="TextBox 58">
                <a:extLst>
                  <a:ext uri="{FF2B5EF4-FFF2-40B4-BE49-F238E27FC236}">
                    <a16:creationId xmlns:a16="http://schemas.microsoft.com/office/drawing/2014/main" id="{9BF0F0EE-1B44-4EDF-A896-43C5C743F056}"/>
                  </a:ext>
                </a:extLst>
              </xdr:cNvPr>
              <xdr:cNvSpPr txBox="1"/>
            </xdr:nvSpPr>
            <xdr:spPr>
              <a:xfrm>
                <a:off x="6952748" y="6639898"/>
                <a:ext cx="1278097" cy="406481"/>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25" name="Block Arc 25">
                <a:extLst>
                  <a:ext uri="{FF2B5EF4-FFF2-40B4-BE49-F238E27FC236}">
                    <a16:creationId xmlns:a16="http://schemas.microsoft.com/office/drawing/2014/main" id="{4BFFF4B1-AB61-4DDD-9D71-D8875581D6DB}"/>
                  </a:ext>
                </a:extLst>
              </xdr:cNvPr>
              <xdr:cNvSpPr/>
            </xdr:nvSpPr>
            <xdr:spPr>
              <a:xfrm>
                <a:off x="7360030" y="5798936"/>
                <a:ext cx="239712" cy="344792"/>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26" name="그룹 8">
                <a:extLst>
                  <a:ext uri="{FF2B5EF4-FFF2-40B4-BE49-F238E27FC236}">
                    <a16:creationId xmlns:a16="http://schemas.microsoft.com/office/drawing/2014/main" id="{FBF8F2EC-C629-4D59-A124-30162805B504}"/>
                  </a:ext>
                </a:extLst>
              </xdr:cNvPr>
              <xdr:cNvGrpSpPr/>
            </xdr:nvGrpSpPr>
            <xdr:grpSpPr>
              <a:xfrm>
                <a:off x="8628284" y="5542396"/>
                <a:ext cx="657315" cy="1135353"/>
                <a:chOff x="9899070" y="3575752"/>
                <a:chExt cx="647794" cy="1129003"/>
              </a:xfrm>
            </xdr:grpSpPr>
            <xdr:cxnSp macro="">
              <xdr:nvCxnSpPr>
                <xdr:cNvPr id="38" name="Straight Connector 37">
                  <a:extLst>
                    <a:ext uri="{FF2B5EF4-FFF2-40B4-BE49-F238E27FC236}">
                      <a16:creationId xmlns:a16="http://schemas.microsoft.com/office/drawing/2014/main" id="{4696168A-79CA-422B-A0E9-7233E92C94E7}"/>
                    </a:ext>
                  </a:extLst>
                </xdr:cNvPr>
                <xdr:cNvCxnSpPr/>
              </xdr:nvCxnSpPr>
              <xdr:spPr>
                <a:xfrm flipV="1">
                  <a:off x="10222973" y="3923862"/>
                  <a:ext cx="0" cy="780893"/>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39" name="Oval 38">
                  <a:extLst>
                    <a:ext uri="{FF2B5EF4-FFF2-40B4-BE49-F238E27FC236}">
                      <a16:creationId xmlns:a16="http://schemas.microsoft.com/office/drawing/2014/main" id="{44D14872-6C54-4FE5-BA84-A2CD8CEB0A6F}"/>
                    </a:ext>
                  </a:extLst>
                </xdr:cNvPr>
                <xdr:cNvSpPr/>
              </xdr:nvSpPr>
              <xdr:spPr>
                <a:xfrm>
                  <a:off x="9899070" y="3575752"/>
                  <a:ext cx="647794" cy="648105"/>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7" name="TextBox 63">
                <a:extLst>
                  <a:ext uri="{FF2B5EF4-FFF2-40B4-BE49-F238E27FC236}">
                    <a16:creationId xmlns:a16="http://schemas.microsoft.com/office/drawing/2014/main" id="{831E3672-BF93-45E9-BCB1-67B25EE7B455}"/>
                  </a:ext>
                </a:extLst>
              </xdr:cNvPr>
              <xdr:cNvSpPr txBox="1"/>
            </xdr:nvSpPr>
            <xdr:spPr>
              <a:xfrm>
                <a:off x="8418698" y="4886374"/>
                <a:ext cx="1193333"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28" name="Oval 32">
                <a:extLst>
                  <a:ext uri="{FF2B5EF4-FFF2-40B4-BE49-F238E27FC236}">
                    <a16:creationId xmlns:a16="http://schemas.microsoft.com/office/drawing/2014/main" id="{724EF470-B5FD-4B78-B8E2-42B9643D1B6F}"/>
                  </a:ext>
                </a:extLst>
              </xdr:cNvPr>
              <xdr:cNvSpPr/>
            </xdr:nvSpPr>
            <xdr:spPr>
              <a:xfrm>
                <a:off x="8790930" y="5728291"/>
                <a:ext cx="325668" cy="328570"/>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9" name="그룹 7">
                <a:extLst>
                  <a:ext uri="{FF2B5EF4-FFF2-40B4-BE49-F238E27FC236}">
                    <a16:creationId xmlns:a16="http://schemas.microsoft.com/office/drawing/2014/main" id="{F9217427-F180-4858-AD22-C989CDE27575}"/>
                  </a:ext>
                </a:extLst>
              </xdr:cNvPr>
              <xdr:cNvGrpSpPr/>
            </xdr:nvGrpSpPr>
            <xdr:grpSpPr>
              <a:xfrm>
                <a:off x="10004207" y="5193094"/>
                <a:ext cx="647651" cy="1102820"/>
                <a:chOff x="7043206" y="3114478"/>
                <a:chExt cx="647651" cy="1109170"/>
              </a:xfrm>
            </xdr:grpSpPr>
            <xdr:cxnSp macro="">
              <xdr:nvCxnSpPr>
                <xdr:cNvPr id="36" name="Straight Connector 35">
                  <a:extLst>
                    <a:ext uri="{FF2B5EF4-FFF2-40B4-BE49-F238E27FC236}">
                      <a16:creationId xmlns:a16="http://schemas.microsoft.com/office/drawing/2014/main" id="{3AE6AE18-86EB-4049-8269-A22168EC441D}"/>
                    </a:ext>
                  </a:extLst>
                </xdr:cNvPr>
                <xdr:cNvCxnSpPr/>
              </xdr:nvCxnSpPr>
              <xdr:spPr>
                <a:xfrm flipV="1">
                  <a:off x="7366428" y="3114478"/>
                  <a:ext cx="0" cy="780895"/>
                </a:xfrm>
                <a:prstGeom prst="line">
                  <a:avLst/>
                </a:prstGeom>
                <a:solidFill>
                  <a:scrgbClr r="0" g="0" b="0"/>
                </a:solidFill>
                <a:ln w="63500" cap="flat" cmpd="sng" algn="ctr">
                  <a:solidFill>
                    <a:srgbClr val="1C7DE1"/>
                  </a:solidFill>
                  <a:prstDash val="solid"/>
                  <a:miter lim="800000"/>
                  <a:headEnd type="oval" w="sm" len="sm"/>
                  <a:tailEnd type="oval" w="sm" len="sm"/>
                </a:ln>
                <a:effectLst/>
              </xdr:spPr>
            </xdr:cxnSp>
            <xdr:sp macro="" textlink="">
              <xdr:nvSpPr>
                <xdr:cNvPr id="37" name="Oval 36">
                  <a:extLst>
                    <a:ext uri="{FF2B5EF4-FFF2-40B4-BE49-F238E27FC236}">
                      <a16:creationId xmlns:a16="http://schemas.microsoft.com/office/drawing/2014/main" id="{844B26C3-0A5B-48E2-B568-CCC72E5DAD74}"/>
                    </a:ext>
                  </a:extLst>
                </xdr:cNvPr>
                <xdr:cNvSpPr/>
              </xdr:nvSpPr>
              <xdr:spPr>
                <a:xfrm>
                  <a:off x="7043206" y="3575543"/>
                  <a:ext cx="647651" cy="648105"/>
                </a:xfrm>
                <a:prstGeom prst="ellipse">
                  <a:avLst/>
                </a:prstGeom>
                <a:solidFill>
                  <a:sysClr val="window" lastClr="FFFFFF"/>
                </a:solidFill>
                <a:ln w="63500" cap="flat" cmpd="sng" algn="ctr">
                  <a:solidFill>
                    <a:srgbClr val="1C7DE1"/>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0" name="TextBox 29">
                <a:extLst>
                  <a:ext uri="{FF2B5EF4-FFF2-40B4-BE49-F238E27FC236}">
                    <a16:creationId xmlns:a16="http://schemas.microsoft.com/office/drawing/2014/main" id="{4DE2A072-E332-4C38-B1B7-6E182760D4A7}"/>
                  </a:ext>
                </a:extLst>
              </xdr:cNvPr>
              <xdr:cNvSpPr txBox="1"/>
            </xdr:nvSpPr>
            <xdr:spPr>
              <a:xfrm>
                <a:off x="9707910" y="6441773"/>
                <a:ext cx="1194750" cy="46168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31" name="TextBox 65">
                <a:extLst>
                  <a:ext uri="{FF2B5EF4-FFF2-40B4-BE49-F238E27FC236}">
                    <a16:creationId xmlns:a16="http://schemas.microsoft.com/office/drawing/2014/main" id="{E31B4F02-AE28-44B5-8291-52374EC2B0D1}"/>
                  </a:ext>
                </a:extLst>
              </xdr:cNvPr>
              <xdr:cNvSpPr txBox="1"/>
            </xdr:nvSpPr>
            <xdr:spPr>
              <a:xfrm>
                <a:off x="9797234" y="4644013"/>
                <a:ext cx="953043" cy="30461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2" name="TextBox 66">
                <a:extLst>
                  <a:ext uri="{FF2B5EF4-FFF2-40B4-BE49-F238E27FC236}">
                    <a16:creationId xmlns:a16="http://schemas.microsoft.com/office/drawing/2014/main" id="{A559F2AD-79E7-4A74-A320-BE6AA1C52E39}"/>
                  </a:ext>
                </a:extLst>
              </xdr:cNvPr>
              <xdr:cNvSpPr txBox="1"/>
            </xdr:nvSpPr>
            <xdr:spPr>
              <a:xfrm>
                <a:off x="12373201" y="6882782"/>
                <a:ext cx="1421534" cy="30779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3" name="Freeform 18">
                <a:extLst>
                  <a:ext uri="{FF2B5EF4-FFF2-40B4-BE49-F238E27FC236}">
                    <a16:creationId xmlns:a16="http://schemas.microsoft.com/office/drawing/2014/main" id="{6B5CC396-7714-4AFA-84A9-F55CEB18CD3C}"/>
                  </a:ext>
                </a:extLst>
              </xdr:cNvPr>
              <xdr:cNvSpPr/>
            </xdr:nvSpPr>
            <xdr:spPr>
              <a:xfrm>
                <a:off x="12878123" y="5785302"/>
                <a:ext cx="365925" cy="298644"/>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34" name="Notched Right Arrow 73">
                <a:extLst>
                  <a:ext uri="{FF2B5EF4-FFF2-40B4-BE49-F238E27FC236}">
                    <a16:creationId xmlns:a16="http://schemas.microsoft.com/office/drawing/2014/main" id="{8F8DFA3E-C0FE-4874-B1A9-FD69F806763E}"/>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35" name="5-Point Star 74">
                <a:extLst>
                  <a:ext uri="{FF2B5EF4-FFF2-40B4-BE49-F238E27FC236}">
                    <a16:creationId xmlns:a16="http://schemas.microsoft.com/office/drawing/2014/main" id="{79D63D82-F3C4-4759-9239-CB7D2BA21394}"/>
                  </a:ext>
                </a:extLst>
              </xdr:cNvPr>
              <xdr:cNvSpPr/>
            </xdr:nvSpPr>
            <xdr:spPr>
              <a:xfrm>
                <a:off x="10157844" y="5766472"/>
                <a:ext cx="372791" cy="366619"/>
              </a:xfrm>
              <a:prstGeom prst="star5">
                <a:avLst/>
              </a:prstGeom>
              <a:solidFill>
                <a:srgbClr val="1C7DE1"/>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sp macro="" textlink="">
          <xdr:nvSpPr>
            <xdr:cNvPr id="6" name="TextBox 5">
              <a:extLst>
                <a:ext uri="{FF2B5EF4-FFF2-40B4-BE49-F238E27FC236}">
                  <a16:creationId xmlns:a16="http://schemas.microsoft.com/office/drawing/2014/main" id="{6E0BA300-1752-4C16-BE4F-3C4942E88305}"/>
                </a:ext>
              </a:extLst>
            </xdr:cNvPr>
            <xdr:cNvSpPr txBox="1"/>
          </xdr:nvSpPr>
          <xdr:spPr>
            <a:xfrm>
              <a:off x="10114921" y="3051235"/>
              <a:ext cx="678636" cy="275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FF0000"/>
                  </a:solidFill>
                  <a:latin typeface="Arial" panose="020B0604020202020204" pitchFamily="34" charset="0"/>
                  <a:cs typeface="Arial" panose="020B0604020202020204" pitchFamily="34" charset="0"/>
                </a:rPr>
                <a:t>NOW</a:t>
              </a:r>
              <a:endParaRPr lang="th-TH" sz="1600" b="1">
                <a:solidFill>
                  <a:srgbClr val="FF0000"/>
                </a:solidFill>
                <a:latin typeface="Arial" panose="020B0604020202020204" pitchFamily="34" charset="0"/>
              </a:endParaRPr>
            </a:p>
          </xdr:txBody>
        </xdr:sp>
      </xdr:grpSp>
    </xdr:grpSp>
    <xdr:clientData/>
  </xdr:twoCellAnchor>
  <xdr:twoCellAnchor>
    <xdr:from>
      <xdr:col>5</xdr:col>
      <xdr:colOff>583710</xdr:colOff>
      <xdr:row>13</xdr:row>
      <xdr:rowOff>105281</xdr:rowOff>
    </xdr:from>
    <xdr:to>
      <xdr:col>5</xdr:col>
      <xdr:colOff>583710</xdr:colOff>
      <xdr:row>17</xdr:row>
      <xdr:rowOff>124747</xdr:rowOff>
    </xdr:to>
    <xdr:cxnSp macro="">
      <xdr:nvCxnSpPr>
        <xdr:cNvPr id="50" name="Straight Connector 49">
          <a:extLst>
            <a:ext uri="{FF2B5EF4-FFF2-40B4-BE49-F238E27FC236}">
              <a16:creationId xmlns:a16="http://schemas.microsoft.com/office/drawing/2014/main" id="{476A4C4C-9EE7-4219-AF1A-F72D96E0178D}"/>
            </a:ext>
          </a:extLst>
        </xdr:cNvPr>
        <xdr:cNvCxnSpPr/>
      </xdr:nvCxnSpPr>
      <xdr:spPr>
        <a:xfrm flipV="1">
          <a:off x="11554269" y="2548163"/>
          <a:ext cx="0" cy="736643"/>
        </a:xfrm>
        <a:prstGeom prst="line">
          <a:avLst/>
        </a:prstGeom>
        <a:noFill/>
        <a:ln w="63500" cap="flat" cmpd="sng" algn="ctr">
          <a:solidFill>
            <a:srgbClr val="FF0000"/>
          </a:solidFill>
          <a:prstDash val="solid"/>
          <a:miter lim="800000"/>
          <a:headEnd type="oval" w="sm" len="sm"/>
          <a:tailEnd type="oval" w="sm" len="sm"/>
        </a:ln>
        <a:effectLst/>
      </xdr:spPr>
    </xdr:cxnSp>
    <xdr:clientData/>
  </xdr:twoCellAnchor>
  <xdr:twoCellAnchor>
    <xdr:from>
      <xdr:col>5</xdr:col>
      <xdr:colOff>239730</xdr:colOff>
      <xdr:row>10</xdr:row>
      <xdr:rowOff>7008</xdr:rowOff>
    </xdr:from>
    <xdr:to>
      <xdr:col>6</xdr:col>
      <xdr:colOff>152956</xdr:colOff>
      <xdr:row>13</xdr:row>
      <xdr:rowOff>102523</xdr:rowOff>
    </xdr:to>
    <xdr:sp macro="" textlink="">
      <xdr:nvSpPr>
        <xdr:cNvPr id="51" name="Oval 50">
          <a:extLst>
            <a:ext uri="{FF2B5EF4-FFF2-40B4-BE49-F238E27FC236}">
              <a16:creationId xmlns:a16="http://schemas.microsoft.com/office/drawing/2014/main" id="{E1A09E67-06A7-4137-84D1-A3A87682272E}"/>
            </a:ext>
          </a:extLst>
        </xdr:cNvPr>
        <xdr:cNvSpPr/>
      </xdr:nvSpPr>
      <xdr:spPr>
        <a:xfrm>
          <a:off x="11210289" y="1912008"/>
          <a:ext cx="697638" cy="633397"/>
        </a:xfrm>
        <a:prstGeom prst="ellipse">
          <a:avLst/>
        </a:prstGeom>
        <a:solidFill>
          <a:schemeClr val="bg1"/>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1200" b="0" i="0" u="none" strike="noStrike" kern="0" cap="none" spc="0" normalizeH="0" baseline="0">
            <a:ln>
              <a:noFill/>
            </a:ln>
            <a:solidFill>
              <a:srgbClr val="FF0000"/>
            </a:solidFill>
            <a:effectLst/>
            <a:uLnTx/>
            <a:uFillTx/>
            <a:latin typeface="Arial"/>
            <a:ea typeface="Arial Unicode MS"/>
            <a:cs typeface="+mn-cs"/>
          </a:endParaRPr>
        </a:p>
      </xdr:txBody>
    </xdr:sp>
    <xdr:clientData/>
  </xdr:twoCellAnchor>
  <xdr:twoCellAnchor>
    <xdr:from>
      <xdr:col>5</xdr:col>
      <xdr:colOff>36792</xdr:colOff>
      <xdr:row>7</xdr:row>
      <xdr:rowOff>44822</xdr:rowOff>
    </xdr:from>
    <xdr:to>
      <xdr:col>6</xdr:col>
      <xdr:colOff>384277</xdr:colOff>
      <xdr:row>9</xdr:row>
      <xdr:rowOff>69564</xdr:rowOff>
    </xdr:to>
    <xdr:sp macro="" textlink="">
      <xdr:nvSpPr>
        <xdr:cNvPr id="52" name="TextBox 32">
          <a:extLst>
            <a:ext uri="{FF2B5EF4-FFF2-40B4-BE49-F238E27FC236}">
              <a16:creationId xmlns:a16="http://schemas.microsoft.com/office/drawing/2014/main" id="{073725EE-9F6E-4B38-B160-D0FD45609885}"/>
            </a:ext>
          </a:extLst>
        </xdr:cNvPr>
        <xdr:cNvSpPr txBox="1"/>
      </xdr:nvSpPr>
      <xdr:spPr>
        <a:xfrm>
          <a:off x="11007351" y="1411940"/>
          <a:ext cx="1131897" cy="383330"/>
        </a:xfrm>
        <a:prstGeom prst="rect">
          <a:avLst/>
        </a:prstGeom>
        <a:noFill/>
      </xdr:spPr>
      <xdr:txBody>
        <a:bodyPr wrap="square" rtlCol="0" anchor="ctr">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F0000"/>
              </a:solidFill>
              <a:latin typeface="Arial"/>
              <a:ea typeface="Arial Unicode MS"/>
              <a:cs typeface="Arial" pitchFamily="34" charset="0"/>
            </a:rPr>
            <a:t>13 Aug</a:t>
          </a:r>
          <a:endParaRPr lang="ko-KR" altLang="en-US" sz="2000" b="1">
            <a:solidFill>
              <a:srgbClr val="FF0000"/>
            </a:solidFill>
            <a:latin typeface="Arial"/>
            <a:ea typeface="Arial Unicode MS"/>
            <a:cs typeface="Arial" pitchFamily="34" charset="0"/>
          </a:endParaRPr>
        </a:p>
      </xdr:txBody>
    </xdr:sp>
    <xdr:clientData/>
  </xdr:twoCellAnchor>
  <xdr:twoCellAnchor>
    <xdr:from>
      <xdr:col>5</xdr:col>
      <xdr:colOff>394553</xdr:colOff>
      <xdr:row>10</xdr:row>
      <xdr:rowOff>170224</xdr:rowOff>
    </xdr:from>
    <xdr:to>
      <xdr:col>6</xdr:col>
      <xdr:colOff>29512</xdr:colOff>
      <xdr:row>12</xdr:row>
      <xdr:rowOff>150498</xdr:rowOff>
    </xdr:to>
    <xdr:sp macro="" textlink="">
      <xdr:nvSpPr>
        <xdr:cNvPr id="53" name="Heart 52">
          <a:extLst>
            <a:ext uri="{FF2B5EF4-FFF2-40B4-BE49-F238E27FC236}">
              <a16:creationId xmlns:a16="http://schemas.microsoft.com/office/drawing/2014/main" id="{F6403AE5-56B0-4120-A0EC-A35955E0010A}"/>
            </a:ext>
          </a:extLst>
        </xdr:cNvPr>
        <xdr:cNvSpPr/>
      </xdr:nvSpPr>
      <xdr:spPr>
        <a:xfrm>
          <a:off x="11365112" y="2075224"/>
          <a:ext cx="419371" cy="338862"/>
        </a:xfrm>
        <a:prstGeom prst="heart">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45198</xdr:colOff>
      <xdr:row>4</xdr:row>
      <xdr:rowOff>135087</xdr:rowOff>
    </xdr:from>
    <xdr:to>
      <xdr:col>6</xdr:col>
      <xdr:colOff>2476500</xdr:colOff>
      <xdr:row>20</xdr:row>
      <xdr:rowOff>115360</xdr:rowOff>
    </xdr:to>
    <xdr:grpSp>
      <xdr:nvGrpSpPr>
        <xdr:cNvPr id="2" name="Group 1">
          <a:extLst>
            <a:ext uri="{FF2B5EF4-FFF2-40B4-BE49-F238E27FC236}">
              <a16:creationId xmlns:a16="http://schemas.microsoft.com/office/drawing/2014/main" id="{90259D93-3232-4BE6-8C2C-9CBDBA34BBED}"/>
            </a:ext>
          </a:extLst>
        </xdr:cNvPr>
        <xdr:cNvGrpSpPr/>
      </xdr:nvGrpSpPr>
      <xdr:grpSpPr>
        <a:xfrm>
          <a:off x="407148" y="944712"/>
          <a:ext cx="13823202" cy="2723473"/>
          <a:chOff x="715181" y="5612862"/>
          <a:chExt cx="13761741" cy="2954898"/>
        </a:xfrm>
      </xdr:grpSpPr>
      <xdr:sp macro="" textlink="">
        <xdr:nvSpPr>
          <xdr:cNvPr id="3" name="TextBox 2">
            <a:extLst>
              <a:ext uri="{FF2B5EF4-FFF2-40B4-BE49-F238E27FC236}">
                <a16:creationId xmlns:a16="http://schemas.microsoft.com/office/drawing/2014/main" id="{984D7140-0C9E-446F-B655-21046058D446}"/>
              </a:ext>
            </a:extLst>
          </xdr:cNvPr>
          <xdr:cNvSpPr txBox="1"/>
        </xdr:nvSpPr>
        <xdr:spPr>
          <a:xfrm>
            <a:off x="715181" y="5612862"/>
            <a:ext cx="13761741"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4" name="Group 3">
            <a:extLst>
              <a:ext uri="{FF2B5EF4-FFF2-40B4-BE49-F238E27FC236}">
                <a16:creationId xmlns:a16="http://schemas.microsoft.com/office/drawing/2014/main" id="{FEE2A0A8-CCF6-4C0C-AF08-B0ACACCF9F6A}"/>
              </a:ext>
            </a:extLst>
          </xdr:cNvPr>
          <xdr:cNvGrpSpPr/>
        </xdr:nvGrpSpPr>
        <xdr:grpSpPr>
          <a:xfrm>
            <a:off x="791741" y="5729698"/>
            <a:ext cx="13668692" cy="2750978"/>
            <a:chOff x="360537" y="600927"/>
            <a:chExt cx="12508862" cy="2795045"/>
          </a:xfrm>
        </xdr:grpSpPr>
        <xdr:grpSp>
          <xdr:nvGrpSpPr>
            <xdr:cNvPr id="5" name="Group 4">
              <a:extLst>
                <a:ext uri="{FF2B5EF4-FFF2-40B4-BE49-F238E27FC236}">
                  <a16:creationId xmlns:a16="http://schemas.microsoft.com/office/drawing/2014/main" id="{CCF4AF0B-1B87-40AD-8791-F52AB31DB714}"/>
                </a:ext>
              </a:extLst>
            </xdr:cNvPr>
            <xdr:cNvGrpSpPr/>
          </xdr:nvGrpSpPr>
          <xdr:grpSpPr>
            <a:xfrm>
              <a:off x="360537" y="600927"/>
              <a:ext cx="12508862" cy="2795045"/>
              <a:chOff x="1315888" y="4614630"/>
              <a:chExt cx="12732804" cy="2822323"/>
            </a:xfrm>
          </xdr:grpSpPr>
          <xdr:cxnSp macro="">
            <xdr:nvCxnSpPr>
              <xdr:cNvPr id="7" name="Straight Connector 6">
                <a:extLst>
                  <a:ext uri="{FF2B5EF4-FFF2-40B4-BE49-F238E27FC236}">
                    <a16:creationId xmlns:a16="http://schemas.microsoft.com/office/drawing/2014/main" id="{3BBD99E7-C115-4831-A93F-7F6EA464A033}"/>
                  </a:ext>
                </a:extLst>
              </xdr:cNvPr>
              <xdr:cNvCxnSpPr>
                <a:cxnSpLocks/>
              </xdr:cNvCxnSpPr>
            </xdr:nvCxnSpPr>
            <xdr:spPr>
              <a:xfrm>
                <a:off x="1315888" y="5931346"/>
                <a:ext cx="12732804" cy="78153"/>
              </a:xfrm>
              <a:prstGeom prst="line">
                <a:avLst/>
              </a:prstGeom>
              <a:noFill/>
              <a:ln w="76200" cap="flat" cmpd="sng" algn="ctr">
                <a:solidFill>
                  <a:sysClr val="window" lastClr="FFFFFF">
                    <a:lumMod val="85000"/>
                  </a:sysClr>
                </a:solidFill>
                <a:prstDash val="solid"/>
                <a:miter lim="800000"/>
              </a:ln>
              <a:effectLst/>
            </xdr:spPr>
          </xdr:cxnSp>
          <xdr:grpSp>
            <xdr:nvGrpSpPr>
              <xdr:cNvPr id="8" name="그룹 4">
                <a:extLst>
                  <a:ext uri="{FF2B5EF4-FFF2-40B4-BE49-F238E27FC236}">
                    <a16:creationId xmlns:a16="http://schemas.microsoft.com/office/drawing/2014/main" id="{71511006-04C2-421B-97C0-49EB1775B26E}"/>
                  </a:ext>
                </a:extLst>
              </xdr:cNvPr>
              <xdr:cNvGrpSpPr/>
            </xdr:nvGrpSpPr>
            <xdr:grpSpPr>
              <a:xfrm>
                <a:off x="2046677" y="5580506"/>
                <a:ext cx="638547" cy="1129321"/>
                <a:chOff x="1234621" y="3594272"/>
                <a:chExt cx="648072" cy="1132494"/>
              </a:xfrm>
            </xdr:grpSpPr>
            <xdr:cxnSp macro="">
              <xdr:nvCxnSpPr>
                <xdr:cNvPr id="48" name="Straight Connector 47">
                  <a:extLst>
                    <a:ext uri="{FF2B5EF4-FFF2-40B4-BE49-F238E27FC236}">
                      <a16:creationId xmlns:a16="http://schemas.microsoft.com/office/drawing/2014/main" id="{FAA4895B-ABC6-4B3C-A7F8-67E79CD22C30}"/>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49" name="Oval 48">
                  <a:extLst>
                    <a:ext uri="{FF2B5EF4-FFF2-40B4-BE49-F238E27FC236}">
                      <a16:creationId xmlns:a16="http://schemas.microsoft.com/office/drawing/2014/main" id="{2D7EC13D-BD68-4208-9C16-68CE415BD5FF}"/>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9" name="그룹 5">
                <a:extLst>
                  <a:ext uri="{FF2B5EF4-FFF2-40B4-BE49-F238E27FC236}">
                    <a16:creationId xmlns:a16="http://schemas.microsoft.com/office/drawing/2014/main" id="{9B7F91E1-FD0D-4B4C-B981-7DCE198DE275}"/>
                  </a:ext>
                </a:extLst>
              </xdr:cNvPr>
              <xdr:cNvGrpSpPr/>
            </xdr:nvGrpSpPr>
            <xdr:grpSpPr>
              <a:xfrm>
                <a:off x="3809645" y="5211504"/>
                <a:ext cx="641722" cy="1118636"/>
                <a:chOff x="4137552" y="3133233"/>
                <a:chExt cx="648072" cy="1109111"/>
              </a:xfrm>
            </xdr:grpSpPr>
            <xdr:cxnSp macro="">
              <xdr:nvCxnSpPr>
                <xdr:cNvPr id="46" name="Straight Connector 45">
                  <a:extLst>
                    <a:ext uri="{FF2B5EF4-FFF2-40B4-BE49-F238E27FC236}">
                      <a16:creationId xmlns:a16="http://schemas.microsoft.com/office/drawing/2014/main" id="{28489787-8B8F-4B26-BF02-740D5FCB1701}"/>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47" name="Oval 46">
                  <a:extLst>
                    <a:ext uri="{FF2B5EF4-FFF2-40B4-BE49-F238E27FC236}">
                      <a16:creationId xmlns:a16="http://schemas.microsoft.com/office/drawing/2014/main" id="{89A354AF-3212-43C0-89C3-37B02D7D200A}"/>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0" name="그룹 6">
                <a:extLst>
                  <a:ext uri="{FF2B5EF4-FFF2-40B4-BE49-F238E27FC236}">
                    <a16:creationId xmlns:a16="http://schemas.microsoft.com/office/drawing/2014/main" id="{9C68410E-E81C-4CD2-95F6-F9AECD238EF5}"/>
                  </a:ext>
                </a:extLst>
              </xdr:cNvPr>
              <xdr:cNvGrpSpPr/>
            </xdr:nvGrpSpPr>
            <xdr:grpSpPr>
              <a:xfrm>
                <a:off x="5436245" y="5594197"/>
                <a:ext cx="647651" cy="1128023"/>
                <a:chOff x="5565973" y="3605802"/>
                <a:chExt cx="647651" cy="1131197"/>
              </a:xfrm>
            </xdr:grpSpPr>
            <xdr:cxnSp macro="">
              <xdr:nvCxnSpPr>
                <xdr:cNvPr id="44" name="Straight Connector 43">
                  <a:extLst>
                    <a:ext uri="{FF2B5EF4-FFF2-40B4-BE49-F238E27FC236}">
                      <a16:creationId xmlns:a16="http://schemas.microsoft.com/office/drawing/2014/main" id="{EB7C36F9-905E-435B-A290-7E37A3C90435}"/>
                    </a:ext>
                  </a:extLst>
                </xdr:cNvPr>
                <xdr:cNvCxnSpPr/>
              </xdr:nvCxnSpPr>
              <xdr:spPr>
                <a:xfrm flipV="1">
                  <a:off x="5890268" y="3956105"/>
                  <a:ext cx="0" cy="780894"/>
                </a:xfrm>
                <a:prstGeom prst="line">
                  <a:avLst/>
                </a:prstGeom>
                <a:noFill/>
                <a:ln w="63500" cap="flat" cmpd="sng" algn="ctr">
                  <a:solidFill>
                    <a:srgbClr val="F4BD2D">
                      <a:alpha val="40000"/>
                    </a:srgbClr>
                  </a:solidFill>
                  <a:prstDash val="solid"/>
                  <a:miter lim="800000"/>
                  <a:headEnd type="oval" w="sm" len="sm"/>
                  <a:tailEnd type="oval"/>
                </a:ln>
                <a:effectLst/>
              </xdr:spPr>
            </xdr:cxnSp>
            <xdr:sp macro="" textlink="">
              <xdr:nvSpPr>
                <xdr:cNvPr id="45" name="Oval 44">
                  <a:extLst>
                    <a:ext uri="{FF2B5EF4-FFF2-40B4-BE49-F238E27FC236}">
                      <a16:creationId xmlns:a16="http://schemas.microsoft.com/office/drawing/2014/main" id="{E24659A6-5F01-4AEF-928F-20FFAF8F6064}"/>
                    </a:ext>
                  </a:extLst>
                </xdr:cNvPr>
                <xdr:cNvSpPr/>
              </xdr:nvSpPr>
              <xdr:spPr>
                <a:xfrm>
                  <a:off x="5565973" y="3605802"/>
                  <a:ext cx="647651" cy="648104"/>
                </a:xfrm>
                <a:prstGeom prst="ellipse">
                  <a:avLst/>
                </a:prstGeom>
                <a:solidFill>
                  <a:sysClr val="window" lastClr="FFFFFF"/>
                </a:solidFill>
                <a:ln w="63500" cap="flat" cmpd="sng" algn="ctr">
                  <a:solidFill>
                    <a:srgbClr val="F4BD2D">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1" name="그룹 8">
                <a:extLst>
                  <a:ext uri="{FF2B5EF4-FFF2-40B4-BE49-F238E27FC236}">
                    <a16:creationId xmlns:a16="http://schemas.microsoft.com/office/drawing/2014/main" id="{662C8522-AA69-4672-ABC4-E5DA194716AD}"/>
                  </a:ext>
                </a:extLst>
              </xdr:cNvPr>
              <xdr:cNvGrpSpPr/>
            </xdr:nvGrpSpPr>
            <xdr:grpSpPr>
              <a:xfrm>
                <a:off x="12749781" y="5634841"/>
                <a:ext cx="638426" cy="1148419"/>
                <a:chOff x="11092218" y="3574620"/>
                <a:chExt cx="647950" cy="1141995"/>
              </a:xfrm>
            </xdr:grpSpPr>
            <xdr:cxnSp macro="">
              <xdr:nvCxnSpPr>
                <xdr:cNvPr id="42" name="Straight Connector 41">
                  <a:extLst>
                    <a:ext uri="{FF2B5EF4-FFF2-40B4-BE49-F238E27FC236}">
                      <a16:creationId xmlns:a16="http://schemas.microsoft.com/office/drawing/2014/main" id="{CE52F041-E755-47BC-881C-340D1DC90E7A}"/>
                    </a:ext>
                  </a:extLst>
                </xdr:cNvPr>
                <xdr:cNvCxnSpPr/>
              </xdr:nvCxnSpPr>
              <xdr:spPr>
                <a:xfrm flipV="1">
                  <a:off x="11403228" y="3935722"/>
                  <a:ext cx="0" cy="780893"/>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43" name="Oval 42">
                  <a:extLst>
                    <a:ext uri="{FF2B5EF4-FFF2-40B4-BE49-F238E27FC236}">
                      <a16:creationId xmlns:a16="http://schemas.microsoft.com/office/drawing/2014/main" id="{31F582B0-670C-43FD-AC6E-3F924FC4EAE0}"/>
                    </a:ext>
                  </a:extLst>
                </xdr:cNvPr>
                <xdr:cNvSpPr/>
              </xdr:nvSpPr>
              <xdr:spPr>
                <a:xfrm>
                  <a:off x="11092218" y="3574620"/>
                  <a:ext cx="647950" cy="647377"/>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2" name="TextBox 23">
                <a:extLst>
                  <a:ext uri="{FF2B5EF4-FFF2-40B4-BE49-F238E27FC236}">
                    <a16:creationId xmlns:a16="http://schemas.microsoft.com/office/drawing/2014/main" id="{C355E1CE-1B7B-4664-90FF-DB6FF92A0426}"/>
                  </a:ext>
                </a:extLst>
              </xdr:cNvPr>
              <xdr:cNvSpPr txBox="1"/>
            </xdr:nvSpPr>
            <xdr:spPr>
              <a:xfrm>
                <a:off x="12545722" y="4916708"/>
                <a:ext cx="1220790"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13" name="TextBox 24">
                <a:extLst>
                  <a:ext uri="{FF2B5EF4-FFF2-40B4-BE49-F238E27FC236}">
                    <a16:creationId xmlns:a16="http://schemas.microsoft.com/office/drawing/2014/main" id="{34389A18-D67F-4281-93A4-9FECA5494B75}"/>
                  </a:ext>
                </a:extLst>
              </xdr:cNvPr>
              <xdr:cNvSpPr txBox="1"/>
            </xdr:nvSpPr>
            <xdr:spPr>
              <a:xfrm>
                <a:off x="8474070" y="6875182"/>
                <a:ext cx="962564" cy="30998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4" name="TextBox 25">
                <a:extLst>
                  <a:ext uri="{FF2B5EF4-FFF2-40B4-BE49-F238E27FC236}">
                    <a16:creationId xmlns:a16="http://schemas.microsoft.com/office/drawing/2014/main" id="{8D81963E-8ADB-489C-979D-90C77DCFE70E}"/>
                  </a:ext>
                </a:extLst>
              </xdr:cNvPr>
              <xdr:cNvSpPr txBox="1"/>
            </xdr:nvSpPr>
            <xdr:spPr>
              <a:xfrm>
                <a:off x="5223534" y="4966978"/>
                <a:ext cx="1079418" cy="406482"/>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4BD2D"/>
                    </a:solidFill>
                    <a:latin typeface="Arial"/>
                    <a:ea typeface="Arial Unicode MS"/>
                    <a:cs typeface="Arial" pitchFamily="34" charset="0"/>
                  </a:rPr>
                  <a:t>14 May</a:t>
                </a:r>
                <a:endParaRPr lang="ko-KR" altLang="en-US" sz="2000" b="1">
                  <a:solidFill>
                    <a:srgbClr val="F4BD2D"/>
                  </a:solidFill>
                  <a:latin typeface="Arial"/>
                  <a:ea typeface="Arial Unicode MS"/>
                  <a:cs typeface="Arial" pitchFamily="34" charset="0"/>
                </a:endParaRPr>
              </a:p>
            </xdr:txBody>
          </xdr:sp>
          <xdr:sp macro="" textlink="">
            <xdr:nvSpPr>
              <xdr:cNvPr id="15" name="TextBox 27">
                <a:extLst>
                  <a:ext uri="{FF2B5EF4-FFF2-40B4-BE49-F238E27FC236}">
                    <a16:creationId xmlns:a16="http://schemas.microsoft.com/office/drawing/2014/main" id="{5208A6DD-9415-493F-9317-D3FFA2468B5F}"/>
                  </a:ext>
                </a:extLst>
              </xdr:cNvPr>
              <xdr:cNvSpPr txBox="1"/>
            </xdr:nvSpPr>
            <xdr:spPr>
              <a:xfrm>
                <a:off x="4703286" y="6930445"/>
                <a:ext cx="2106294" cy="506508"/>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6" name="TextBox 29">
                <a:extLst>
                  <a:ext uri="{FF2B5EF4-FFF2-40B4-BE49-F238E27FC236}">
                    <a16:creationId xmlns:a16="http://schemas.microsoft.com/office/drawing/2014/main" id="{0EDB12CE-E2BE-4864-BC64-94E976C27C7A}"/>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17" name="TextBox 30">
                <a:extLst>
                  <a:ext uri="{FF2B5EF4-FFF2-40B4-BE49-F238E27FC236}">
                    <a16:creationId xmlns:a16="http://schemas.microsoft.com/office/drawing/2014/main" id="{90C51110-40C4-4F3C-A5CE-DEA67291C48E}"/>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8" name="TextBox 31">
                <a:extLst>
                  <a:ext uri="{FF2B5EF4-FFF2-40B4-BE49-F238E27FC236}">
                    <a16:creationId xmlns:a16="http://schemas.microsoft.com/office/drawing/2014/main" id="{D07C849A-8778-46D4-9B36-DE1C3B203A57}"/>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9" name="TextBox 32">
                <a:extLst>
                  <a:ext uri="{FF2B5EF4-FFF2-40B4-BE49-F238E27FC236}">
                    <a16:creationId xmlns:a16="http://schemas.microsoft.com/office/drawing/2014/main" id="{F486CA81-F724-4B3C-BC87-1030C64CA49F}"/>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20" name="TextBox 33">
                <a:extLst>
                  <a:ext uri="{FF2B5EF4-FFF2-40B4-BE49-F238E27FC236}">
                    <a16:creationId xmlns:a16="http://schemas.microsoft.com/office/drawing/2014/main" id="{EC491097-CE0D-41F6-A5A1-9D20BA18CDAC}"/>
                  </a:ext>
                </a:extLst>
              </xdr:cNvPr>
              <xdr:cNvSpPr txBox="1"/>
            </xdr:nvSpPr>
            <xdr:spPr>
              <a:xfrm>
                <a:off x="6474741" y="4614630"/>
                <a:ext cx="2103121" cy="52642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1" name="Rounded Rectangle 5">
                <a:extLst>
                  <a:ext uri="{FF2B5EF4-FFF2-40B4-BE49-F238E27FC236}">
                    <a16:creationId xmlns:a16="http://schemas.microsoft.com/office/drawing/2014/main" id="{EC52757D-07C8-414F-A57A-75B404B55028}"/>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22" name="Rectangle 9">
                <a:extLst>
                  <a:ext uri="{FF2B5EF4-FFF2-40B4-BE49-F238E27FC236}">
                    <a16:creationId xmlns:a16="http://schemas.microsoft.com/office/drawing/2014/main" id="{46EF81E4-AA46-43AF-8A93-6EAC3D2311E3}"/>
                  </a:ext>
                </a:extLst>
              </xdr:cNvPr>
              <xdr:cNvSpPr/>
            </xdr:nvSpPr>
            <xdr:spPr>
              <a:xfrm>
                <a:off x="5600502" y="5739439"/>
                <a:ext cx="321380" cy="311562"/>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4BD2D">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3" name="그룹 5">
                <a:extLst>
                  <a:ext uri="{FF2B5EF4-FFF2-40B4-BE49-F238E27FC236}">
                    <a16:creationId xmlns:a16="http://schemas.microsoft.com/office/drawing/2014/main" id="{66D662A2-80E1-4CBE-86A1-F46B3F51A7C0}"/>
                  </a:ext>
                </a:extLst>
              </xdr:cNvPr>
              <xdr:cNvGrpSpPr/>
            </xdr:nvGrpSpPr>
            <xdr:grpSpPr>
              <a:xfrm>
                <a:off x="7171812" y="5228895"/>
                <a:ext cx="641307" cy="1109167"/>
                <a:chOff x="3930618" y="3168567"/>
                <a:chExt cx="647652" cy="1109167"/>
              </a:xfrm>
            </xdr:grpSpPr>
            <xdr:cxnSp macro="">
              <xdr:nvCxnSpPr>
                <xdr:cNvPr id="40" name="Straight Connector 39">
                  <a:extLst>
                    <a:ext uri="{FF2B5EF4-FFF2-40B4-BE49-F238E27FC236}">
                      <a16:creationId xmlns:a16="http://schemas.microsoft.com/office/drawing/2014/main" id="{ED9B5A10-59EB-4ED5-96AE-5FBE22610B42}"/>
                    </a:ext>
                  </a:extLst>
                </xdr:cNvPr>
                <xdr:cNvCxnSpPr/>
              </xdr:nvCxnSpPr>
              <xdr:spPr>
                <a:xfrm flipV="1">
                  <a:off x="4254440" y="3168567"/>
                  <a:ext cx="0" cy="78089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41" name="Oval 40">
                  <a:extLst>
                    <a:ext uri="{FF2B5EF4-FFF2-40B4-BE49-F238E27FC236}">
                      <a16:creationId xmlns:a16="http://schemas.microsoft.com/office/drawing/2014/main" id="{042A08EF-7BCE-4C31-B452-E094B7BDD78B}"/>
                    </a:ext>
                  </a:extLst>
                </xdr:cNvPr>
                <xdr:cNvSpPr/>
              </xdr:nvSpPr>
              <xdr:spPr>
                <a:xfrm>
                  <a:off x="3930618" y="3629629"/>
                  <a:ext cx="647652" cy="648105"/>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4" name="TextBox 58">
                <a:extLst>
                  <a:ext uri="{FF2B5EF4-FFF2-40B4-BE49-F238E27FC236}">
                    <a16:creationId xmlns:a16="http://schemas.microsoft.com/office/drawing/2014/main" id="{48D1CF9B-6090-4A56-BC6B-40E07F8293D4}"/>
                  </a:ext>
                </a:extLst>
              </xdr:cNvPr>
              <xdr:cNvSpPr txBox="1"/>
            </xdr:nvSpPr>
            <xdr:spPr>
              <a:xfrm>
                <a:off x="6952748" y="6639898"/>
                <a:ext cx="1278097" cy="406481"/>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25" name="Block Arc 25">
                <a:extLst>
                  <a:ext uri="{FF2B5EF4-FFF2-40B4-BE49-F238E27FC236}">
                    <a16:creationId xmlns:a16="http://schemas.microsoft.com/office/drawing/2014/main" id="{0FA2CADE-C039-4F04-BF4B-9CFD70A227D0}"/>
                  </a:ext>
                </a:extLst>
              </xdr:cNvPr>
              <xdr:cNvSpPr/>
            </xdr:nvSpPr>
            <xdr:spPr>
              <a:xfrm>
                <a:off x="7360030" y="5798936"/>
                <a:ext cx="239712" cy="344792"/>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26" name="그룹 8">
                <a:extLst>
                  <a:ext uri="{FF2B5EF4-FFF2-40B4-BE49-F238E27FC236}">
                    <a16:creationId xmlns:a16="http://schemas.microsoft.com/office/drawing/2014/main" id="{4C7DAA54-B6E4-4594-9A70-8146C9AF897E}"/>
                  </a:ext>
                </a:extLst>
              </xdr:cNvPr>
              <xdr:cNvGrpSpPr/>
            </xdr:nvGrpSpPr>
            <xdr:grpSpPr>
              <a:xfrm>
                <a:off x="8628284" y="5542396"/>
                <a:ext cx="657315" cy="1135353"/>
                <a:chOff x="9899070" y="3575752"/>
                <a:chExt cx="647794" cy="1129003"/>
              </a:xfrm>
            </xdr:grpSpPr>
            <xdr:cxnSp macro="">
              <xdr:nvCxnSpPr>
                <xdr:cNvPr id="38" name="Straight Connector 37">
                  <a:extLst>
                    <a:ext uri="{FF2B5EF4-FFF2-40B4-BE49-F238E27FC236}">
                      <a16:creationId xmlns:a16="http://schemas.microsoft.com/office/drawing/2014/main" id="{BBDE2BAA-9E63-43FF-838B-5476DEA13FFC}"/>
                    </a:ext>
                  </a:extLst>
                </xdr:cNvPr>
                <xdr:cNvCxnSpPr/>
              </xdr:nvCxnSpPr>
              <xdr:spPr>
                <a:xfrm flipV="1">
                  <a:off x="10222973" y="3923862"/>
                  <a:ext cx="0" cy="780893"/>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39" name="Oval 38">
                  <a:extLst>
                    <a:ext uri="{FF2B5EF4-FFF2-40B4-BE49-F238E27FC236}">
                      <a16:creationId xmlns:a16="http://schemas.microsoft.com/office/drawing/2014/main" id="{9D7696CB-FC8D-4BFB-A353-09C42130B590}"/>
                    </a:ext>
                  </a:extLst>
                </xdr:cNvPr>
                <xdr:cNvSpPr/>
              </xdr:nvSpPr>
              <xdr:spPr>
                <a:xfrm>
                  <a:off x="9899070" y="3575752"/>
                  <a:ext cx="647794" cy="648105"/>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7" name="TextBox 63">
                <a:extLst>
                  <a:ext uri="{FF2B5EF4-FFF2-40B4-BE49-F238E27FC236}">
                    <a16:creationId xmlns:a16="http://schemas.microsoft.com/office/drawing/2014/main" id="{7DC1F3E1-8523-4444-BE6A-8AC5B1D418F9}"/>
                  </a:ext>
                </a:extLst>
              </xdr:cNvPr>
              <xdr:cNvSpPr txBox="1"/>
            </xdr:nvSpPr>
            <xdr:spPr>
              <a:xfrm>
                <a:off x="8418698" y="4886374"/>
                <a:ext cx="1193333"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28" name="Oval 32">
                <a:extLst>
                  <a:ext uri="{FF2B5EF4-FFF2-40B4-BE49-F238E27FC236}">
                    <a16:creationId xmlns:a16="http://schemas.microsoft.com/office/drawing/2014/main" id="{EA6CCBDB-5930-45CE-8742-BE33C7FC9477}"/>
                  </a:ext>
                </a:extLst>
              </xdr:cNvPr>
              <xdr:cNvSpPr/>
            </xdr:nvSpPr>
            <xdr:spPr>
              <a:xfrm>
                <a:off x="8790930" y="5728291"/>
                <a:ext cx="325668" cy="328570"/>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9" name="그룹 7">
                <a:extLst>
                  <a:ext uri="{FF2B5EF4-FFF2-40B4-BE49-F238E27FC236}">
                    <a16:creationId xmlns:a16="http://schemas.microsoft.com/office/drawing/2014/main" id="{62DB3B2A-A91C-4278-AB2F-28BEF3C9FB2B}"/>
                  </a:ext>
                </a:extLst>
              </xdr:cNvPr>
              <xdr:cNvGrpSpPr/>
            </xdr:nvGrpSpPr>
            <xdr:grpSpPr>
              <a:xfrm>
                <a:off x="10004207" y="5193094"/>
                <a:ext cx="647651" cy="1102820"/>
                <a:chOff x="7043206" y="3114478"/>
                <a:chExt cx="647651" cy="1109170"/>
              </a:xfrm>
            </xdr:grpSpPr>
            <xdr:cxnSp macro="">
              <xdr:nvCxnSpPr>
                <xdr:cNvPr id="36" name="Straight Connector 35">
                  <a:extLst>
                    <a:ext uri="{FF2B5EF4-FFF2-40B4-BE49-F238E27FC236}">
                      <a16:creationId xmlns:a16="http://schemas.microsoft.com/office/drawing/2014/main" id="{B8CAC428-DC0D-4094-A928-4421034A185E}"/>
                    </a:ext>
                  </a:extLst>
                </xdr:cNvPr>
                <xdr:cNvCxnSpPr/>
              </xdr:nvCxnSpPr>
              <xdr:spPr>
                <a:xfrm flipV="1">
                  <a:off x="7366428" y="3114478"/>
                  <a:ext cx="0" cy="780895"/>
                </a:xfrm>
                <a:prstGeom prst="line">
                  <a:avLst/>
                </a:prstGeom>
                <a:solidFill>
                  <a:scrgbClr r="0" g="0" b="0"/>
                </a:solidFill>
                <a:ln w="63500" cap="flat" cmpd="sng" algn="ctr">
                  <a:solidFill>
                    <a:srgbClr val="1C7DE1"/>
                  </a:solidFill>
                  <a:prstDash val="solid"/>
                  <a:miter lim="800000"/>
                  <a:headEnd type="oval" w="sm" len="sm"/>
                  <a:tailEnd type="oval" w="sm" len="sm"/>
                </a:ln>
                <a:effectLst/>
              </xdr:spPr>
            </xdr:cxnSp>
            <xdr:sp macro="" textlink="">
              <xdr:nvSpPr>
                <xdr:cNvPr id="37" name="Oval 36">
                  <a:extLst>
                    <a:ext uri="{FF2B5EF4-FFF2-40B4-BE49-F238E27FC236}">
                      <a16:creationId xmlns:a16="http://schemas.microsoft.com/office/drawing/2014/main" id="{D7BE0703-1C0C-4040-B3C3-7866CC95C750}"/>
                    </a:ext>
                  </a:extLst>
                </xdr:cNvPr>
                <xdr:cNvSpPr/>
              </xdr:nvSpPr>
              <xdr:spPr>
                <a:xfrm>
                  <a:off x="7043206" y="3575543"/>
                  <a:ext cx="647651" cy="648105"/>
                </a:xfrm>
                <a:prstGeom prst="ellipse">
                  <a:avLst/>
                </a:prstGeom>
                <a:solidFill>
                  <a:sysClr val="window" lastClr="FFFFFF"/>
                </a:solidFill>
                <a:ln w="63500" cap="flat" cmpd="sng" algn="ctr">
                  <a:solidFill>
                    <a:srgbClr val="1C7DE1"/>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0" name="TextBox 29">
                <a:extLst>
                  <a:ext uri="{FF2B5EF4-FFF2-40B4-BE49-F238E27FC236}">
                    <a16:creationId xmlns:a16="http://schemas.microsoft.com/office/drawing/2014/main" id="{881A02CE-2BED-43F4-9BC2-F7D9D8B750A4}"/>
                  </a:ext>
                </a:extLst>
              </xdr:cNvPr>
              <xdr:cNvSpPr txBox="1"/>
            </xdr:nvSpPr>
            <xdr:spPr>
              <a:xfrm>
                <a:off x="9707910" y="6441773"/>
                <a:ext cx="1194750" cy="46168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31" name="TextBox 65">
                <a:extLst>
                  <a:ext uri="{FF2B5EF4-FFF2-40B4-BE49-F238E27FC236}">
                    <a16:creationId xmlns:a16="http://schemas.microsoft.com/office/drawing/2014/main" id="{9FF15062-2975-4B18-8907-B62A81BEBC7B}"/>
                  </a:ext>
                </a:extLst>
              </xdr:cNvPr>
              <xdr:cNvSpPr txBox="1"/>
            </xdr:nvSpPr>
            <xdr:spPr>
              <a:xfrm>
                <a:off x="9797234" y="4644013"/>
                <a:ext cx="953043" cy="30461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2" name="TextBox 66">
                <a:extLst>
                  <a:ext uri="{FF2B5EF4-FFF2-40B4-BE49-F238E27FC236}">
                    <a16:creationId xmlns:a16="http://schemas.microsoft.com/office/drawing/2014/main" id="{38C8588B-827C-4F3F-B5A7-6540E0F9117B}"/>
                  </a:ext>
                </a:extLst>
              </xdr:cNvPr>
              <xdr:cNvSpPr txBox="1"/>
            </xdr:nvSpPr>
            <xdr:spPr>
              <a:xfrm>
                <a:off x="12373201" y="6882782"/>
                <a:ext cx="1421534" cy="30779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3" name="Freeform 18">
                <a:extLst>
                  <a:ext uri="{FF2B5EF4-FFF2-40B4-BE49-F238E27FC236}">
                    <a16:creationId xmlns:a16="http://schemas.microsoft.com/office/drawing/2014/main" id="{9DE54472-D7D0-47A9-8953-CE0A515DED95}"/>
                  </a:ext>
                </a:extLst>
              </xdr:cNvPr>
              <xdr:cNvSpPr/>
            </xdr:nvSpPr>
            <xdr:spPr>
              <a:xfrm>
                <a:off x="12878123" y="5785302"/>
                <a:ext cx="365925" cy="298644"/>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34" name="Notched Right Arrow 73">
                <a:extLst>
                  <a:ext uri="{FF2B5EF4-FFF2-40B4-BE49-F238E27FC236}">
                    <a16:creationId xmlns:a16="http://schemas.microsoft.com/office/drawing/2014/main" id="{6B8E0CDC-5059-4479-857F-E1EF108213FA}"/>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35" name="5-Point Star 74">
                <a:extLst>
                  <a:ext uri="{FF2B5EF4-FFF2-40B4-BE49-F238E27FC236}">
                    <a16:creationId xmlns:a16="http://schemas.microsoft.com/office/drawing/2014/main" id="{43BCBBB4-50DA-402A-B196-55FB619E4F86}"/>
                  </a:ext>
                </a:extLst>
              </xdr:cNvPr>
              <xdr:cNvSpPr/>
            </xdr:nvSpPr>
            <xdr:spPr>
              <a:xfrm>
                <a:off x="10157844" y="5766472"/>
                <a:ext cx="372791" cy="366619"/>
              </a:xfrm>
              <a:prstGeom prst="star5">
                <a:avLst/>
              </a:prstGeom>
              <a:solidFill>
                <a:srgbClr val="1C7DE1"/>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sp macro="" textlink="">
          <xdr:nvSpPr>
            <xdr:cNvPr id="6" name="TextBox 5">
              <a:extLst>
                <a:ext uri="{FF2B5EF4-FFF2-40B4-BE49-F238E27FC236}">
                  <a16:creationId xmlns:a16="http://schemas.microsoft.com/office/drawing/2014/main" id="{67E92852-3347-43B0-A03D-B434CA74CFE1}"/>
                </a:ext>
              </a:extLst>
            </xdr:cNvPr>
            <xdr:cNvSpPr txBox="1"/>
          </xdr:nvSpPr>
          <xdr:spPr>
            <a:xfrm>
              <a:off x="10114921" y="3051235"/>
              <a:ext cx="678636" cy="275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FF0000"/>
                  </a:solidFill>
                  <a:latin typeface="Arial" panose="020B0604020202020204" pitchFamily="34" charset="0"/>
                  <a:cs typeface="Arial" panose="020B0604020202020204" pitchFamily="34" charset="0"/>
                </a:rPr>
                <a:t>NOW</a:t>
              </a:r>
              <a:endParaRPr lang="th-TH" sz="1600" b="1">
                <a:solidFill>
                  <a:srgbClr val="FF0000"/>
                </a:solidFill>
                <a:latin typeface="Arial" panose="020B0604020202020204" pitchFamily="34" charset="0"/>
              </a:endParaRPr>
            </a:p>
          </xdr:txBody>
        </xdr:sp>
      </xdr:grpSp>
    </xdr:grpSp>
    <xdr:clientData/>
  </xdr:twoCellAnchor>
  <xdr:twoCellAnchor>
    <xdr:from>
      <xdr:col>5</xdr:col>
      <xdr:colOff>583710</xdr:colOff>
      <xdr:row>13</xdr:row>
      <xdr:rowOff>105281</xdr:rowOff>
    </xdr:from>
    <xdr:to>
      <xdr:col>5</xdr:col>
      <xdr:colOff>583710</xdr:colOff>
      <xdr:row>17</xdr:row>
      <xdr:rowOff>124747</xdr:rowOff>
    </xdr:to>
    <xdr:cxnSp macro="">
      <xdr:nvCxnSpPr>
        <xdr:cNvPr id="50" name="Straight Connector 49">
          <a:extLst>
            <a:ext uri="{FF2B5EF4-FFF2-40B4-BE49-F238E27FC236}">
              <a16:creationId xmlns:a16="http://schemas.microsoft.com/office/drawing/2014/main" id="{B0AA33EA-F564-4550-AD93-F9CBE19CFC31}"/>
            </a:ext>
          </a:extLst>
        </xdr:cNvPr>
        <xdr:cNvCxnSpPr/>
      </xdr:nvCxnSpPr>
      <xdr:spPr>
        <a:xfrm flipV="1">
          <a:off x="11553335" y="2559556"/>
          <a:ext cx="0" cy="743366"/>
        </a:xfrm>
        <a:prstGeom prst="line">
          <a:avLst/>
        </a:prstGeom>
        <a:noFill/>
        <a:ln w="63500" cap="flat" cmpd="sng" algn="ctr">
          <a:solidFill>
            <a:srgbClr val="FF0000"/>
          </a:solidFill>
          <a:prstDash val="solid"/>
          <a:miter lim="800000"/>
          <a:headEnd type="oval" w="sm" len="sm"/>
          <a:tailEnd type="oval" w="sm" len="sm"/>
        </a:ln>
        <a:effectLst/>
      </xdr:spPr>
    </xdr:cxnSp>
    <xdr:clientData/>
  </xdr:twoCellAnchor>
  <xdr:twoCellAnchor>
    <xdr:from>
      <xdr:col>5</xdr:col>
      <xdr:colOff>239730</xdr:colOff>
      <xdr:row>10</xdr:row>
      <xdr:rowOff>7008</xdr:rowOff>
    </xdr:from>
    <xdr:to>
      <xdr:col>6</xdr:col>
      <xdr:colOff>152956</xdr:colOff>
      <xdr:row>13</xdr:row>
      <xdr:rowOff>102523</xdr:rowOff>
    </xdr:to>
    <xdr:sp macro="" textlink="">
      <xdr:nvSpPr>
        <xdr:cNvPr id="51" name="Oval 50">
          <a:extLst>
            <a:ext uri="{FF2B5EF4-FFF2-40B4-BE49-F238E27FC236}">
              <a16:creationId xmlns:a16="http://schemas.microsoft.com/office/drawing/2014/main" id="{3D54AC7D-941A-4A1F-9428-3427F674D714}"/>
            </a:ext>
          </a:extLst>
        </xdr:cNvPr>
        <xdr:cNvSpPr/>
      </xdr:nvSpPr>
      <xdr:spPr>
        <a:xfrm>
          <a:off x="11209355" y="1924708"/>
          <a:ext cx="697451" cy="638440"/>
        </a:xfrm>
        <a:prstGeom prst="ellipse">
          <a:avLst/>
        </a:prstGeom>
        <a:solidFill>
          <a:schemeClr val="bg1"/>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1200" b="0" i="0" u="none" strike="noStrike" kern="0" cap="none" spc="0" normalizeH="0" baseline="0">
            <a:ln>
              <a:noFill/>
            </a:ln>
            <a:solidFill>
              <a:srgbClr val="FF0000"/>
            </a:solidFill>
            <a:effectLst/>
            <a:uLnTx/>
            <a:uFillTx/>
            <a:latin typeface="Arial"/>
            <a:ea typeface="Arial Unicode MS"/>
            <a:cs typeface="+mn-cs"/>
          </a:endParaRPr>
        </a:p>
      </xdr:txBody>
    </xdr:sp>
    <xdr:clientData/>
  </xdr:twoCellAnchor>
  <xdr:twoCellAnchor>
    <xdr:from>
      <xdr:col>5</xdr:col>
      <xdr:colOff>36792</xdr:colOff>
      <xdr:row>7</xdr:row>
      <xdr:rowOff>44822</xdr:rowOff>
    </xdr:from>
    <xdr:to>
      <xdr:col>6</xdr:col>
      <xdr:colOff>384277</xdr:colOff>
      <xdr:row>9</xdr:row>
      <xdr:rowOff>69564</xdr:rowOff>
    </xdr:to>
    <xdr:sp macro="" textlink="">
      <xdr:nvSpPr>
        <xdr:cNvPr id="52" name="TextBox 32">
          <a:extLst>
            <a:ext uri="{FF2B5EF4-FFF2-40B4-BE49-F238E27FC236}">
              <a16:creationId xmlns:a16="http://schemas.microsoft.com/office/drawing/2014/main" id="{0EBE05C9-1140-4957-B89B-A3C89711D24E}"/>
            </a:ext>
          </a:extLst>
        </xdr:cNvPr>
        <xdr:cNvSpPr txBox="1"/>
      </xdr:nvSpPr>
      <xdr:spPr>
        <a:xfrm>
          <a:off x="11009592" y="1419597"/>
          <a:ext cx="1131710" cy="380342"/>
        </a:xfrm>
        <a:prstGeom prst="rect">
          <a:avLst/>
        </a:prstGeom>
        <a:noFill/>
      </xdr:spPr>
      <xdr:txBody>
        <a:bodyPr wrap="square" rtlCol="0" anchor="ctr">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th-TH" altLang="ko-KR" sz="2000" b="1">
              <a:solidFill>
                <a:srgbClr val="FF0000"/>
              </a:solidFill>
              <a:latin typeface="Arial"/>
              <a:ea typeface="Arial Unicode MS"/>
              <a:cs typeface="Arial" pitchFamily="34" charset="0"/>
            </a:rPr>
            <a:t>21</a:t>
          </a:r>
          <a:r>
            <a:rPr lang="en-US" altLang="ko-KR" sz="2000" b="1">
              <a:solidFill>
                <a:srgbClr val="FF0000"/>
              </a:solidFill>
              <a:latin typeface="Arial"/>
              <a:ea typeface="Arial Unicode MS"/>
              <a:cs typeface="Arial" pitchFamily="34" charset="0"/>
            </a:rPr>
            <a:t> Aug</a:t>
          </a:r>
          <a:endParaRPr lang="ko-KR" altLang="en-US" sz="2000" b="1">
            <a:solidFill>
              <a:srgbClr val="FF0000"/>
            </a:solidFill>
            <a:latin typeface="Arial"/>
            <a:ea typeface="Arial Unicode MS"/>
            <a:cs typeface="Arial" pitchFamily="34" charset="0"/>
          </a:endParaRPr>
        </a:p>
      </xdr:txBody>
    </xdr:sp>
    <xdr:clientData/>
  </xdr:twoCellAnchor>
  <xdr:twoCellAnchor>
    <xdr:from>
      <xdr:col>5</xdr:col>
      <xdr:colOff>394553</xdr:colOff>
      <xdr:row>10</xdr:row>
      <xdr:rowOff>170224</xdr:rowOff>
    </xdr:from>
    <xdr:to>
      <xdr:col>6</xdr:col>
      <xdr:colOff>29512</xdr:colOff>
      <xdr:row>12</xdr:row>
      <xdr:rowOff>150498</xdr:rowOff>
    </xdr:to>
    <xdr:sp macro="" textlink="">
      <xdr:nvSpPr>
        <xdr:cNvPr id="53" name="Heart 52">
          <a:extLst>
            <a:ext uri="{FF2B5EF4-FFF2-40B4-BE49-F238E27FC236}">
              <a16:creationId xmlns:a16="http://schemas.microsoft.com/office/drawing/2014/main" id="{38A1C696-B9A0-40F5-B11E-F55EBA698026}"/>
            </a:ext>
          </a:extLst>
        </xdr:cNvPr>
        <xdr:cNvSpPr/>
      </xdr:nvSpPr>
      <xdr:spPr>
        <a:xfrm>
          <a:off x="11364178" y="2084749"/>
          <a:ext cx="416009" cy="342224"/>
        </a:xfrm>
        <a:prstGeom prst="heart">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48373</xdr:colOff>
      <xdr:row>4</xdr:row>
      <xdr:rowOff>135087</xdr:rowOff>
    </xdr:from>
    <xdr:to>
      <xdr:col>6</xdr:col>
      <xdr:colOff>2476500</xdr:colOff>
      <xdr:row>20</xdr:row>
      <xdr:rowOff>115360</xdr:rowOff>
    </xdr:to>
    <xdr:grpSp>
      <xdr:nvGrpSpPr>
        <xdr:cNvPr id="2" name="Group 1">
          <a:extLst>
            <a:ext uri="{FF2B5EF4-FFF2-40B4-BE49-F238E27FC236}">
              <a16:creationId xmlns:a16="http://schemas.microsoft.com/office/drawing/2014/main" id="{4EB50418-E851-4F21-AA18-0D5A7C641276}"/>
            </a:ext>
          </a:extLst>
        </xdr:cNvPr>
        <xdr:cNvGrpSpPr/>
      </xdr:nvGrpSpPr>
      <xdr:grpSpPr>
        <a:xfrm>
          <a:off x="410323" y="944712"/>
          <a:ext cx="13820027" cy="2723473"/>
          <a:chOff x="715181" y="5612862"/>
          <a:chExt cx="13761741" cy="2954898"/>
        </a:xfrm>
      </xdr:grpSpPr>
      <xdr:sp macro="" textlink="">
        <xdr:nvSpPr>
          <xdr:cNvPr id="3" name="TextBox 2">
            <a:extLst>
              <a:ext uri="{FF2B5EF4-FFF2-40B4-BE49-F238E27FC236}">
                <a16:creationId xmlns:a16="http://schemas.microsoft.com/office/drawing/2014/main" id="{738B0534-6D5E-45D3-9E1A-54FAAB0FB16D}"/>
              </a:ext>
            </a:extLst>
          </xdr:cNvPr>
          <xdr:cNvSpPr txBox="1"/>
        </xdr:nvSpPr>
        <xdr:spPr>
          <a:xfrm>
            <a:off x="715181" y="5612862"/>
            <a:ext cx="13761741"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4" name="Group 3">
            <a:extLst>
              <a:ext uri="{FF2B5EF4-FFF2-40B4-BE49-F238E27FC236}">
                <a16:creationId xmlns:a16="http://schemas.microsoft.com/office/drawing/2014/main" id="{3AD8A2CC-AEE1-49BD-82BA-436692640E63}"/>
              </a:ext>
            </a:extLst>
          </xdr:cNvPr>
          <xdr:cNvGrpSpPr/>
        </xdr:nvGrpSpPr>
        <xdr:grpSpPr>
          <a:xfrm>
            <a:off x="791741" y="5729698"/>
            <a:ext cx="13668692" cy="2750978"/>
            <a:chOff x="360537" y="600927"/>
            <a:chExt cx="12508862" cy="2795045"/>
          </a:xfrm>
        </xdr:grpSpPr>
        <xdr:grpSp>
          <xdr:nvGrpSpPr>
            <xdr:cNvPr id="5" name="Group 4">
              <a:extLst>
                <a:ext uri="{FF2B5EF4-FFF2-40B4-BE49-F238E27FC236}">
                  <a16:creationId xmlns:a16="http://schemas.microsoft.com/office/drawing/2014/main" id="{E7C5E7B3-B789-4C6D-BFFD-1BFB209F38D7}"/>
                </a:ext>
              </a:extLst>
            </xdr:cNvPr>
            <xdr:cNvGrpSpPr/>
          </xdr:nvGrpSpPr>
          <xdr:grpSpPr>
            <a:xfrm>
              <a:off x="360537" y="600927"/>
              <a:ext cx="12508862" cy="2795045"/>
              <a:chOff x="1315888" y="4614630"/>
              <a:chExt cx="12732804" cy="2822323"/>
            </a:xfrm>
          </xdr:grpSpPr>
          <xdr:cxnSp macro="">
            <xdr:nvCxnSpPr>
              <xdr:cNvPr id="7" name="Straight Connector 6">
                <a:extLst>
                  <a:ext uri="{FF2B5EF4-FFF2-40B4-BE49-F238E27FC236}">
                    <a16:creationId xmlns:a16="http://schemas.microsoft.com/office/drawing/2014/main" id="{AFD8231D-792D-47D2-954E-A76751A2941C}"/>
                  </a:ext>
                </a:extLst>
              </xdr:cNvPr>
              <xdr:cNvCxnSpPr>
                <a:cxnSpLocks/>
              </xdr:cNvCxnSpPr>
            </xdr:nvCxnSpPr>
            <xdr:spPr>
              <a:xfrm>
                <a:off x="1315888" y="5931346"/>
                <a:ext cx="12732804" cy="78153"/>
              </a:xfrm>
              <a:prstGeom prst="line">
                <a:avLst/>
              </a:prstGeom>
              <a:noFill/>
              <a:ln w="76200" cap="flat" cmpd="sng" algn="ctr">
                <a:solidFill>
                  <a:sysClr val="window" lastClr="FFFFFF">
                    <a:lumMod val="85000"/>
                  </a:sysClr>
                </a:solidFill>
                <a:prstDash val="solid"/>
                <a:miter lim="800000"/>
              </a:ln>
              <a:effectLst/>
            </xdr:spPr>
          </xdr:cxnSp>
          <xdr:grpSp>
            <xdr:nvGrpSpPr>
              <xdr:cNvPr id="8" name="그룹 4">
                <a:extLst>
                  <a:ext uri="{FF2B5EF4-FFF2-40B4-BE49-F238E27FC236}">
                    <a16:creationId xmlns:a16="http://schemas.microsoft.com/office/drawing/2014/main" id="{E68A60D7-E88E-477B-8B14-2358CFBF3F95}"/>
                  </a:ext>
                </a:extLst>
              </xdr:cNvPr>
              <xdr:cNvGrpSpPr/>
            </xdr:nvGrpSpPr>
            <xdr:grpSpPr>
              <a:xfrm>
                <a:off x="2046677" y="5580506"/>
                <a:ext cx="638547" cy="1129321"/>
                <a:chOff x="1234621" y="3594272"/>
                <a:chExt cx="648072" cy="1132494"/>
              </a:xfrm>
            </xdr:grpSpPr>
            <xdr:cxnSp macro="">
              <xdr:nvCxnSpPr>
                <xdr:cNvPr id="48" name="Straight Connector 47">
                  <a:extLst>
                    <a:ext uri="{FF2B5EF4-FFF2-40B4-BE49-F238E27FC236}">
                      <a16:creationId xmlns:a16="http://schemas.microsoft.com/office/drawing/2014/main" id="{854EFC87-F05C-4A97-A594-CCDB2D930615}"/>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49" name="Oval 48">
                  <a:extLst>
                    <a:ext uri="{FF2B5EF4-FFF2-40B4-BE49-F238E27FC236}">
                      <a16:creationId xmlns:a16="http://schemas.microsoft.com/office/drawing/2014/main" id="{8652B604-A2D1-4947-96F1-CD90F2A8B7AB}"/>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9" name="그룹 5">
                <a:extLst>
                  <a:ext uri="{FF2B5EF4-FFF2-40B4-BE49-F238E27FC236}">
                    <a16:creationId xmlns:a16="http://schemas.microsoft.com/office/drawing/2014/main" id="{EE4DD3BC-2E67-4E44-8701-920353ABAA2C}"/>
                  </a:ext>
                </a:extLst>
              </xdr:cNvPr>
              <xdr:cNvGrpSpPr/>
            </xdr:nvGrpSpPr>
            <xdr:grpSpPr>
              <a:xfrm>
                <a:off x="3809645" y="5211504"/>
                <a:ext cx="641722" cy="1118636"/>
                <a:chOff x="4137552" y="3133233"/>
                <a:chExt cx="648072" cy="1109111"/>
              </a:xfrm>
            </xdr:grpSpPr>
            <xdr:cxnSp macro="">
              <xdr:nvCxnSpPr>
                <xdr:cNvPr id="46" name="Straight Connector 45">
                  <a:extLst>
                    <a:ext uri="{FF2B5EF4-FFF2-40B4-BE49-F238E27FC236}">
                      <a16:creationId xmlns:a16="http://schemas.microsoft.com/office/drawing/2014/main" id="{B96E707A-7B1A-42D9-8375-DEBA294362A2}"/>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47" name="Oval 46">
                  <a:extLst>
                    <a:ext uri="{FF2B5EF4-FFF2-40B4-BE49-F238E27FC236}">
                      <a16:creationId xmlns:a16="http://schemas.microsoft.com/office/drawing/2014/main" id="{A630D627-5761-4D66-8AC9-100D6B125A15}"/>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0" name="그룹 6">
                <a:extLst>
                  <a:ext uri="{FF2B5EF4-FFF2-40B4-BE49-F238E27FC236}">
                    <a16:creationId xmlns:a16="http://schemas.microsoft.com/office/drawing/2014/main" id="{840C7520-D186-4FE8-A0AA-B88E07D39C93}"/>
                  </a:ext>
                </a:extLst>
              </xdr:cNvPr>
              <xdr:cNvGrpSpPr/>
            </xdr:nvGrpSpPr>
            <xdr:grpSpPr>
              <a:xfrm>
                <a:off x="5436245" y="5594197"/>
                <a:ext cx="647651" cy="1128023"/>
                <a:chOff x="5565973" y="3605802"/>
                <a:chExt cx="647651" cy="1131197"/>
              </a:xfrm>
            </xdr:grpSpPr>
            <xdr:cxnSp macro="">
              <xdr:nvCxnSpPr>
                <xdr:cNvPr id="44" name="Straight Connector 43">
                  <a:extLst>
                    <a:ext uri="{FF2B5EF4-FFF2-40B4-BE49-F238E27FC236}">
                      <a16:creationId xmlns:a16="http://schemas.microsoft.com/office/drawing/2014/main" id="{1A6DB7E6-7F80-4F39-B2B8-B8408AA4262F}"/>
                    </a:ext>
                  </a:extLst>
                </xdr:cNvPr>
                <xdr:cNvCxnSpPr/>
              </xdr:nvCxnSpPr>
              <xdr:spPr>
                <a:xfrm flipV="1">
                  <a:off x="5890268" y="3956105"/>
                  <a:ext cx="0" cy="780894"/>
                </a:xfrm>
                <a:prstGeom prst="line">
                  <a:avLst/>
                </a:prstGeom>
                <a:noFill/>
                <a:ln w="63500" cap="flat" cmpd="sng" algn="ctr">
                  <a:solidFill>
                    <a:srgbClr val="F4BD2D">
                      <a:alpha val="40000"/>
                    </a:srgbClr>
                  </a:solidFill>
                  <a:prstDash val="solid"/>
                  <a:miter lim="800000"/>
                  <a:headEnd type="oval" w="sm" len="sm"/>
                  <a:tailEnd type="oval"/>
                </a:ln>
                <a:effectLst/>
              </xdr:spPr>
            </xdr:cxnSp>
            <xdr:sp macro="" textlink="">
              <xdr:nvSpPr>
                <xdr:cNvPr id="45" name="Oval 44">
                  <a:extLst>
                    <a:ext uri="{FF2B5EF4-FFF2-40B4-BE49-F238E27FC236}">
                      <a16:creationId xmlns:a16="http://schemas.microsoft.com/office/drawing/2014/main" id="{F5F9F79D-0265-4677-B7EA-75FEF248A722}"/>
                    </a:ext>
                  </a:extLst>
                </xdr:cNvPr>
                <xdr:cNvSpPr/>
              </xdr:nvSpPr>
              <xdr:spPr>
                <a:xfrm>
                  <a:off x="5565973" y="3605802"/>
                  <a:ext cx="647651" cy="648104"/>
                </a:xfrm>
                <a:prstGeom prst="ellipse">
                  <a:avLst/>
                </a:prstGeom>
                <a:solidFill>
                  <a:sysClr val="window" lastClr="FFFFFF"/>
                </a:solidFill>
                <a:ln w="63500" cap="flat" cmpd="sng" algn="ctr">
                  <a:solidFill>
                    <a:srgbClr val="F4BD2D">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1" name="그룹 8">
                <a:extLst>
                  <a:ext uri="{FF2B5EF4-FFF2-40B4-BE49-F238E27FC236}">
                    <a16:creationId xmlns:a16="http://schemas.microsoft.com/office/drawing/2014/main" id="{E4622662-BB1B-47A2-8B3B-409351F3BE2A}"/>
                  </a:ext>
                </a:extLst>
              </xdr:cNvPr>
              <xdr:cNvGrpSpPr/>
            </xdr:nvGrpSpPr>
            <xdr:grpSpPr>
              <a:xfrm>
                <a:off x="12749781" y="5634841"/>
                <a:ext cx="638426" cy="1148419"/>
                <a:chOff x="11092218" y="3574620"/>
                <a:chExt cx="647950" cy="1141995"/>
              </a:xfrm>
            </xdr:grpSpPr>
            <xdr:cxnSp macro="">
              <xdr:nvCxnSpPr>
                <xdr:cNvPr id="42" name="Straight Connector 41">
                  <a:extLst>
                    <a:ext uri="{FF2B5EF4-FFF2-40B4-BE49-F238E27FC236}">
                      <a16:creationId xmlns:a16="http://schemas.microsoft.com/office/drawing/2014/main" id="{AFAAC9FC-405C-44F7-B805-9E7A2ADAD0FA}"/>
                    </a:ext>
                  </a:extLst>
                </xdr:cNvPr>
                <xdr:cNvCxnSpPr/>
              </xdr:nvCxnSpPr>
              <xdr:spPr>
                <a:xfrm flipV="1">
                  <a:off x="11403228" y="3935722"/>
                  <a:ext cx="0" cy="780893"/>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43" name="Oval 42">
                  <a:extLst>
                    <a:ext uri="{FF2B5EF4-FFF2-40B4-BE49-F238E27FC236}">
                      <a16:creationId xmlns:a16="http://schemas.microsoft.com/office/drawing/2014/main" id="{C59C59B8-30CA-4914-8D09-483D40604302}"/>
                    </a:ext>
                  </a:extLst>
                </xdr:cNvPr>
                <xdr:cNvSpPr/>
              </xdr:nvSpPr>
              <xdr:spPr>
                <a:xfrm>
                  <a:off x="11092218" y="3574620"/>
                  <a:ext cx="647950" cy="647377"/>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2" name="TextBox 23">
                <a:extLst>
                  <a:ext uri="{FF2B5EF4-FFF2-40B4-BE49-F238E27FC236}">
                    <a16:creationId xmlns:a16="http://schemas.microsoft.com/office/drawing/2014/main" id="{79120400-58E3-4350-A47F-C6E7C083B036}"/>
                  </a:ext>
                </a:extLst>
              </xdr:cNvPr>
              <xdr:cNvSpPr txBox="1"/>
            </xdr:nvSpPr>
            <xdr:spPr>
              <a:xfrm>
                <a:off x="12545722" y="4916708"/>
                <a:ext cx="1220790"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13" name="TextBox 24">
                <a:extLst>
                  <a:ext uri="{FF2B5EF4-FFF2-40B4-BE49-F238E27FC236}">
                    <a16:creationId xmlns:a16="http://schemas.microsoft.com/office/drawing/2014/main" id="{BD4B79B1-4A04-43B8-A83C-0E21C4EF8BA0}"/>
                  </a:ext>
                </a:extLst>
              </xdr:cNvPr>
              <xdr:cNvSpPr txBox="1"/>
            </xdr:nvSpPr>
            <xdr:spPr>
              <a:xfrm>
                <a:off x="8474070" y="6875182"/>
                <a:ext cx="962564" cy="30998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4" name="TextBox 25">
                <a:extLst>
                  <a:ext uri="{FF2B5EF4-FFF2-40B4-BE49-F238E27FC236}">
                    <a16:creationId xmlns:a16="http://schemas.microsoft.com/office/drawing/2014/main" id="{F07B67F7-FDB4-4AAF-9302-6F6D2E3DBF5C}"/>
                  </a:ext>
                </a:extLst>
              </xdr:cNvPr>
              <xdr:cNvSpPr txBox="1"/>
            </xdr:nvSpPr>
            <xdr:spPr>
              <a:xfrm>
                <a:off x="5223534" y="4966978"/>
                <a:ext cx="1079418" cy="406482"/>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4BD2D"/>
                    </a:solidFill>
                    <a:latin typeface="Arial"/>
                    <a:ea typeface="Arial Unicode MS"/>
                    <a:cs typeface="Arial" pitchFamily="34" charset="0"/>
                  </a:rPr>
                  <a:t>14 May</a:t>
                </a:r>
                <a:endParaRPr lang="ko-KR" altLang="en-US" sz="2000" b="1">
                  <a:solidFill>
                    <a:srgbClr val="F4BD2D"/>
                  </a:solidFill>
                  <a:latin typeface="Arial"/>
                  <a:ea typeface="Arial Unicode MS"/>
                  <a:cs typeface="Arial" pitchFamily="34" charset="0"/>
                </a:endParaRPr>
              </a:p>
            </xdr:txBody>
          </xdr:sp>
          <xdr:sp macro="" textlink="">
            <xdr:nvSpPr>
              <xdr:cNvPr id="15" name="TextBox 27">
                <a:extLst>
                  <a:ext uri="{FF2B5EF4-FFF2-40B4-BE49-F238E27FC236}">
                    <a16:creationId xmlns:a16="http://schemas.microsoft.com/office/drawing/2014/main" id="{AA1FFDE2-9B3E-4318-918F-928F5D37CEA1}"/>
                  </a:ext>
                </a:extLst>
              </xdr:cNvPr>
              <xdr:cNvSpPr txBox="1"/>
            </xdr:nvSpPr>
            <xdr:spPr>
              <a:xfrm>
                <a:off x="4703286" y="6930445"/>
                <a:ext cx="2106294" cy="506508"/>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6" name="TextBox 29">
                <a:extLst>
                  <a:ext uri="{FF2B5EF4-FFF2-40B4-BE49-F238E27FC236}">
                    <a16:creationId xmlns:a16="http://schemas.microsoft.com/office/drawing/2014/main" id="{CBD0A58E-896D-427D-9ED3-0E4E0B88A9A1}"/>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17" name="TextBox 30">
                <a:extLst>
                  <a:ext uri="{FF2B5EF4-FFF2-40B4-BE49-F238E27FC236}">
                    <a16:creationId xmlns:a16="http://schemas.microsoft.com/office/drawing/2014/main" id="{5D37AA94-FFF8-462B-9A88-A6A68DD92D4E}"/>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8" name="TextBox 31">
                <a:extLst>
                  <a:ext uri="{FF2B5EF4-FFF2-40B4-BE49-F238E27FC236}">
                    <a16:creationId xmlns:a16="http://schemas.microsoft.com/office/drawing/2014/main" id="{5DF5C3EE-9BB2-47DF-84E6-C53DC8233D79}"/>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9" name="TextBox 32">
                <a:extLst>
                  <a:ext uri="{FF2B5EF4-FFF2-40B4-BE49-F238E27FC236}">
                    <a16:creationId xmlns:a16="http://schemas.microsoft.com/office/drawing/2014/main" id="{88CBDA19-3AF7-40F9-9E4C-E87943832B77}"/>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20" name="TextBox 33">
                <a:extLst>
                  <a:ext uri="{FF2B5EF4-FFF2-40B4-BE49-F238E27FC236}">
                    <a16:creationId xmlns:a16="http://schemas.microsoft.com/office/drawing/2014/main" id="{49587C65-9C2A-4B7D-88C4-7150B590F62A}"/>
                  </a:ext>
                </a:extLst>
              </xdr:cNvPr>
              <xdr:cNvSpPr txBox="1"/>
            </xdr:nvSpPr>
            <xdr:spPr>
              <a:xfrm>
                <a:off x="6474741" y="4614630"/>
                <a:ext cx="2103121" cy="52642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1" name="Rounded Rectangle 5">
                <a:extLst>
                  <a:ext uri="{FF2B5EF4-FFF2-40B4-BE49-F238E27FC236}">
                    <a16:creationId xmlns:a16="http://schemas.microsoft.com/office/drawing/2014/main" id="{F6C40EBD-26B1-4522-8441-16A52C742520}"/>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22" name="Rectangle 9">
                <a:extLst>
                  <a:ext uri="{FF2B5EF4-FFF2-40B4-BE49-F238E27FC236}">
                    <a16:creationId xmlns:a16="http://schemas.microsoft.com/office/drawing/2014/main" id="{B638EA34-47EC-4CCC-AE4C-9C4B22EFDF8A}"/>
                  </a:ext>
                </a:extLst>
              </xdr:cNvPr>
              <xdr:cNvSpPr/>
            </xdr:nvSpPr>
            <xdr:spPr>
              <a:xfrm>
                <a:off x="5600502" y="5739439"/>
                <a:ext cx="321380" cy="311562"/>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4BD2D">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3" name="그룹 5">
                <a:extLst>
                  <a:ext uri="{FF2B5EF4-FFF2-40B4-BE49-F238E27FC236}">
                    <a16:creationId xmlns:a16="http://schemas.microsoft.com/office/drawing/2014/main" id="{EFFD9D07-4A98-4F48-A143-79137CDFDB80}"/>
                  </a:ext>
                </a:extLst>
              </xdr:cNvPr>
              <xdr:cNvGrpSpPr/>
            </xdr:nvGrpSpPr>
            <xdr:grpSpPr>
              <a:xfrm>
                <a:off x="7171812" y="5228895"/>
                <a:ext cx="641307" cy="1109167"/>
                <a:chOff x="3930618" y="3168567"/>
                <a:chExt cx="647652" cy="1109167"/>
              </a:xfrm>
            </xdr:grpSpPr>
            <xdr:cxnSp macro="">
              <xdr:nvCxnSpPr>
                <xdr:cNvPr id="40" name="Straight Connector 39">
                  <a:extLst>
                    <a:ext uri="{FF2B5EF4-FFF2-40B4-BE49-F238E27FC236}">
                      <a16:creationId xmlns:a16="http://schemas.microsoft.com/office/drawing/2014/main" id="{DB2DD790-F409-47AA-B454-EDEA34008DA8}"/>
                    </a:ext>
                  </a:extLst>
                </xdr:cNvPr>
                <xdr:cNvCxnSpPr/>
              </xdr:nvCxnSpPr>
              <xdr:spPr>
                <a:xfrm flipV="1">
                  <a:off x="4254440" y="3168567"/>
                  <a:ext cx="0" cy="78089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41" name="Oval 40">
                  <a:extLst>
                    <a:ext uri="{FF2B5EF4-FFF2-40B4-BE49-F238E27FC236}">
                      <a16:creationId xmlns:a16="http://schemas.microsoft.com/office/drawing/2014/main" id="{08689A61-C2A0-4377-80A2-207CD3A13FB5}"/>
                    </a:ext>
                  </a:extLst>
                </xdr:cNvPr>
                <xdr:cNvSpPr/>
              </xdr:nvSpPr>
              <xdr:spPr>
                <a:xfrm>
                  <a:off x="3930618" y="3629629"/>
                  <a:ext cx="647652" cy="648105"/>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4" name="TextBox 58">
                <a:extLst>
                  <a:ext uri="{FF2B5EF4-FFF2-40B4-BE49-F238E27FC236}">
                    <a16:creationId xmlns:a16="http://schemas.microsoft.com/office/drawing/2014/main" id="{6B7BD06C-D611-48AB-B17C-38E901EB418F}"/>
                  </a:ext>
                </a:extLst>
              </xdr:cNvPr>
              <xdr:cNvSpPr txBox="1"/>
            </xdr:nvSpPr>
            <xdr:spPr>
              <a:xfrm>
                <a:off x="6952748" y="6639898"/>
                <a:ext cx="1278097" cy="406481"/>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25" name="Block Arc 25">
                <a:extLst>
                  <a:ext uri="{FF2B5EF4-FFF2-40B4-BE49-F238E27FC236}">
                    <a16:creationId xmlns:a16="http://schemas.microsoft.com/office/drawing/2014/main" id="{9B1AF126-6FE4-471A-87F3-AA43E6DFF7E4}"/>
                  </a:ext>
                </a:extLst>
              </xdr:cNvPr>
              <xdr:cNvSpPr/>
            </xdr:nvSpPr>
            <xdr:spPr>
              <a:xfrm>
                <a:off x="7360030" y="5798936"/>
                <a:ext cx="239712" cy="344792"/>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26" name="그룹 8">
                <a:extLst>
                  <a:ext uri="{FF2B5EF4-FFF2-40B4-BE49-F238E27FC236}">
                    <a16:creationId xmlns:a16="http://schemas.microsoft.com/office/drawing/2014/main" id="{D01DFF7A-1771-49D4-B7D5-521C101EA60F}"/>
                  </a:ext>
                </a:extLst>
              </xdr:cNvPr>
              <xdr:cNvGrpSpPr/>
            </xdr:nvGrpSpPr>
            <xdr:grpSpPr>
              <a:xfrm>
                <a:off x="8628284" y="5542396"/>
                <a:ext cx="657315" cy="1135353"/>
                <a:chOff x="9899070" y="3575752"/>
                <a:chExt cx="647794" cy="1129003"/>
              </a:xfrm>
            </xdr:grpSpPr>
            <xdr:cxnSp macro="">
              <xdr:nvCxnSpPr>
                <xdr:cNvPr id="38" name="Straight Connector 37">
                  <a:extLst>
                    <a:ext uri="{FF2B5EF4-FFF2-40B4-BE49-F238E27FC236}">
                      <a16:creationId xmlns:a16="http://schemas.microsoft.com/office/drawing/2014/main" id="{72475A18-0520-4722-937B-C9E56760D7DE}"/>
                    </a:ext>
                  </a:extLst>
                </xdr:cNvPr>
                <xdr:cNvCxnSpPr/>
              </xdr:nvCxnSpPr>
              <xdr:spPr>
                <a:xfrm flipV="1">
                  <a:off x="10222973" y="3923862"/>
                  <a:ext cx="0" cy="780893"/>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39" name="Oval 38">
                  <a:extLst>
                    <a:ext uri="{FF2B5EF4-FFF2-40B4-BE49-F238E27FC236}">
                      <a16:creationId xmlns:a16="http://schemas.microsoft.com/office/drawing/2014/main" id="{AC926DFF-1D99-4BF0-9C0C-3DB8BD1752E2}"/>
                    </a:ext>
                  </a:extLst>
                </xdr:cNvPr>
                <xdr:cNvSpPr/>
              </xdr:nvSpPr>
              <xdr:spPr>
                <a:xfrm>
                  <a:off x="9899070" y="3575752"/>
                  <a:ext cx="647794" cy="648105"/>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7" name="TextBox 63">
                <a:extLst>
                  <a:ext uri="{FF2B5EF4-FFF2-40B4-BE49-F238E27FC236}">
                    <a16:creationId xmlns:a16="http://schemas.microsoft.com/office/drawing/2014/main" id="{7052551B-3763-43DD-921A-25D1620EA91F}"/>
                  </a:ext>
                </a:extLst>
              </xdr:cNvPr>
              <xdr:cNvSpPr txBox="1"/>
            </xdr:nvSpPr>
            <xdr:spPr>
              <a:xfrm>
                <a:off x="8418698" y="4886374"/>
                <a:ext cx="1193333"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28" name="Oval 32">
                <a:extLst>
                  <a:ext uri="{FF2B5EF4-FFF2-40B4-BE49-F238E27FC236}">
                    <a16:creationId xmlns:a16="http://schemas.microsoft.com/office/drawing/2014/main" id="{BDD268C1-8C57-4438-8678-29CD15827685}"/>
                  </a:ext>
                </a:extLst>
              </xdr:cNvPr>
              <xdr:cNvSpPr/>
            </xdr:nvSpPr>
            <xdr:spPr>
              <a:xfrm>
                <a:off x="8790930" y="5728291"/>
                <a:ext cx="325668" cy="328570"/>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9" name="그룹 7">
                <a:extLst>
                  <a:ext uri="{FF2B5EF4-FFF2-40B4-BE49-F238E27FC236}">
                    <a16:creationId xmlns:a16="http://schemas.microsoft.com/office/drawing/2014/main" id="{1F6643E4-E7AC-448A-A911-055FFAFE9BE2}"/>
                  </a:ext>
                </a:extLst>
              </xdr:cNvPr>
              <xdr:cNvGrpSpPr/>
            </xdr:nvGrpSpPr>
            <xdr:grpSpPr>
              <a:xfrm>
                <a:off x="10004207" y="5193094"/>
                <a:ext cx="647651" cy="1102820"/>
                <a:chOff x="7043206" y="3114478"/>
                <a:chExt cx="647651" cy="1109170"/>
              </a:xfrm>
            </xdr:grpSpPr>
            <xdr:cxnSp macro="">
              <xdr:nvCxnSpPr>
                <xdr:cNvPr id="36" name="Straight Connector 35">
                  <a:extLst>
                    <a:ext uri="{FF2B5EF4-FFF2-40B4-BE49-F238E27FC236}">
                      <a16:creationId xmlns:a16="http://schemas.microsoft.com/office/drawing/2014/main" id="{E986FCDD-7754-4CE5-802A-750B8D0DB26E}"/>
                    </a:ext>
                  </a:extLst>
                </xdr:cNvPr>
                <xdr:cNvCxnSpPr/>
              </xdr:nvCxnSpPr>
              <xdr:spPr>
                <a:xfrm flipV="1">
                  <a:off x="7366428" y="3114478"/>
                  <a:ext cx="0" cy="780895"/>
                </a:xfrm>
                <a:prstGeom prst="line">
                  <a:avLst/>
                </a:prstGeom>
                <a:solidFill>
                  <a:scrgbClr r="0" g="0" b="0"/>
                </a:solidFill>
                <a:ln w="63500" cap="flat" cmpd="sng" algn="ctr">
                  <a:solidFill>
                    <a:srgbClr val="1C7DE1"/>
                  </a:solidFill>
                  <a:prstDash val="solid"/>
                  <a:miter lim="800000"/>
                  <a:headEnd type="oval" w="sm" len="sm"/>
                  <a:tailEnd type="oval" w="sm" len="sm"/>
                </a:ln>
                <a:effectLst/>
              </xdr:spPr>
            </xdr:cxnSp>
            <xdr:sp macro="" textlink="">
              <xdr:nvSpPr>
                <xdr:cNvPr id="37" name="Oval 36">
                  <a:extLst>
                    <a:ext uri="{FF2B5EF4-FFF2-40B4-BE49-F238E27FC236}">
                      <a16:creationId xmlns:a16="http://schemas.microsoft.com/office/drawing/2014/main" id="{D54DDD43-C445-4E48-B79E-EB907794A9C6}"/>
                    </a:ext>
                  </a:extLst>
                </xdr:cNvPr>
                <xdr:cNvSpPr/>
              </xdr:nvSpPr>
              <xdr:spPr>
                <a:xfrm>
                  <a:off x="7043206" y="3575543"/>
                  <a:ext cx="647651" cy="648105"/>
                </a:xfrm>
                <a:prstGeom prst="ellipse">
                  <a:avLst/>
                </a:prstGeom>
                <a:solidFill>
                  <a:sysClr val="window" lastClr="FFFFFF"/>
                </a:solidFill>
                <a:ln w="63500" cap="flat" cmpd="sng" algn="ctr">
                  <a:solidFill>
                    <a:srgbClr val="1C7DE1"/>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0" name="TextBox 29">
                <a:extLst>
                  <a:ext uri="{FF2B5EF4-FFF2-40B4-BE49-F238E27FC236}">
                    <a16:creationId xmlns:a16="http://schemas.microsoft.com/office/drawing/2014/main" id="{A516B8CB-2AE1-40BA-AEAA-479A9A734F7E}"/>
                  </a:ext>
                </a:extLst>
              </xdr:cNvPr>
              <xdr:cNvSpPr txBox="1"/>
            </xdr:nvSpPr>
            <xdr:spPr>
              <a:xfrm>
                <a:off x="9707910" y="6441773"/>
                <a:ext cx="1194750" cy="46168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31" name="TextBox 65">
                <a:extLst>
                  <a:ext uri="{FF2B5EF4-FFF2-40B4-BE49-F238E27FC236}">
                    <a16:creationId xmlns:a16="http://schemas.microsoft.com/office/drawing/2014/main" id="{799337A1-0771-45BA-8FBF-8B57158C0817}"/>
                  </a:ext>
                </a:extLst>
              </xdr:cNvPr>
              <xdr:cNvSpPr txBox="1"/>
            </xdr:nvSpPr>
            <xdr:spPr>
              <a:xfrm>
                <a:off x="9797234" y="4644013"/>
                <a:ext cx="953043" cy="30461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2" name="TextBox 66">
                <a:extLst>
                  <a:ext uri="{FF2B5EF4-FFF2-40B4-BE49-F238E27FC236}">
                    <a16:creationId xmlns:a16="http://schemas.microsoft.com/office/drawing/2014/main" id="{226C57DD-0D65-4BD1-9144-513DA536A4C4}"/>
                  </a:ext>
                </a:extLst>
              </xdr:cNvPr>
              <xdr:cNvSpPr txBox="1"/>
            </xdr:nvSpPr>
            <xdr:spPr>
              <a:xfrm>
                <a:off x="12373201" y="6882782"/>
                <a:ext cx="1421534" cy="30779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3" name="Freeform 18">
                <a:extLst>
                  <a:ext uri="{FF2B5EF4-FFF2-40B4-BE49-F238E27FC236}">
                    <a16:creationId xmlns:a16="http://schemas.microsoft.com/office/drawing/2014/main" id="{311629E8-8487-4221-A536-00D089AF0CC5}"/>
                  </a:ext>
                </a:extLst>
              </xdr:cNvPr>
              <xdr:cNvSpPr/>
            </xdr:nvSpPr>
            <xdr:spPr>
              <a:xfrm>
                <a:off x="12878123" y="5785302"/>
                <a:ext cx="365925" cy="298644"/>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34" name="Notched Right Arrow 73">
                <a:extLst>
                  <a:ext uri="{FF2B5EF4-FFF2-40B4-BE49-F238E27FC236}">
                    <a16:creationId xmlns:a16="http://schemas.microsoft.com/office/drawing/2014/main" id="{C093F875-DFFC-4BFA-AC9B-83C74AE228ED}"/>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35" name="5-Point Star 74">
                <a:extLst>
                  <a:ext uri="{FF2B5EF4-FFF2-40B4-BE49-F238E27FC236}">
                    <a16:creationId xmlns:a16="http://schemas.microsoft.com/office/drawing/2014/main" id="{EDFEBB37-AC03-4A42-9CBC-D54A8057596D}"/>
                  </a:ext>
                </a:extLst>
              </xdr:cNvPr>
              <xdr:cNvSpPr/>
            </xdr:nvSpPr>
            <xdr:spPr>
              <a:xfrm>
                <a:off x="10157844" y="5766472"/>
                <a:ext cx="372791" cy="366619"/>
              </a:xfrm>
              <a:prstGeom prst="star5">
                <a:avLst/>
              </a:prstGeom>
              <a:solidFill>
                <a:srgbClr val="1C7DE1"/>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sp macro="" textlink="">
          <xdr:nvSpPr>
            <xdr:cNvPr id="6" name="TextBox 5">
              <a:extLst>
                <a:ext uri="{FF2B5EF4-FFF2-40B4-BE49-F238E27FC236}">
                  <a16:creationId xmlns:a16="http://schemas.microsoft.com/office/drawing/2014/main" id="{E4051184-73F2-4D1D-9826-067874D58BD7}"/>
                </a:ext>
              </a:extLst>
            </xdr:cNvPr>
            <xdr:cNvSpPr txBox="1"/>
          </xdr:nvSpPr>
          <xdr:spPr>
            <a:xfrm>
              <a:off x="10114921" y="3051235"/>
              <a:ext cx="678636" cy="275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FF0000"/>
                  </a:solidFill>
                  <a:latin typeface="Arial" panose="020B0604020202020204" pitchFamily="34" charset="0"/>
                  <a:cs typeface="Arial" panose="020B0604020202020204" pitchFamily="34" charset="0"/>
                </a:rPr>
                <a:t>NOW</a:t>
              </a:r>
              <a:endParaRPr lang="th-TH" sz="1600" b="1">
                <a:solidFill>
                  <a:srgbClr val="FF0000"/>
                </a:solidFill>
                <a:latin typeface="Arial" panose="020B0604020202020204" pitchFamily="34" charset="0"/>
              </a:endParaRPr>
            </a:p>
          </xdr:txBody>
        </xdr:sp>
      </xdr:grpSp>
    </xdr:grpSp>
    <xdr:clientData/>
  </xdr:twoCellAnchor>
  <xdr:twoCellAnchor>
    <xdr:from>
      <xdr:col>5</xdr:col>
      <xdr:colOff>583710</xdr:colOff>
      <xdr:row>13</xdr:row>
      <xdr:rowOff>105281</xdr:rowOff>
    </xdr:from>
    <xdr:to>
      <xdr:col>5</xdr:col>
      <xdr:colOff>583710</xdr:colOff>
      <xdr:row>17</xdr:row>
      <xdr:rowOff>124747</xdr:rowOff>
    </xdr:to>
    <xdr:cxnSp macro="">
      <xdr:nvCxnSpPr>
        <xdr:cNvPr id="50" name="Straight Connector 49">
          <a:extLst>
            <a:ext uri="{FF2B5EF4-FFF2-40B4-BE49-F238E27FC236}">
              <a16:creationId xmlns:a16="http://schemas.microsoft.com/office/drawing/2014/main" id="{79F753D9-DB51-408E-A944-0B1E479DDB3D}"/>
            </a:ext>
          </a:extLst>
        </xdr:cNvPr>
        <xdr:cNvCxnSpPr/>
      </xdr:nvCxnSpPr>
      <xdr:spPr>
        <a:xfrm flipV="1">
          <a:off x="11553335" y="2559556"/>
          <a:ext cx="0" cy="743366"/>
        </a:xfrm>
        <a:prstGeom prst="line">
          <a:avLst/>
        </a:prstGeom>
        <a:noFill/>
        <a:ln w="63500" cap="flat" cmpd="sng" algn="ctr">
          <a:solidFill>
            <a:srgbClr val="FF0000"/>
          </a:solidFill>
          <a:prstDash val="solid"/>
          <a:miter lim="800000"/>
          <a:headEnd type="oval" w="sm" len="sm"/>
          <a:tailEnd type="oval" w="sm" len="sm"/>
        </a:ln>
        <a:effectLst/>
      </xdr:spPr>
    </xdr:cxnSp>
    <xdr:clientData/>
  </xdr:twoCellAnchor>
  <xdr:twoCellAnchor>
    <xdr:from>
      <xdr:col>5</xdr:col>
      <xdr:colOff>239730</xdr:colOff>
      <xdr:row>10</xdr:row>
      <xdr:rowOff>7008</xdr:rowOff>
    </xdr:from>
    <xdr:to>
      <xdr:col>6</xdr:col>
      <xdr:colOff>152956</xdr:colOff>
      <xdr:row>13</xdr:row>
      <xdr:rowOff>102523</xdr:rowOff>
    </xdr:to>
    <xdr:sp macro="" textlink="">
      <xdr:nvSpPr>
        <xdr:cNvPr id="51" name="Oval 50">
          <a:extLst>
            <a:ext uri="{FF2B5EF4-FFF2-40B4-BE49-F238E27FC236}">
              <a16:creationId xmlns:a16="http://schemas.microsoft.com/office/drawing/2014/main" id="{E2AC291C-8234-4569-8C4D-5767A24BD8BF}"/>
            </a:ext>
          </a:extLst>
        </xdr:cNvPr>
        <xdr:cNvSpPr/>
      </xdr:nvSpPr>
      <xdr:spPr>
        <a:xfrm>
          <a:off x="11209355" y="1924708"/>
          <a:ext cx="697451" cy="638440"/>
        </a:xfrm>
        <a:prstGeom prst="ellipse">
          <a:avLst/>
        </a:prstGeom>
        <a:solidFill>
          <a:schemeClr val="bg1"/>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1200" b="0" i="0" u="none" strike="noStrike" kern="0" cap="none" spc="0" normalizeH="0" baseline="0">
            <a:ln>
              <a:noFill/>
            </a:ln>
            <a:solidFill>
              <a:srgbClr val="FF0000"/>
            </a:solidFill>
            <a:effectLst/>
            <a:uLnTx/>
            <a:uFillTx/>
            <a:latin typeface="Arial"/>
            <a:ea typeface="Arial Unicode MS"/>
            <a:cs typeface="+mn-cs"/>
          </a:endParaRPr>
        </a:p>
      </xdr:txBody>
    </xdr:sp>
    <xdr:clientData/>
  </xdr:twoCellAnchor>
  <xdr:twoCellAnchor>
    <xdr:from>
      <xdr:col>5</xdr:col>
      <xdr:colOff>36792</xdr:colOff>
      <xdr:row>7</xdr:row>
      <xdr:rowOff>44822</xdr:rowOff>
    </xdr:from>
    <xdr:to>
      <xdr:col>6</xdr:col>
      <xdr:colOff>384277</xdr:colOff>
      <xdr:row>9</xdr:row>
      <xdr:rowOff>69564</xdr:rowOff>
    </xdr:to>
    <xdr:sp macro="" textlink="">
      <xdr:nvSpPr>
        <xdr:cNvPr id="52" name="TextBox 32">
          <a:extLst>
            <a:ext uri="{FF2B5EF4-FFF2-40B4-BE49-F238E27FC236}">
              <a16:creationId xmlns:a16="http://schemas.microsoft.com/office/drawing/2014/main" id="{8A1DADA0-42BD-4BBD-8499-50BEA5A4905D}"/>
            </a:ext>
          </a:extLst>
        </xdr:cNvPr>
        <xdr:cNvSpPr txBox="1"/>
      </xdr:nvSpPr>
      <xdr:spPr>
        <a:xfrm>
          <a:off x="11009592" y="1419597"/>
          <a:ext cx="1131710" cy="380342"/>
        </a:xfrm>
        <a:prstGeom prst="rect">
          <a:avLst/>
        </a:prstGeom>
        <a:noFill/>
      </xdr:spPr>
      <xdr:txBody>
        <a:bodyPr wrap="square" rtlCol="0" anchor="ctr">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th-TH" altLang="ko-KR" sz="2000" b="1">
              <a:solidFill>
                <a:srgbClr val="FF0000"/>
              </a:solidFill>
              <a:latin typeface="Arial"/>
              <a:ea typeface="Arial Unicode MS"/>
              <a:cs typeface="Arial" pitchFamily="34" charset="0"/>
            </a:rPr>
            <a:t>27</a:t>
          </a:r>
          <a:r>
            <a:rPr lang="en-US" altLang="ko-KR" sz="2000" b="1">
              <a:solidFill>
                <a:srgbClr val="FF0000"/>
              </a:solidFill>
              <a:latin typeface="Arial"/>
              <a:ea typeface="Arial Unicode MS"/>
              <a:cs typeface="Arial" pitchFamily="34" charset="0"/>
            </a:rPr>
            <a:t> Aug</a:t>
          </a:r>
          <a:endParaRPr lang="ko-KR" altLang="en-US" sz="2000" b="1">
            <a:solidFill>
              <a:srgbClr val="FF0000"/>
            </a:solidFill>
            <a:latin typeface="Arial"/>
            <a:ea typeface="Arial Unicode MS"/>
            <a:cs typeface="Arial" pitchFamily="34" charset="0"/>
          </a:endParaRPr>
        </a:p>
      </xdr:txBody>
    </xdr:sp>
    <xdr:clientData/>
  </xdr:twoCellAnchor>
  <xdr:twoCellAnchor>
    <xdr:from>
      <xdr:col>5</xdr:col>
      <xdr:colOff>394553</xdr:colOff>
      <xdr:row>10</xdr:row>
      <xdr:rowOff>170224</xdr:rowOff>
    </xdr:from>
    <xdr:to>
      <xdr:col>6</xdr:col>
      <xdr:colOff>29512</xdr:colOff>
      <xdr:row>12</xdr:row>
      <xdr:rowOff>150498</xdr:rowOff>
    </xdr:to>
    <xdr:sp macro="" textlink="">
      <xdr:nvSpPr>
        <xdr:cNvPr id="53" name="Heart 52">
          <a:extLst>
            <a:ext uri="{FF2B5EF4-FFF2-40B4-BE49-F238E27FC236}">
              <a16:creationId xmlns:a16="http://schemas.microsoft.com/office/drawing/2014/main" id="{5E4CD8DE-003D-4A62-97AD-1BD655B6110B}"/>
            </a:ext>
          </a:extLst>
        </xdr:cNvPr>
        <xdr:cNvSpPr/>
      </xdr:nvSpPr>
      <xdr:spPr>
        <a:xfrm>
          <a:off x="11364178" y="2084749"/>
          <a:ext cx="416009" cy="342224"/>
        </a:xfrm>
        <a:prstGeom prst="heart">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xdr:colOff>
      <xdr:row>31</xdr:row>
      <xdr:rowOff>208642</xdr:rowOff>
    </xdr:from>
    <xdr:to>
      <xdr:col>69</xdr:col>
      <xdr:colOff>235858</xdr:colOff>
      <xdr:row>56</xdr:row>
      <xdr:rowOff>27214</xdr:rowOff>
    </xdr:to>
    <xdr:pic>
      <xdr:nvPicPr>
        <xdr:cNvPr id="2" name="Picture 1">
          <a:extLst>
            <a:ext uri="{FF2B5EF4-FFF2-40B4-BE49-F238E27FC236}">
              <a16:creationId xmlns:a16="http://schemas.microsoft.com/office/drawing/2014/main" id="{6C0E943C-0C11-40A4-822D-564D80B47DA6}"/>
            </a:ext>
          </a:extLst>
        </xdr:cNvPr>
        <xdr:cNvPicPr>
          <a:picLocks noChangeAspect="1"/>
        </xdr:cNvPicPr>
      </xdr:nvPicPr>
      <xdr:blipFill>
        <a:blip xmlns:r="http://schemas.openxmlformats.org/officeDocument/2006/relationships" r:embed="rId1"/>
        <a:stretch>
          <a:fillRect/>
        </a:stretch>
      </xdr:blipFill>
      <xdr:spPr>
        <a:xfrm>
          <a:off x="1" y="5887356"/>
          <a:ext cx="6858000" cy="488042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64</xdr:col>
      <xdr:colOff>104716</xdr:colOff>
      <xdr:row>7</xdr:row>
      <xdr:rowOff>64604</xdr:rowOff>
    </xdr:from>
    <xdr:to>
      <xdr:col>79</xdr:col>
      <xdr:colOff>483862</xdr:colOff>
      <xdr:row>69</xdr:row>
      <xdr:rowOff>149802</xdr:rowOff>
    </xdr:to>
    <xdr:grpSp>
      <xdr:nvGrpSpPr>
        <xdr:cNvPr id="19" name="Group 18">
          <a:extLst>
            <a:ext uri="{FF2B5EF4-FFF2-40B4-BE49-F238E27FC236}">
              <a16:creationId xmlns:a16="http://schemas.microsoft.com/office/drawing/2014/main" id="{08F501EA-D588-4E1C-9336-DCED645503A5}"/>
            </a:ext>
          </a:extLst>
        </xdr:cNvPr>
        <xdr:cNvGrpSpPr/>
      </xdr:nvGrpSpPr>
      <xdr:grpSpPr>
        <a:xfrm>
          <a:off x="44110216" y="1264754"/>
          <a:ext cx="10666146" cy="10715098"/>
          <a:chOff x="21916966" y="524979"/>
          <a:chExt cx="10380396" cy="11886673"/>
        </a:xfrm>
      </xdr:grpSpPr>
      <xdr:grpSp>
        <xdr:nvGrpSpPr>
          <xdr:cNvPr id="17" name="Group 16">
            <a:extLst>
              <a:ext uri="{FF2B5EF4-FFF2-40B4-BE49-F238E27FC236}">
                <a16:creationId xmlns:a16="http://schemas.microsoft.com/office/drawing/2014/main" id="{98BB5275-290F-48E3-9F2F-287D55886148}"/>
              </a:ext>
            </a:extLst>
          </xdr:cNvPr>
          <xdr:cNvGrpSpPr/>
        </xdr:nvGrpSpPr>
        <xdr:grpSpPr>
          <a:xfrm>
            <a:off x="21920141" y="907184"/>
            <a:ext cx="10380396" cy="11501293"/>
            <a:chOff x="15224354" y="699365"/>
            <a:chExt cx="10232326" cy="10451234"/>
          </a:xfrm>
        </xdr:grpSpPr>
        <xdr:grpSp>
          <xdr:nvGrpSpPr>
            <xdr:cNvPr id="3" name="Group 2">
              <a:extLst>
                <a:ext uri="{FF2B5EF4-FFF2-40B4-BE49-F238E27FC236}">
                  <a16:creationId xmlns:a16="http://schemas.microsoft.com/office/drawing/2014/main" id="{D3ADE26F-1646-4B4F-9943-5838FF079154}"/>
                </a:ext>
              </a:extLst>
            </xdr:cNvPr>
            <xdr:cNvGrpSpPr/>
          </xdr:nvGrpSpPr>
          <xdr:grpSpPr>
            <a:xfrm>
              <a:off x="15221179" y="894091"/>
              <a:ext cx="10232326" cy="8618210"/>
              <a:chOff x="1014157" y="343202"/>
              <a:chExt cx="10284518" cy="8923825"/>
            </a:xfrm>
          </xdr:grpSpPr>
          <xdr:grpSp>
            <xdr:nvGrpSpPr>
              <xdr:cNvPr id="7219" name="Group 7218">
                <a:extLst>
                  <a:ext uri="{FF2B5EF4-FFF2-40B4-BE49-F238E27FC236}">
                    <a16:creationId xmlns:a16="http://schemas.microsoft.com/office/drawing/2014/main" id="{B30DF0CD-8F44-41C2-9F02-C28CA597EE22}"/>
                  </a:ext>
                </a:extLst>
              </xdr:cNvPr>
              <xdr:cNvGrpSpPr/>
            </xdr:nvGrpSpPr>
            <xdr:grpSpPr>
              <a:xfrm>
                <a:off x="3790249" y="340027"/>
                <a:ext cx="6267951" cy="4778353"/>
                <a:chOff x="3773032" y="347841"/>
                <a:chExt cx="6221027" cy="4900595"/>
              </a:xfrm>
            </xdr:grpSpPr>
            <xdr:sp macro="" textlink="">
              <xdr:nvSpPr>
                <xdr:cNvPr id="2" name="Rectangle 1">
                  <a:extLst>
                    <a:ext uri="{FF2B5EF4-FFF2-40B4-BE49-F238E27FC236}">
                      <a16:creationId xmlns:a16="http://schemas.microsoft.com/office/drawing/2014/main" id="{CB3AB0EA-A564-46D0-844D-AFE200A174A7}"/>
                    </a:ext>
                  </a:extLst>
                </xdr:cNvPr>
                <xdr:cNvSpPr/>
              </xdr:nvSpPr>
              <xdr:spPr>
                <a:xfrm>
                  <a:off x="5513937" y="347841"/>
                  <a:ext cx="1331650" cy="31110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STG_QUESTION_xxx</a:t>
                  </a:r>
                  <a:endParaRPr lang="th-TH" sz="1100"/>
                </a:p>
              </xdr:txBody>
            </xdr:sp>
            <xdr:sp macro="" textlink="">
              <xdr:nvSpPr>
                <xdr:cNvPr id="4" name="Rectangle 3">
                  <a:extLst>
                    <a:ext uri="{FF2B5EF4-FFF2-40B4-BE49-F238E27FC236}">
                      <a16:creationId xmlns:a16="http://schemas.microsoft.com/office/drawing/2014/main" id="{42CF5A3E-BE07-4014-8CF3-9A7107FF7C7A}"/>
                    </a:ext>
                  </a:extLst>
                </xdr:cNvPr>
                <xdr:cNvSpPr/>
              </xdr:nvSpPr>
              <xdr:spPr>
                <a:xfrm>
                  <a:off x="5504411" y="937118"/>
                  <a:ext cx="1353479" cy="30894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STG_QUESTION_xxx</a:t>
                  </a:r>
                  <a:endParaRPr lang="th-TH" sz="1100"/>
                </a:p>
              </xdr:txBody>
            </xdr:sp>
            <xdr:sp macro="" textlink="">
              <xdr:nvSpPr>
                <xdr:cNvPr id="5" name="Rectangle 4">
                  <a:extLst>
                    <a:ext uri="{FF2B5EF4-FFF2-40B4-BE49-F238E27FC236}">
                      <a16:creationId xmlns:a16="http://schemas.microsoft.com/office/drawing/2014/main" id="{C099C347-98D7-460A-A69D-5A1CF2F8E59A}"/>
                    </a:ext>
                  </a:extLst>
                </xdr:cNvPr>
                <xdr:cNvSpPr/>
              </xdr:nvSpPr>
              <xdr:spPr>
                <a:xfrm>
                  <a:off x="5419814" y="1531689"/>
                  <a:ext cx="1521024" cy="29624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VW_FORM_01_UNION</a:t>
                  </a:r>
                  <a:endParaRPr lang="th-TH" sz="1100"/>
                </a:p>
              </xdr:txBody>
            </xdr:sp>
            <xdr:cxnSp macro="">
              <xdr:nvCxnSpPr>
                <xdr:cNvPr id="6" name="Straight Arrow Connector 5">
                  <a:extLst>
                    <a:ext uri="{FF2B5EF4-FFF2-40B4-BE49-F238E27FC236}">
                      <a16:creationId xmlns:a16="http://schemas.microsoft.com/office/drawing/2014/main" id="{AB099DB4-54B8-4879-A394-772E1AABDC07}"/>
                    </a:ext>
                  </a:extLst>
                </xdr:cNvPr>
                <xdr:cNvCxnSpPr>
                  <a:stCxn id="2" idx="2"/>
                  <a:endCxn id="4" idx="0"/>
                </xdr:cNvCxnSpPr>
              </xdr:nvCxnSpPr>
              <xdr:spPr>
                <a:xfrm>
                  <a:off x="6179762" y="655774"/>
                  <a:ext cx="1389" cy="281344"/>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cxnSp macro="">
              <xdr:nvCxnSpPr>
                <xdr:cNvPr id="9" name="Straight Arrow Connector 8">
                  <a:extLst>
                    <a:ext uri="{FF2B5EF4-FFF2-40B4-BE49-F238E27FC236}">
                      <a16:creationId xmlns:a16="http://schemas.microsoft.com/office/drawing/2014/main" id="{8B0849C1-ABAD-4F7F-9594-878279FF16B3}"/>
                    </a:ext>
                  </a:extLst>
                </xdr:cNvPr>
                <xdr:cNvCxnSpPr>
                  <a:stCxn id="4" idx="2"/>
                  <a:endCxn id="5" idx="0"/>
                </xdr:cNvCxnSpPr>
              </xdr:nvCxnSpPr>
              <xdr:spPr>
                <a:xfrm flipH="1">
                  <a:off x="6180326" y="1249238"/>
                  <a:ext cx="825" cy="282451"/>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5" name="Rectangle 14">
                  <a:extLst>
                    <a:ext uri="{FF2B5EF4-FFF2-40B4-BE49-F238E27FC236}">
                      <a16:creationId xmlns:a16="http://schemas.microsoft.com/office/drawing/2014/main" id="{8BA8E01B-2C3F-4CFA-A483-2AC9342B529B}"/>
                    </a:ext>
                  </a:extLst>
                </xdr:cNvPr>
                <xdr:cNvSpPr/>
              </xdr:nvSpPr>
              <xdr:spPr>
                <a:xfrm>
                  <a:off x="5038786" y="2157340"/>
                  <a:ext cx="2285165" cy="3092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VW_FORM_02_UNION_VALUE_MAP</a:t>
                  </a:r>
                  <a:endParaRPr lang="th-TH" sz="1100"/>
                </a:p>
              </xdr:txBody>
            </xdr:sp>
            <xdr:cxnSp macro="">
              <xdr:nvCxnSpPr>
                <xdr:cNvPr id="16" name="Straight Arrow Connector 15">
                  <a:extLst>
                    <a:ext uri="{FF2B5EF4-FFF2-40B4-BE49-F238E27FC236}">
                      <a16:creationId xmlns:a16="http://schemas.microsoft.com/office/drawing/2014/main" id="{65F33070-8EDB-4026-87CA-7A95CA9288A2}"/>
                    </a:ext>
                  </a:extLst>
                </xdr:cNvPr>
                <xdr:cNvCxnSpPr>
                  <a:stCxn id="5" idx="2"/>
                  <a:endCxn id="15" idx="0"/>
                </xdr:cNvCxnSpPr>
              </xdr:nvCxnSpPr>
              <xdr:spPr>
                <a:xfrm>
                  <a:off x="6180326" y="1827934"/>
                  <a:ext cx="1042" cy="329406"/>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1" name="Rectangle 20">
                  <a:extLst>
                    <a:ext uri="{FF2B5EF4-FFF2-40B4-BE49-F238E27FC236}">
                      <a16:creationId xmlns:a16="http://schemas.microsoft.com/office/drawing/2014/main" id="{53B798D3-586D-4CE6-B657-0BC0C8605094}"/>
                    </a:ext>
                  </a:extLst>
                </xdr:cNvPr>
                <xdr:cNvSpPr/>
              </xdr:nvSpPr>
              <xdr:spPr>
                <a:xfrm>
                  <a:off x="5046973" y="2767737"/>
                  <a:ext cx="2285165" cy="30894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VW_FORM_03_DISTINCT_QUESTION</a:t>
                  </a:r>
                  <a:endParaRPr lang="th-TH" sz="1100"/>
                </a:p>
              </xdr:txBody>
            </xdr:sp>
            <xdr:cxnSp macro="">
              <xdr:nvCxnSpPr>
                <xdr:cNvPr id="22" name="Straight Arrow Connector 21">
                  <a:extLst>
                    <a:ext uri="{FF2B5EF4-FFF2-40B4-BE49-F238E27FC236}">
                      <a16:creationId xmlns:a16="http://schemas.microsoft.com/office/drawing/2014/main" id="{7031D780-FE9A-4068-A5E4-4207BC56C1EE}"/>
                    </a:ext>
                  </a:extLst>
                </xdr:cNvPr>
                <xdr:cNvCxnSpPr>
                  <a:stCxn id="15" idx="2"/>
                  <a:endCxn id="21" idx="0"/>
                </xdr:cNvCxnSpPr>
              </xdr:nvCxnSpPr>
              <xdr:spPr>
                <a:xfrm>
                  <a:off x="6181369" y="2466568"/>
                  <a:ext cx="5012" cy="304344"/>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7" name="Rectangle 26">
                  <a:extLst>
                    <a:ext uri="{FF2B5EF4-FFF2-40B4-BE49-F238E27FC236}">
                      <a16:creationId xmlns:a16="http://schemas.microsoft.com/office/drawing/2014/main" id="{8AB83835-80FF-4C61-9B0B-5DA21F81B569}"/>
                    </a:ext>
                  </a:extLst>
                </xdr:cNvPr>
                <xdr:cNvSpPr/>
              </xdr:nvSpPr>
              <xdr:spPr>
                <a:xfrm>
                  <a:off x="5405420" y="3389715"/>
                  <a:ext cx="1572788" cy="31875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VW_FORM_04_WEIGHT</a:t>
                  </a:r>
                  <a:endParaRPr lang="th-TH" sz="1100"/>
                </a:p>
              </xdr:txBody>
            </xdr:sp>
            <xdr:cxnSp macro="">
              <xdr:nvCxnSpPr>
                <xdr:cNvPr id="28" name="Straight Arrow Connector 27">
                  <a:extLst>
                    <a:ext uri="{FF2B5EF4-FFF2-40B4-BE49-F238E27FC236}">
                      <a16:creationId xmlns:a16="http://schemas.microsoft.com/office/drawing/2014/main" id="{BA5D872E-E61C-47BE-8D29-617FACDE926C}"/>
                    </a:ext>
                  </a:extLst>
                </xdr:cNvPr>
                <xdr:cNvCxnSpPr>
                  <a:stCxn id="21" idx="2"/>
                  <a:endCxn id="27" idx="0"/>
                </xdr:cNvCxnSpPr>
              </xdr:nvCxnSpPr>
              <xdr:spPr>
                <a:xfrm>
                  <a:off x="6186381" y="3076682"/>
                  <a:ext cx="2259" cy="313033"/>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32" name="Rectangle 31">
                  <a:extLst>
                    <a:ext uri="{FF2B5EF4-FFF2-40B4-BE49-F238E27FC236}">
                      <a16:creationId xmlns:a16="http://schemas.microsoft.com/office/drawing/2014/main" id="{6FD14951-5C1A-4A40-B8D2-1AB5D9BE25C4}"/>
                    </a:ext>
                  </a:extLst>
                </xdr:cNvPr>
                <xdr:cNvSpPr/>
              </xdr:nvSpPr>
              <xdr:spPr>
                <a:xfrm>
                  <a:off x="5061922" y="4006679"/>
                  <a:ext cx="2265612" cy="30287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VW_FORM_05_CALCULATE_WEIGHT</a:t>
                  </a:r>
                  <a:endParaRPr lang="th-TH" sz="1100"/>
                </a:p>
              </xdr:txBody>
            </xdr:sp>
            <xdr:cxnSp macro="">
              <xdr:nvCxnSpPr>
                <xdr:cNvPr id="33" name="Straight Arrow Connector 32">
                  <a:extLst>
                    <a:ext uri="{FF2B5EF4-FFF2-40B4-BE49-F238E27FC236}">
                      <a16:creationId xmlns:a16="http://schemas.microsoft.com/office/drawing/2014/main" id="{C3027551-CE02-49EA-A16A-AE6925D135E2}"/>
                    </a:ext>
                  </a:extLst>
                </xdr:cNvPr>
                <xdr:cNvCxnSpPr>
                  <a:stCxn id="27" idx="2"/>
                  <a:endCxn id="32" idx="0"/>
                </xdr:cNvCxnSpPr>
              </xdr:nvCxnSpPr>
              <xdr:spPr>
                <a:xfrm>
                  <a:off x="6188639" y="3705292"/>
                  <a:ext cx="6089" cy="298212"/>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84" name="Rectangle 83">
                  <a:extLst>
                    <a:ext uri="{FF2B5EF4-FFF2-40B4-BE49-F238E27FC236}">
                      <a16:creationId xmlns:a16="http://schemas.microsoft.com/office/drawing/2014/main" id="{D65F2C64-EEDE-4EC3-AA19-509C729EC2A7}"/>
                    </a:ext>
                  </a:extLst>
                </xdr:cNvPr>
                <xdr:cNvSpPr/>
              </xdr:nvSpPr>
              <xdr:spPr>
                <a:xfrm>
                  <a:off x="7711239" y="931562"/>
                  <a:ext cx="1559925" cy="302595"/>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Data</a:t>
                  </a:r>
                  <a:r>
                    <a:rPr lang="en-US" sz="1100" baseline="0">
                      <a:solidFill>
                        <a:sysClr val="windowText" lastClr="000000"/>
                      </a:solidFill>
                    </a:rPr>
                    <a:t> V1. union Data V2.</a:t>
                  </a:r>
                  <a:endParaRPr lang="th-TH" sz="1100">
                    <a:solidFill>
                      <a:sysClr val="windowText" lastClr="000000"/>
                    </a:solidFill>
                  </a:endParaRPr>
                </a:p>
              </xdr:txBody>
            </xdr:sp>
            <xdr:cxnSp macro="">
              <xdr:nvCxnSpPr>
                <xdr:cNvPr id="87" name="Straight Arrow Connector 86">
                  <a:extLst>
                    <a:ext uri="{FF2B5EF4-FFF2-40B4-BE49-F238E27FC236}">
                      <a16:creationId xmlns:a16="http://schemas.microsoft.com/office/drawing/2014/main" id="{CAA4D336-34EE-43EC-B7A9-245C7DE8FFD5}"/>
                    </a:ext>
                  </a:extLst>
                </xdr:cNvPr>
                <xdr:cNvCxnSpPr>
                  <a:stCxn id="84" idx="1"/>
                  <a:endCxn id="4" idx="3"/>
                </xdr:cNvCxnSpPr>
              </xdr:nvCxnSpPr>
              <xdr:spPr>
                <a:xfrm flipH="1">
                  <a:off x="6857890" y="1083366"/>
                  <a:ext cx="856524" cy="5556"/>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90" name="Rectangle 89">
                  <a:extLst>
                    <a:ext uri="{FF2B5EF4-FFF2-40B4-BE49-F238E27FC236}">
                      <a16:creationId xmlns:a16="http://schemas.microsoft.com/office/drawing/2014/main" id="{84FF12E9-6570-41CB-AE3B-4A38845E8945}"/>
                    </a:ext>
                  </a:extLst>
                </xdr:cNvPr>
                <xdr:cNvSpPr/>
              </xdr:nvSpPr>
              <xdr:spPr>
                <a:xfrm>
                  <a:off x="8165787" y="2735145"/>
                  <a:ext cx="1828272" cy="360887"/>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VW_FORM_CONTROL </a:t>
                  </a:r>
                  <a:r>
                    <a:rPr lang="th-TH" sz="1100">
                      <a:solidFill>
                        <a:schemeClr val="lt1"/>
                      </a:solidFill>
                      <a:effectLst/>
                      <a:latin typeface="+mn-lt"/>
                      <a:ea typeface="+mn-ea"/>
                      <a:cs typeface="+mn-cs"/>
                    </a:rPr>
                    <a:t>🔥</a:t>
                  </a:r>
                  <a:endParaRPr lang="th-TH" sz="1100"/>
                </a:p>
              </xdr:txBody>
            </xdr:sp>
            <xdr:cxnSp macro="">
              <xdr:nvCxnSpPr>
                <xdr:cNvPr id="7187" name="Connector: Elbow 7186">
                  <a:extLst>
                    <a:ext uri="{FF2B5EF4-FFF2-40B4-BE49-F238E27FC236}">
                      <a16:creationId xmlns:a16="http://schemas.microsoft.com/office/drawing/2014/main" id="{E7AB94E1-E9CA-44DA-8175-F3E476DEF149}"/>
                    </a:ext>
                  </a:extLst>
                </xdr:cNvPr>
                <xdr:cNvCxnSpPr>
                  <a:stCxn id="15" idx="3"/>
                  <a:endCxn id="90" idx="0"/>
                </xdr:cNvCxnSpPr>
              </xdr:nvCxnSpPr>
              <xdr:spPr>
                <a:xfrm>
                  <a:off x="7323951" y="2308780"/>
                  <a:ext cx="1759992" cy="429540"/>
                </a:xfrm>
                <a:prstGeom prst="bentConnector2">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cxnSp macro="">
              <xdr:nvCxnSpPr>
                <xdr:cNvPr id="7193" name="Connector: Elbow 7192">
                  <a:extLst>
                    <a:ext uri="{FF2B5EF4-FFF2-40B4-BE49-F238E27FC236}">
                      <a16:creationId xmlns:a16="http://schemas.microsoft.com/office/drawing/2014/main" id="{59651136-159C-4FBD-800E-C36085726F3B}"/>
                    </a:ext>
                  </a:extLst>
                </xdr:cNvPr>
                <xdr:cNvCxnSpPr>
                  <a:stCxn id="32" idx="2"/>
                  <a:endCxn id="95" idx="0"/>
                </xdr:cNvCxnSpPr>
              </xdr:nvCxnSpPr>
              <xdr:spPr>
                <a:xfrm rot="5400000">
                  <a:off x="4516395" y="3566194"/>
                  <a:ext cx="934970" cy="2421696"/>
                </a:xfrm>
                <a:prstGeom prst="bentConnector3">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cxnSp macro="">
              <xdr:nvCxnSpPr>
                <xdr:cNvPr id="7195" name="Connector: Elbow 7194">
                  <a:extLst>
                    <a:ext uri="{FF2B5EF4-FFF2-40B4-BE49-F238E27FC236}">
                      <a16:creationId xmlns:a16="http://schemas.microsoft.com/office/drawing/2014/main" id="{4AA77232-C07F-4C0D-B0CF-9204DE13A8FE}"/>
                    </a:ext>
                  </a:extLst>
                </xdr:cNvPr>
                <xdr:cNvCxnSpPr>
                  <a:stCxn id="32" idx="2"/>
                  <a:endCxn id="154" idx="0"/>
                </xdr:cNvCxnSpPr>
              </xdr:nvCxnSpPr>
              <xdr:spPr>
                <a:xfrm rot="16200000" flipH="1">
                  <a:off x="6689478" y="3814806"/>
                  <a:ext cx="938880" cy="1928380"/>
                </a:xfrm>
                <a:prstGeom prst="bentConnector3">
                  <a:avLst>
                    <a:gd name="adj1" fmla="val 50000"/>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grpSp>
          <xdr:grpSp>
            <xdr:nvGrpSpPr>
              <xdr:cNvPr id="7206" name="Group 7205">
                <a:extLst>
                  <a:ext uri="{FF2B5EF4-FFF2-40B4-BE49-F238E27FC236}">
                    <a16:creationId xmlns:a16="http://schemas.microsoft.com/office/drawing/2014/main" id="{D4E7B5F7-B78D-479C-820A-D715FE4B8285}"/>
                  </a:ext>
                </a:extLst>
              </xdr:cNvPr>
              <xdr:cNvGrpSpPr/>
            </xdr:nvGrpSpPr>
            <xdr:grpSpPr>
              <a:xfrm>
                <a:off x="1010982" y="5104956"/>
                <a:ext cx="4024257" cy="4151807"/>
                <a:chOff x="2796667" y="5825776"/>
                <a:chExt cx="3999997" cy="4258234"/>
              </a:xfrm>
            </xdr:grpSpPr>
            <xdr:cxnSp macro="">
              <xdr:nvCxnSpPr>
                <xdr:cNvPr id="121" name="Straight Arrow Connector 120">
                  <a:extLst>
                    <a:ext uri="{FF2B5EF4-FFF2-40B4-BE49-F238E27FC236}">
                      <a16:creationId xmlns:a16="http://schemas.microsoft.com/office/drawing/2014/main" id="{ECAE6DB8-7FF2-48C0-A449-CDAE0FC8B4C5}"/>
                    </a:ext>
                  </a:extLst>
                </xdr:cNvPr>
                <xdr:cNvCxnSpPr>
                  <a:cxnSpLocks/>
                  <a:stCxn id="99" idx="3"/>
                  <a:endCxn id="97" idx="1"/>
                </xdr:cNvCxnSpPr>
              </xdr:nvCxnSpPr>
              <xdr:spPr>
                <a:xfrm flipV="1">
                  <a:off x="4185594" y="6609232"/>
                  <a:ext cx="458934" cy="535"/>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nvGrpSpPr>
                <xdr:cNvPr id="7205" name="Group 7204">
                  <a:extLst>
                    <a:ext uri="{FF2B5EF4-FFF2-40B4-BE49-F238E27FC236}">
                      <a16:creationId xmlns:a16="http://schemas.microsoft.com/office/drawing/2014/main" id="{0253B6B6-3D49-4297-8485-256D7AE55956}"/>
                    </a:ext>
                  </a:extLst>
                </xdr:cNvPr>
                <xdr:cNvGrpSpPr/>
              </xdr:nvGrpSpPr>
              <xdr:grpSpPr>
                <a:xfrm>
                  <a:off x="2796667" y="5825776"/>
                  <a:ext cx="3999997" cy="4258234"/>
                  <a:chOff x="825977" y="5244532"/>
                  <a:chExt cx="4003172" cy="4258234"/>
                </a:xfrm>
              </xdr:grpSpPr>
              <xdr:grpSp>
                <xdr:nvGrpSpPr>
                  <xdr:cNvPr id="7202" name="Group 7201">
                    <a:extLst>
                      <a:ext uri="{FF2B5EF4-FFF2-40B4-BE49-F238E27FC236}">
                        <a16:creationId xmlns:a16="http://schemas.microsoft.com/office/drawing/2014/main" id="{265DBCBC-ABD4-41B7-AAA9-48497084088D}"/>
                      </a:ext>
                    </a:extLst>
                  </xdr:cNvPr>
                  <xdr:cNvGrpSpPr/>
                </xdr:nvGrpSpPr>
                <xdr:grpSpPr>
                  <a:xfrm>
                    <a:off x="825977" y="5244532"/>
                    <a:ext cx="4003172" cy="4261409"/>
                    <a:chOff x="827666" y="5123663"/>
                    <a:chExt cx="4013307" cy="4158949"/>
                  </a:xfrm>
                </xdr:grpSpPr>
                <xdr:sp macro="" textlink="">
                  <xdr:nvSpPr>
                    <xdr:cNvPr id="95" name="Rectangle 94">
                      <a:extLst>
                        <a:ext uri="{FF2B5EF4-FFF2-40B4-BE49-F238E27FC236}">
                          <a16:creationId xmlns:a16="http://schemas.microsoft.com/office/drawing/2014/main" id="{7DACF4A5-D6BC-4A4B-B52F-FFCD5E072A75}"/>
                        </a:ext>
                      </a:extLst>
                    </xdr:cNvPr>
                    <xdr:cNvSpPr/>
                  </xdr:nvSpPr>
                  <xdr:spPr>
                    <a:xfrm>
                      <a:off x="2720503" y="5123663"/>
                      <a:ext cx="1771705" cy="2997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VW_FORM_06_SCORE</a:t>
                      </a:r>
                      <a:endParaRPr lang="th-TH" sz="1100"/>
                    </a:p>
                  </xdr:txBody>
                </xdr:sp>
                <xdr:sp macro="" textlink="">
                  <xdr:nvSpPr>
                    <xdr:cNvPr id="97" name="Rectangle 96">
                      <a:extLst>
                        <a:ext uri="{FF2B5EF4-FFF2-40B4-BE49-F238E27FC236}">
                          <a16:creationId xmlns:a16="http://schemas.microsoft.com/office/drawing/2014/main" id="{E0F2CA0F-81FA-46AB-A326-30A4E20D96C2}"/>
                        </a:ext>
                      </a:extLst>
                    </xdr:cNvPr>
                    <xdr:cNvSpPr/>
                  </xdr:nvSpPr>
                  <xdr:spPr>
                    <a:xfrm>
                      <a:off x="2681676" y="5732442"/>
                      <a:ext cx="1858888" cy="311679"/>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FACT_MS_FORM_SCORE </a:t>
                      </a:r>
                      <a:endParaRPr lang="th-TH" sz="1100"/>
                    </a:p>
                  </xdr:txBody>
                </xdr:sp>
                <xdr:cxnSp macro="">
                  <xdr:nvCxnSpPr>
                    <xdr:cNvPr id="98" name="Straight Arrow Connector 97">
                      <a:extLst>
                        <a:ext uri="{FF2B5EF4-FFF2-40B4-BE49-F238E27FC236}">
                          <a16:creationId xmlns:a16="http://schemas.microsoft.com/office/drawing/2014/main" id="{0CA82C99-4509-450D-86CC-C810EC796F86}"/>
                        </a:ext>
                      </a:extLst>
                    </xdr:cNvPr>
                    <xdr:cNvCxnSpPr>
                      <a:cxnSpLocks/>
                      <a:stCxn id="95" idx="2"/>
                      <a:endCxn id="97" idx="0"/>
                    </xdr:cNvCxnSpPr>
                  </xdr:nvCxnSpPr>
                  <xdr:spPr>
                    <a:xfrm>
                      <a:off x="3606599" y="5426579"/>
                      <a:ext cx="0" cy="302671"/>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99" name="Rectangle 98">
                      <a:extLst>
                        <a:ext uri="{FF2B5EF4-FFF2-40B4-BE49-F238E27FC236}">
                          <a16:creationId xmlns:a16="http://schemas.microsoft.com/office/drawing/2014/main" id="{AD2AF6BE-1F59-45E0-B7E6-BFF6C2B6BAF1}"/>
                        </a:ext>
                      </a:extLst>
                    </xdr:cNvPr>
                    <xdr:cNvSpPr/>
                  </xdr:nvSpPr>
                  <xdr:spPr>
                    <a:xfrm>
                      <a:off x="827666" y="5731242"/>
                      <a:ext cx="1393549" cy="315123"/>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solidFill>
                            <a:sysClr val="windowText" lastClr="000000"/>
                          </a:solidFill>
                        </a:rPr>
                        <a:t>SP_PROC_MS_FORM</a:t>
                      </a:r>
                      <a:endParaRPr lang="th-TH" sz="1100">
                        <a:solidFill>
                          <a:sysClr val="windowText" lastClr="000000"/>
                        </a:solidFill>
                      </a:endParaRPr>
                    </a:p>
                  </xdr:txBody>
                </xdr:sp>
                <xdr:sp macro="" textlink="">
                  <xdr:nvSpPr>
                    <xdr:cNvPr id="101" name="Rectangle 100">
                      <a:extLst>
                        <a:ext uri="{FF2B5EF4-FFF2-40B4-BE49-F238E27FC236}">
                          <a16:creationId xmlns:a16="http://schemas.microsoft.com/office/drawing/2014/main" id="{4FE97EA2-8E2E-4848-8FFE-E9ECBC0A3298}"/>
                        </a:ext>
                      </a:extLst>
                    </xdr:cNvPr>
                    <xdr:cNvSpPr/>
                  </xdr:nvSpPr>
                  <xdr:spPr>
                    <a:xfrm>
                      <a:off x="2751172" y="6398568"/>
                      <a:ext cx="1724153" cy="3246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VW_FORM_07_SCORE_FIX</a:t>
                      </a:r>
                      <a:endParaRPr lang="th-TH" sz="1100"/>
                    </a:p>
                  </xdr:txBody>
                </xdr:sp>
                <xdr:cxnSp macro="">
                  <xdr:nvCxnSpPr>
                    <xdr:cNvPr id="102" name="Straight Arrow Connector 101">
                      <a:extLst>
                        <a:ext uri="{FF2B5EF4-FFF2-40B4-BE49-F238E27FC236}">
                          <a16:creationId xmlns:a16="http://schemas.microsoft.com/office/drawing/2014/main" id="{AFDD5090-1F62-47C1-AE87-230C7DCE758B}"/>
                        </a:ext>
                      </a:extLst>
                    </xdr:cNvPr>
                    <xdr:cNvCxnSpPr>
                      <a:cxnSpLocks/>
                      <a:stCxn id="97" idx="2"/>
                      <a:endCxn id="101" idx="0"/>
                    </xdr:cNvCxnSpPr>
                  </xdr:nvCxnSpPr>
                  <xdr:spPr>
                    <a:xfrm>
                      <a:off x="3609533" y="6044120"/>
                      <a:ext cx="5302" cy="354447"/>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03" name="Rectangle 102">
                      <a:extLst>
                        <a:ext uri="{FF2B5EF4-FFF2-40B4-BE49-F238E27FC236}">
                          <a16:creationId xmlns:a16="http://schemas.microsoft.com/office/drawing/2014/main" id="{EED1BF3F-2E35-4139-BDD3-7DDEAE428399}"/>
                        </a:ext>
                      </a:extLst>
                    </xdr:cNvPr>
                    <xdr:cNvSpPr/>
                  </xdr:nvSpPr>
                  <xdr:spPr>
                    <a:xfrm>
                      <a:off x="2665059" y="7022862"/>
                      <a:ext cx="1907381" cy="321506"/>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VW_FACT_MS_FORM</a:t>
                      </a:r>
                      <a:r>
                        <a:rPr lang="th-TH"/>
                        <a:t> </a:t>
                      </a:r>
                      <a:r>
                        <a:rPr lang="th-TH" sz="1100">
                          <a:solidFill>
                            <a:schemeClr val="lt1"/>
                          </a:solidFill>
                          <a:effectLst/>
                          <a:latin typeface="+mn-lt"/>
                          <a:ea typeface="+mn-ea"/>
                          <a:cs typeface="+mn-cs"/>
                        </a:rPr>
                        <a:t>🔥</a:t>
                      </a:r>
                      <a:endParaRPr lang="th-TH" sz="1100"/>
                    </a:p>
                  </xdr:txBody>
                </xdr:sp>
                <xdr:cxnSp macro="">
                  <xdr:nvCxnSpPr>
                    <xdr:cNvPr id="104" name="Straight Arrow Connector 103">
                      <a:extLst>
                        <a:ext uri="{FF2B5EF4-FFF2-40B4-BE49-F238E27FC236}">
                          <a16:creationId xmlns:a16="http://schemas.microsoft.com/office/drawing/2014/main" id="{9FE4FA69-8E58-4707-B617-AAC239D608BB}"/>
                        </a:ext>
                      </a:extLst>
                    </xdr:cNvPr>
                    <xdr:cNvCxnSpPr>
                      <a:cxnSpLocks/>
                      <a:stCxn id="101" idx="2"/>
                      <a:endCxn id="103" idx="0"/>
                    </xdr:cNvCxnSpPr>
                  </xdr:nvCxnSpPr>
                  <xdr:spPr>
                    <a:xfrm>
                      <a:off x="3614836" y="6723247"/>
                      <a:ext cx="3914" cy="299615"/>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05" name="Rectangle 104">
                      <a:extLst>
                        <a:ext uri="{FF2B5EF4-FFF2-40B4-BE49-F238E27FC236}">
                          <a16:creationId xmlns:a16="http://schemas.microsoft.com/office/drawing/2014/main" id="{62C63647-291F-4E7C-8737-B9EC72C64DB3}"/>
                        </a:ext>
                      </a:extLst>
                    </xdr:cNvPr>
                    <xdr:cNvSpPr/>
                  </xdr:nvSpPr>
                  <xdr:spPr>
                    <a:xfrm>
                      <a:off x="2442463" y="7647258"/>
                      <a:ext cx="2369395" cy="3406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VW_FACT_MS_FORM_GROUPING</a:t>
                      </a:r>
                      <a:endParaRPr lang="th-TH" sz="1100"/>
                    </a:p>
                  </xdr:txBody>
                </xdr:sp>
                <xdr:cxnSp macro="">
                  <xdr:nvCxnSpPr>
                    <xdr:cNvPr id="106" name="Straight Arrow Connector 105">
                      <a:extLst>
                        <a:ext uri="{FF2B5EF4-FFF2-40B4-BE49-F238E27FC236}">
                          <a16:creationId xmlns:a16="http://schemas.microsoft.com/office/drawing/2014/main" id="{091B2B37-532F-4F1C-ACAA-7B6F51934AF6}"/>
                        </a:ext>
                      </a:extLst>
                    </xdr:cNvPr>
                    <xdr:cNvCxnSpPr>
                      <a:cxnSpLocks/>
                      <a:stCxn id="103" idx="2"/>
                      <a:endCxn id="105" idx="0"/>
                    </xdr:cNvCxnSpPr>
                  </xdr:nvCxnSpPr>
                  <xdr:spPr>
                    <a:xfrm>
                      <a:off x="3618750" y="7344368"/>
                      <a:ext cx="8411" cy="302890"/>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07" name="Rectangle 106">
                      <a:extLst>
                        <a:ext uri="{FF2B5EF4-FFF2-40B4-BE49-F238E27FC236}">
                          <a16:creationId xmlns:a16="http://schemas.microsoft.com/office/drawing/2014/main" id="{41341CF3-41A0-4A18-91B9-F987C644B379}"/>
                        </a:ext>
                      </a:extLst>
                    </xdr:cNvPr>
                    <xdr:cNvSpPr/>
                  </xdr:nvSpPr>
                  <xdr:spPr>
                    <a:xfrm>
                      <a:off x="2585238" y="8288845"/>
                      <a:ext cx="2084322" cy="340637"/>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FACT_MS_FORM_GROUPING</a:t>
                      </a:r>
                      <a:r>
                        <a:rPr lang="en-US"/>
                        <a:t> </a:t>
                      </a:r>
                      <a:endParaRPr lang="th-TH" sz="1100"/>
                    </a:p>
                  </xdr:txBody>
                </xdr:sp>
                <xdr:cxnSp macro="">
                  <xdr:nvCxnSpPr>
                    <xdr:cNvPr id="108" name="Straight Arrow Connector 107">
                      <a:extLst>
                        <a:ext uri="{FF2B5EF4-FFF2-40B4-BE49-F238E27FC236}">
                          <a16:creationId xmlns:a16="http://schemas.microsoft.com/office/drawing/2014/main" id="{64F5FA0A-755A-4896-B707-784065327646}"/>
                        </a:ext>
                      </a:extLst>
                    </xdr:cNvPr>
                    <xdr:cNvCxnSpPr>
                      <a:cxnSpLocks/>
                      <a:stCxn id="105" idx="2"/>
                      <a:endCxn id="107" idx="0"/>
                    </xdr:cNvCxnSpPr>
                  </xdr:nvCxnSpPr>
                  <xdr:spPr>
                    <a:xfrm>
                      <a:off x="3627160" y="7987861"/>
                      <a:ext cx="0" cy="300984"/>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09" name="Rectangle 108">
                      <a:extLst>
                        <a:ext uri="{FF2B5EF4-FFF2-40B4-BE49-F238E27FC236}">
                          <a16:creationId xmlns:a16="http://schemas.microsoft.com/office/drawing/2014/main" id="{7C8B3DBA-70A5-414B-BB61-058F89D102AD}"/>
                        </a:ext>
                      </a:extLst>
                    </xdr:cNvPr>
                    <xdr:cNvSpPr/>
                  </xdr:nvSpPr>
                  <xdr:spPr>
                    <a:xfrm>
                      <a:off x="2416108" y="8945421"/>
                      <a:ext cx="2424865" cy="337191"/>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VW_FACT_MS_FORM_REPORT</a:t>
                      </a:r>
                      <a:r>
                        <a:rPr lang="th-TH">
                          <a:effectLst/>
                        </a:rPr>
                        <a:t> </a:t>
                      </a:r>
                      <a:r>
                        <a:rPr lang="th-TH" sz="1100">
                          <a:solidFill>
                            <a:schemeClr val="lt1"/>
                          </a:solidFill>
                          <a:effectLst/>
                          <a:latin typeface="+mn-lt"/>
                          <a:ea typeface="+mn-ea"/>
                          <a:cs typeface="+mn-cs"/>
                        </a:rPr>
                        <a:t>🔥</a:t>
                      </a:r>
                      <a:endParaRPr lang="th-TH" sz="1100"/>
                    </a:p>
                  </xdr:txBody>
                </xdr:sp>
                <xdr:cxnSp macro="">
                  <xdr:nvCxnSpPr>
                    <xdr:cNvPr id="110" name="Straight Arrow Connector 109">
                      <a:extLst>
                        <a:ext uri="{FF2B5EF4-FFF2-40B4-BE49-F238E27FC236}">
                          <a16:creationId xmlns:a16="http://schemas.microsoft.com/office/drawing/2014/main" id="{6D97C95F-9861-49FB-87C3-0F30E4DCA211}"/>
                        </a:ext>
                      </a:extLst>
                    </xdr:cNvPr>
                    <xdr:cNvCxnSpPr>
                      <a:cxnSpLocks/>
                      <a:stCxn id="107" idx="2"/>
                      <a:endCxn id="109" idx="0"/>
                    </xdr:cNvCxnSpPr>
                  </xdr:nvCxnSpPr>
                  <xdr:spPr>
                    <a:xfrm>
                      <a:off x="3624224" y="8629482"/>
                      <a:ext cx="1141" cy="315938"/>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sp macro="" textlink="">
                <xdr:nvSpPr>
                  <xdr:cNvPr id="141" name="Rectangle 140">
                    <a:extLst>
                      <a:ext uri="{FF2B5EF4-FFF2-40B4-BE49-F238E27FC236}">
                        <a16:creationId xmlns:a16="http://schemas.microsoft.com/office/drawing/2014/main" id="{FF847517-D4B8-471D-AE3A-EA19437FD7B7}"/>
                      </a:ext>
                    </a:extLst>
                  </xdr:cNvPr>
                  <xdr:cNvSpPr/>
                </xdr:nvSpPr>
                <xdr:spPr>
                  <a:xfrm>
                    <a:off x="849664" y="8506639"/>
                    <a:ext cx="1390171" cy="323997"/>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solidFill>
                          <a:sysClr val="windowText" lastClr="000000"/>
                        </a:solidFill>
                      </a:rPr>
                      <a:t>SP_PROC_MS_FORM</a:t>
                    </a:r>
                    <a:endParaRPr lang="th-TH" sz="1100">
                      <a:solidFill>
                        <a:sysClr val="windowText" lastClr="000000"/>
                      </a:solidFill>
                    </a:endParaRPr>
                  </a:p>
                </xdr:txBody>
              </xdr:sp>
              <xdr:cxnSp macro="">
                <xdr:nvCxnSpPr>
                  <xdr:cNvPr id="143" name="Straight Arrow Connector 142">
                    <a:extLst>
                      <a:ext uri="{FF2B5EF4-FFF2-40B4-BE49-F238E27FC236}">
                        <a16:creationId xmlns:a16="http://schemas.microsoft.com/office/drawing/2014/main" id="{7A05BF44-D0F2-4121-8C72-BCF41B100703}"/>
                      </a:ext>
                    </a:extLst>
                  </xdr:cNvPr>
                  <xdr:cNvCxnSpPr>
                    <a:cxnSpLocks/>
                    <a:stCxn id="141" idx="3"/>
                    <a:endCxn id="107" idx="1"/>
                  </xdr:cNvCxnSpPr>
                </xdr:nvCxnSpPr>
                <xdr:spPr>
                  <a:xfrm flipV="1">
                    <a:off x="2239835" y="8664598"/>
                    <a:ext cx="340336" cy="10390"/>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grpSp>
          <xdr:grpSp>
            <xdr:nvGrpSpPr>
              <xdr:cNvPr id="148" name="Group 147">
                <a:extLst>
                  <a:ext uri="{FF2B5EF4-FFF2-40B4-BE49-F238E27FC236}">
                    <a16:creationId xmlns:a16="http://schemas.microsoft.com/office/drawing/2014/main" id="{7F4E8B11-D0C5-47B3-9FEB-4AD5199F6DAC}"/>
                  </a:ext>
                </a:extLst>
              </xdr:cNvPr>
              <xdr:cNvGrpSpPr/>
            </xdr:nvGrpSpPr>
            <xdr:grpSpPr>
              <a:xfrm>
                <a:off x="6985287" y="5118380"/>
                <a:ext cx="4313388" cy="4151822"/>
                <a:chOff x="4379842" y="5825776"/>
                <a:chExt cx="4290199" cy="4261409"/>
              </a:xfrm>
            </xdr:grpSpPr>
            <xdr:cxnSp macro="">
              <xdr:nvCxnSpPr>
                <xdr:cNvPr id="149" name="Straight Arrow Connector 148">
                  <a:extLst>
                    <a:ext uri="{FF2B5EF4-FFF2-40B4-BE49-F238E27FC236}">
                      <a16:creationId xmlns:a16="http://schemas.microsoft.com/office/drawing/2014/main" id="{9D0FBCC4-A636-494B-B6EE-628403087742}"/>
                    </a:ext>
                  </a:extLst>
                </xdr:cNvPr>
                <xdr:cNvCxnSpPr>
                  <a:cxnSpLocks/>
                  <a:stCxn id="157" idx="1"/>
                  <a:endCxn id="155" idx="3"/>
                </xdr:cNvCxnSpPr>
              </xdr:nvCxnSpPr>
              <xdr:spPr>
                <a:xfrm flipH="1" flipV="1">
                  <a:off x="6497252" y="6609232"/>
                  <a:ext cx="727033" cy="566"/>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nvGrpSpPr>
                <xdr:cNvPr id="150" name="Group 149">
                  <a:extLst>
                    <a:ext uri="{FF2B5EF4-FFF2-40B4-BE49-F238E27FC236}">
                      <a16:creationId xmlns:a16="http://schemas.microsoft.com/office/drawing/2014/main" id="{E8AE9124-37C7-40BC-86EE-5987546CAB16}"/>
                    </a:ext>
                  </a:extLst>
                </xdr:cNvPr>
                <xdr:cNvGrpSpPr/>
              </xdr:nvGrpSpPr>
              <xdr:grpSpPr>
                <a:xfrm>
                  <a:off x="4379842" y="5825776"/>
                  <a:ext cx="4290199" cy="4261409"/>
                  <a:chOff x="2410408" y="5244532"/>
                  <a:chExt cx="4293604" cy="4261409"/>
                </a:xfrm>
              </xdr:grpSpPr>
              <xdr:grpSp>
                <xdr:nvGrpSpPr>
                  <xdr:cNvPr id="151" name="Group 150">
                    <a:extLst>
                      <a:ext uri="{FF2B5EF4-FFF2-40B4-BE49-F238E27FC236}">
                        <a16:creationId xmlns:a16="http://schemas.microsoft.com/office/drawing/2014/main" id="{E2466368-3504-44BF-AAF7-F528CEE60F60}"/>
                      </a:ext>
                    </a:extLst>
                  </xdr:cNvPr>
                  <xdr:cNvGrpSpPr/>
                </xdr:nvGrpSpPr>
                <xdr:grpSpPr>
                  <a:xfrm>
                    <a:off x="2410408" y="5244532"/>
                    <a:ext cx="4236730" cy="4261409"/>
                    <a:chOff x="2416108" y="5123663"/>
                    <a:chExt cx="4247457" cy="4158949"/>
                  </a:xfrm>
                </xdr:grpSpPr>
                <xdr:sp macro="" textlink="">
                  <xdr:nvSpPr>
                    <xdr:cNvPr id="154" name="Rectangle 153">
                      <a:extLst>
                        <a:ext uri="{FF2B5EF4-FFF2-40B4-BE49-F238E27FC236}">
                          <a16:creationId xmlns:a16="http://schemas.microsoft.com/office/drawing/2014/main" id="{43DE71D2-B8B8-4FFE-B280-A82BB9B90FF6}"/>
                        </a:ext>
                      </a:extLst>
                    </xdr:cNvPr>
                    <xdr:cNvSpPr/>
                  </xdr:nvSpPr>
                  <xdr:spPr>
                    <a:xfrm>
                      <a:off x="2720503" y="5123663"/>
                      <a:ext cx="1771705" cy="2997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VW_FORM_06_SCORE_V2</a:t>
                      </a:r>
                      <a:endParaRPr lang="th-TH" sz="1100"/>
                    </a:p>
                  </xdr:txBody>
                </xdr:sp>
                <xdr:sp macro="" textlink="">
                  <xdr:nvSpPr>
                    <xdr:cNvPr id="155" name="Rectangle 154">
                      <a:extLst>
                        <a:ext uri="{FF2B5EF4-FFF2-40B4-BE49-F238E27FC236}">
                          <a16:creationId xmlns:a16="http://schemas.microsoft.com/office/drawing/2014/main" id="{E6C2A166-E10D-42F6-BD63-2E558C09D206}"/>
                        </a:ext>
                      </a:extLst>
                    </xdr:cNvPr>
                    <xdr:cNvSpPr/>
                  </xdr:nvSpPr>
                  <xdr:spPr>
                    <a:xfrm>
                      <a:off x="2681676" y="5732442"/>
                      <a:ext cx="1858888" cy="311679"/>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FACT_MS_FORM_SCORE_V2 </a:t>
                      </a:r>
                      <a:endParaRPr lang="th-TH" sz="1100"/>
                    </a:p>
                  </xdr:txBody>
                </xdr:sp>
                <xdr:cxnSp macro="">
                  <xdr:nvCxnSpPr>
                    <xdr:cNvPr id="156" name="Straight Arrow Connector 155">
                      <a:extLst>
                        <a:ext uri="{FF2B5EF4-FFF2-40B4-BE49-F238E27FC236}">
                          <a16:creationId xmlns:a16="http://schemas.microsoft.com/office/drawing/2014/main" id="{54707B72-F6C5-4B97-A8B6-EDB786564D0F}"/>
                        </a:ext>
                      </a:extLst>
                    </xdr:cNvPr>
                    <xdr:cNvCxnSpPr>
                      <a:cxnSpLocks/>
                      <a:stCxn id="154" idx="2"/>
                      <a:endCxn id="155" idx="0"/>
                    </xdr:cNvCxnSpPr>
                  </xdr:nvCxnSpPr>
                  <xdr:spPr>
                    <a:xfrm>
                      <a:off x="3606599" y="5426579"/>
                      <a:ext cx="0" cy="302671"/>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57" name="Rectangle 156">
                      <a:extLst>
                        <a:ext uri="{FF2B5EF4-FFF2-40B4-BE49-F238E27FC236}">
                          <a16:creationId xmlns:a16="http://schemas.microsoft.com/office/drawing/2014/main" id="{7EE9E9DA-CE67-42A8-98FE-5C50286B3506}"/>
                        </a:ext>
                      </a:extLst>
                    </xdr:cNvPr>
                    <xdr:cNvSpPr/>
                  </xdr:nvSpPr>
                  <xdr:spPr>
                    <a:xfrm>
                      <a:off x="5270016" y="5731273"/>
                      <a:ext cx="1393549" cy="315123"/>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solidFill>
                            <a:sysClr val="windowText" lastClr="000000"/>
                          </a:solidFill>
                        </a:rPr>
                        <a:t>SP_PROC_MS_FORM</a:t>
                      </a:r>
                      <a:endParaRPr lang="th-TH" sz="1100">
                        <a:solidFill>
                          <a:sysClr val="windowText" lastClr="000000"/>
                        </a:solidFill>
                      </a:endParaRPr>
                    </a:p>
                  </xdr:txBody>
                </xdr:sp>
                <xdr:cxnSp macro="">
                  <xdr:nvCxnSpPr>
                    <xdr:cNvPr id="159" name="Straight Arrow Connector 158">
                      <a:extLst>
                        <a:ext uri="{FF2B5EF4-FFF2-40B4-BE49-F238E27FC236}">
                          <a16:creationId xmlns:a16="http://schemas.microsoft.com/office/drawing/2014/main" id="{942128F1-A707-4E81-A68E-E021735A3C03}"/>
                        </a:ext>
                      </a:extLst>
                    </xdr:cNvPr>
                    <xdr:cNvCxnSpPr>
                      <a:cxnSpLocks/>
                      <a:stCxn id="155" idx="2"/>
                      <a:endCxn id="160" idx="0"/>
                    </xdr:cNvCxnSpPr>
                  </xdr:nvCxnSpPr>
                  <xdr:spPr>
                    <a:xfrm>
                      <a:off x="3611120" y="6044121"/>
                      <a:ext cx="7631" cy="978741"/>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60" name="Rectangle 159">
                      <a:extLst>
                        <a:ext uri="{FF2B5EF4-FFF2-40B4-BE49-F238E27FC236}">
                          <a16:creationId xmlns:a16="http://schemas.microsoft.com/office/drawing/2014/main" id="{0416F01E-CACB-4409-A95C-A1A4873FFF1E}"/>
                        </a:ext>
                      </a:extLst>
                    </xdr:cNvPr>
                    <xdr:cNvSpPr/>
                  </xdr:nvSpPr>
                  <xdr:spPr>
                    <a:xfrm>
                      <a:off x="2665059" y="7022862"/>
                      <a:ext cx="1907381" cy="321506"/>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VW_FACT_MS_FORM_V2</a:t>
                      </a:r>
                      <a:r>
                        <a:rPr lang="th-TH"/>
                        <a:t> </a:t>
                      </a:r>
                      <a:r>
                        <a:rPr lang="th-TH" sz="1100">
                          <a:solidFill>
                            <a:schemeClr val="lt1"/>
                          </a:solidFill>
                          <a:effectLst/>
                          <a:latin typeface="+mn-lt"/>
                          <a:ea typeface="+mn-ea"/>
                          <a:cs typeface="+mn-cs"/>
                        </a:rPr>
                        <a:t>🔥</a:t>
                      </a:r>
                      <a:endParaRPr lang="th-TH" sz="1100"/>
                    </a:p>
                  </xdr:txBody>
                </xdr:sp>
                <xdr:sp macro="" textlink="">
                  <xdr:nvSpPr>
                    <xdr:cNvPr id="162" name="Rectangle 161">
                      <a:extLst>
                        <a:ext uri="{FF2B5EF4-FFF2-40B4-BE49-F238E27FC236}">
                          <a16:creationId xmlns:a16="http://schemas.microsoft.com/office/drawing/2014/main" id="{3A6F2EC3-0A67-412E-B34C-45546D23B8AD}"/>
                        </a:ext>
                      </a:extLst>
                    </xdr:cNvPr>
                    <xdr:cNvSpPr/>
                  </xdr:nvSpPr>
                  <xdr:spPr>
                    <a:xfrm>
                      <a:off x="2442463" y="7647258"/>
                      <a:ext cx="2369395" cy="3406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VW_FACT_MS_FORM_GROUPING_V2</a:t>
                      </a:r>
                      <a:endParaRPr lang="th-TH" sz="1100"/>
                    </a:p>
                  </xdr:txBody>
                </xdr:sp>
                <xdr:cxnSp macro="">
                  <xdr:nvCxnSpPr>
                    <xdr:cNvPr id="163" name="Straight Arrow Connector 162">
                      <a:extLst>
                        <a:ext uri="{FF2B5EF4-FFF2-40B4-BE49-F238E27FC236}">
                          <a16:creationId xmlns:a16="http://schemas.microsoft.com/office/drawing/2014/main" id="{A5182145-A71B-4BA7-8ED9-5CCE1C784E2D}"/>
                        </a:ext>
                      </a:extLst>
                    </xdr:cNvPr>
                    <xdr:cNvCxnSpPr>
                      <a:cxnSpLocks/>
                      <a:stCxn id="160" idx="2"/>
                      <a:endCxn id="162" idx="0"/>
                    </xdr:cNvCxnSpPr>
                  </xdr:nvCxnSpPr>
                  <xdr:spPr>
                    <a:xfrm>
                      <a:off x="3618750" y="7344368"/>
                      <a:ext cx="8411" cy="302890"/>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64" name="Rectangle 163">
                      <a:extLst>
                        <a:ext uri="{FF2B5EF4-FFF2-40B4-BE49-F238E27FC236}">
                          <a16:creationId xmlns:a16="http://schemas.microsoft.com/office/drawing/2014/main" id="{B901A6A7-E102-4884-ADAC-D8DC4DDACAA1}"/>
                        </a:ext>
                      </a:extLst>
                    </xdr:cNvPr>
                    <xdr:cNvSpPr/>
                  </xdr:nvSpPr>
                  <xdr:spPr>
                    <a:xfrm>
                      <a:off x="2585238" y="8288845"/>
                      <a:ext cx="2084322" cy="340637"/>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FACT_MS_FORM_GROUPING_V2</a:t>
                      </a:r>
                      <a:r>
                        <a:rPr lang="en-US"/>
                        <a:t> </a:t>
                      </a:r>
                      <a:endParaRPr lang="th-TH" sz="1100"/>
                    </a:p>
                  </xdr:txBody>
                </xdr:sp>
                <xdr:cxnSp macro="">
                  <xdr:nvCxnSpPr>
                    <xdr:cNvPr id="165" name="Straight Arrow Connector 164">
                      <a:extLst>
                        <a:ext uri="{FF2B5EF4-FFF2-40B4-BE49-F238E27FC236}">
                          <a16:creationId xmlns:a16="http://schemas.microsoft.com/office/drawing/2014/main" id="{330F01F1-35CD-4760-AC25-57C1FB047318}"/>
                        </a:ext>
                      </a:extLst>
                    </xdr:cNvPr>
                    <xdr:cNvCxnSpPr>
                      <a:cxnSpLocks/>
                      <a:stCxn id="162" idx="2"/>
                      <a:endCxn id="164" idx="0"/>
                    </xdr:cNvCxnSpPr>
                  </xdr:nvCxnSpPr>
                  <xdr:spPr>
                    <a:xfrm>
                      <a:off x="3627160" y="7987861"/>
                      <a:ext cx="0" cy="300984"/>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66" name="Rectangle 165">
                      <a:extLst>
                        <a:ext uri="{FF2B5EF4-FFF2-40B4-BE49-F238E27FC236}">
                          <a16:creationId xmlns:a16="http://schemas.microsoft.com/office/drawing/2014/main" id="{C56F80AC-F61D-4D6F-BA72-F83255A62DC2}"/>
                        </a:ext>
                      </a:extLst>
                    </xdr:cNvPr>
                    <xdr:cNvSpPr/>
                  </xdr:nvSpPr>
                  <xdr:spPr>
                    <a:xfrm>
                      <a:off x="2416108" y="8945421"/>
                      <a:ext cx="2424865" cy="337191"/>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VW_FACT_MS_FORM_REPORT_V2</a:t>
                      </a:r>
                      <a:r>
                        <a:rPr lang="th-TH">
                          <a:effectLst/>
                        </a:rPr>
                        <a:t> </a:t>
                      </a:r>
                      <a:r>
                        <a:rPr lang="th-TH" sz="1100">
                          <a:solidFill>
                            <a:schemeClr val="lt1"/>
                          </a:solidFill>
                          <a:effectLst/>
                          <a:latin typeface="+mn-lt"/>
                          <a:ea typeface="+mn-ea"/>
                          <a:cs typeface="+mn-cs"/>
                        </a:rPr>
                        <a:t>🔥</a:t>
                      </a:r>
                      <a:endParaRPr lang="th-TH" sz="1100"/>
                    </a:p>
                  </xdr:txBody>
                </xdr:sp>
                <xdr:cxnSp macro="">
                  <xdr:nvCxnSpPr>
                    <xdr:cNvPr id="167" name="Straight Arrow Connector 166">
                      <a:extLst>
                        <a:ext uri="{FF2B5EF4-FFF2-40B4-BE49-F238E27FC236}">
                          <a16:creationId xmlns:a16="http://schemas.microsoft.com/office/drawing/2014/main" id="{CC3B4705-F061-486D-990F-EEB2176A694E}"/>
                        </a:ext>
                      </a:extLst>
                    </xdr:cNvPr>
                    <xdr:cNvCxnSpPr>
                      <a:cxnSpLocks/>
                      <a:stCxn id="164" idx="2"/>
                      <a:endCxn id="166" idx="0"/>
                    </xdr:cNvCxnSpPr>
                  </xdr:nvCxnSpPr>
                  <xdr:spPr>
                    <a:xfrm>
                      <a:off x="3624224" y="8629482"/>
                      <a:ext cx="1141" cy="315938"/>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sp macro="" textlink="">
                <xdr:nvSpPr>
                  <xdr:cNvPr id="152" name="Rectangle 151">
                    <a:extLst>
                      <a:ext uri="{FF2B5EF4-FFF2-40B4-BE49-F238E27FC236}">
                        <a16:creationId xmlns:a16="http://schemas.microsoft.com/office/drawing/2014/main" id="{0081C506-7634-4436-8A3E-4394E12A797A}"/>
                      </a:ext>
                    </a:extLst>
                  </xdr:cNvPr>
                  <xdr:cNvSpPr/>
                </xdr:nvSpPr>
                <xdr:spPr>
                  <a:xfrm>
                    <a:off x="5313841" y="8496982"/>
                    <a:ext cx="1390171" cy="323997"/>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solidFill>
                          <a:sysClr val="windowText" lastClr="000000"/>
                        </a:solidFill>
                      </a:rPr>
                      <a:t>SP_PROC_MS_FORM</a:t>
                    </a:r>
                    <a:endParaRPr lang="th-TH" sz="1100">
                      <a:solidFill>
                        <a:sysClr val="windowText" lastClr="000000"/>
                      </a:solidFill>
                    </a:endParaRPr>
                  </a:p>
                </xdr:txBody>
              </xdr:sp>
              <xdr:cxnSp macro="">
                <xdr:nvCxnSpPr>
                  <xdr:cNvPr id="153" name="Straight Arrow Connector 152">
                    <a:extLst>
                      <a:ext uri="{FF2B5EF4-FFF2-40B4-BE49-F238E27FC236}">
                        <a16:creationId xmlns:a16="http://schemas.microsoft.com/office/drawing/2014/main" id="{1463914C-ABC1-4630-A099-554549349BB4}"/>
                      </a:ext>
                    </a:extLst>
                  </xdr:cNvPr>
                  <xdr:cNvCxnSpPr>
                    <a:cxnSpLocks/>
                    <a:stCxn id="152" idx="1"/>
                    <a:endCxn id="164" idx="3"/>
                  </xdr:cNvCxnSpPr>
                </xdr:nvCxnSpPr>
                <xdr:spPr>
                  <a:xfrm flipH="1">
                    <a:off x="4658169" y="8658980"/>
                    <a:ext cx="655672" cy="3226"/>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grpSp>
        </xdr:grpSp>
        <xdr:cxnSp macro="">
          <xdr:nvCxnSpPr>
            <xdr:cNvPr id="10" name="Straight Connector 9">
              <a:extLst>
                <a:ext uri="{FF2B5EF4-FFF2-40B4-BE49-F238E27FC236}">
                  <a16:creationId xmlns:a16="http://schemas.microsoft.com/office/drawing/2014/main" id="{06972426-22EB-44D4-8108-E13E6A2FCC1A}"/>
                </a:ext>
              </a:extLst>
            </xdr:cNvPr>
            <xdr:cNvCxnSpPr/>
          </xdr:nvCxnSpPr>
          <xdr:spPr>
            <a:xfrm>
              <a:off x="17088716" y="702540"/>
              <a:ext cx="7640638" cy="10411546"/>
            </a:xfrm>
            <a:prstGeom prst="line">
              <a:avLst/>
            </a:prstGeom>
            <a:ln>
              <a:solidFill>
                <a:sysClr val="windowText" lastClr="000000"/>
              </a:solidFill>
            </a:ln>
          </xdr:spPr>
          <xdr:style>
            <a:lnRef idx="3">
              <a:schemeClr val="accent2"/>
            </a:lnRef>
            <a:fillRef idx="0">
              <a:schemeClr val="accent2"/>
            </a:fillRef>
            <a:effectRef idx="2">
              <a:schemeClr val="accent2"/>
            </a:effectRef>
            <a:fontRef idx="minor">
              <a:schemeClr val="tx1"/>
            </a:fontRef>
          </xdr:style>
        </xdr:cxnSp>
        <xdr:cxnSp macro="">
          <xdr:nvCxnSpPr>
            <xdr:cNvPr id="65" name="Straight Connector 64">
              <a:extLst>
                <a:ext uri="{FF2B5EF4-FFF2-40B4-BE49-F238E27FC236}">
                  <a16:creationId xmlns:a16="http://schemas.microsoft.com/office/drawing/2014/main" id="{63EEAA4B-E8A8-4B31-B4F9-AB5A7F600AED}"/>
                </a:ext>
              </a:extLst>
            </xdr:cNvPr>
            <xdr:cNvCxnSpPr/>
          </xdr:nvCxnSpPr>
          <xdr:spPr>
            <a:xfrm flipH="1">
              <a:off x="16597313" y="699365"/>
              <a:ext cx="8340870" cy="10451234"/>
            </a:xfrm>
            <a:prstGeom prst="line">
              <a:avLst/>
            </a:prstGeom>
            <a:ln>
              <a:solidFill>
                <a:sysClr val="windowText" lastClr="000000"/>
              </a:solidFill>
            </a:ln>
          </xdr:spPr>
          <xdr:style>
            <a:lnRef idx="3">
              <a:schemeClr val="accent2"/>
            </a:lnRef>
            <a:fillRef idx="0">
              <a:schemeClr val="accent2"/>
            </a:fillRef>
            <a:effectRef idx="2">
              <a:schemeClr val="accent2"/>
            </a:effectRef>
            <a:fontRef idx="minor">
              <a:schemeClr val="tx1"/>
            </a:fontRef>
          </xdr:style>
        </xdr:cxnSp>
      </xdr:grpSp>
      <xdr:sp macro="" textlink="">
        <xdr:nvSpPr>
          <xdr:cNvPr id="18" name="Speech Bubble: Rectangle 17">
            <a:extLst>
              <a:ext uri="{FF2B5EF4-FFF2-40B4-BE49-F238E27FC236}">
                <a16:creationId xmlns:a16="http://schemas.microsoft.com/office/drawing/2014/main" id="{E6B69023-0B96-4D18-B35B-D2149B68822F}"/>
              </a:ext>
            </a:extLst>
          </xdr:cNvPr>
          <xdr:cNvSpPr/>
        </xdr:nvSpPr>
        <xdr:spPr>
          <a:xfrm>
            <a:off x="28756251" y="524979"/>
            <a:ext cx="1969052" cy="916195"/>
          </a:xfrm>
          <a:prstGeom prst="wedgeRectCallout">
            <a:avLst>
              <a:gd name="adj1" fmla="val -42358"/>
              <a:gd name="adj2" fmla="val 70075"/>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th-TH" sz="1100"/>
              <a:t>หลังจาก</a:t>
            </a:r>
            <a:r>
              <a:rPr lang="th-TH" sz="1100" baseline="0"/>
              <a:t> </a:t>
            </a:r>
            <a:r>
              <a:rPr lang="en-US" sz="1100" baseline="0"/>
              <a:t>Revise </a:t>
            </a:r>
            <a:r>
              <a:rPr lang="th-TH" sz="1100" baseline="0"/>
              <a:t>คำถามใหม่ (และ </a:t>
            </a:r>
            <a:r>
              <a:rPr lang="en-US" sz="1100" baseline="0"/>
              <a:t>Map </a:t>
            </a:r>
            <a:r>
              <a:rPr lang="th-TH" sz="1100" baseline="0"/>
              <a:t>ด้วย </a:t>
            </a:r>
            <a:r>
              <a:rPr lang="en-US" sz="1100" baseline="0"/>
              <a:t>QuestionCode) </a:t>
            </a:r>
            <a:r>
              <a:rPr lang="th-TH" sz="1100" baseline="0"/>
              <a:t>จะทำให้ข้อมูลเก่า </a:t>
            </a:r>
            <a:r>
              <a:rPr lang="en-US" sz="1100" baseline="0"/>
              <a:t>Map </a:t>
            </a:r>
            <a:r>
              <a:rPr lang="th-TH" sz="1100" baseline="0"/>
              <a:t>แล้วเป็นค่าว่าง</a:t>
            </a:r>
            <a:endParaRPr lang="th-TH" sz="1100"/>
          </a:p>
        </xdr:txBody>
      </xdr:sp>
    </xdr:grpSp>
    <xdr:clientData/>
  </xdr:twoCellAnchor>
  <xdr:twoCellAnchor>
    <xdr:from>
      <xdr:col>45</xdr:col>
      <xdr:colOff>87027</xdr:colOff>
      <xdr:row>9</xdr:row>
      <xdr:rowOff>136362</xdr:rowOff>
    </xdr:from>
    <xdr:to>
      <xdr:col>61</xdr:col>
      <xdr:colOff>145970</xdr:colOff>
      <xdr:row>70</xdr:row>
      <xdr:rowOff>26153</xdr:rowOff>
    </xdr:to>
    <xdr:grpSp>
      <xdr:nvGrpSpPr>
        <xdr:cNvPr id="57" name="Group 56">
          <a:extLst>
            <a:ext uri="{FF2B5EF4-FFF2-40B4-BE49-F238E27FC236}">
              <a16:creationId xmlns:a16="http://schemas.microsoft.com/office/drawing/2014/main" id="{B3554C38-89DF-42EA-B8FF-1BD9FF723034}"/>
            </a:ext>
          </a:extLst>
        </xdr:cNvPr>
        <xdr:cNvGrpSpPr/>
      </xdr:nvGrpSpPr>
      <xdr:grpSpPr>
        <a:xfrm>
          <a:off x="31062327" y="1679412"/>
          <a:ext cx="11031743" cy="10348241"/>
          <a:chOff x="28182602" y="2276312"/>
          <a:chExt cx="10726943" cy="11513466"/>
        </a:xfrm>
      </xdr:grpSpPr>
      <xdr:grpSp>
        <xdr:nvGrpSpPr>
          <xdr:cNvPr id="8" name="Group 7">
            <a:extLst>
              <a:ext uri="{FF2B5EF4-FFF2-40B4-BE49-F238E27FC236}">
                <a16:creationId xmlns:a16="http://schemas.microsoft.com/office/drawing/2014/main" id="{A7686D69-753B-4A15-8C60-3AF902FB7A62}"/>
              </a:ext>
            </a:extLst>
          </xdr:cNvPr>
          <xdr:cNvGrpSpPr/>
        </xdr:nvGrpSpPr>
        <xdr:grpSpPr>
          <a:xfrm>
            <a:off x="28185777" y="2772730"/>
            <a:ext cx="10726943" cy="10829747"/>
            <a:chOff x="726527" y="1027312"/>
            <a:chExt cx="10634122" cy="10191011"/>
          </a:xfrm>
        </xdr:grpSpPr>
        <xdr:grpSp>
          <xdr:nvGrpSpPr>
            <xdr:cNvPr id="44" name="Group 43">
              <a:extLst>
                <a:ext uri="{FF2B5EF4-FFF2-40B4-BE49-F238E27FC236}">
                  <a16:creationId xmlns:a16="http://schemas.microsoft.com/office/drawing/2014/main" id="{3C07CC82-6C0F-4999-9629-38533A048E24}"/>
                </a:ext>
              </a:extLst>
            </xdr:cNvPr>
            <xdr:cNvGrpSpPr/>
          </xdr:nvGrpSpPr>
          <xdr:grpSpPr>
            <a:xfrm>
              <a:off x="729702" y="1027312"/>
              <a:ext cx="10634122" cy="10194186"/>
              <a:chOff x="2695046" y="378404"/>
              <a:chExt cx="10550347" cy="10291581"/>
            </a:xfrm>
          </xdr:grpSpPr>
          <xdr:grpSp>
            <xdr:nvGrpSpPr>
              <xdr:cNvPr id="74" name="Group 73">
                <a:extLst>
                  <a:ext uri="{FF2B5EF4-FFF2-40B4-BE49-F238E27FC236}">
                    <a16:creationId xmlns:a16="http://schemas.microsoft.com/office/drawing/2014/main" id="{D5B227A0-B3B1-43ED-A0E1-694D9013EF49}"/>
                  </a:ext>
                </a:extLst>
              </xdr:cNvPr>
              <xdr:cNvGrpSpPr/>
            </xdr:nvGrpSpPr>
            <xdr:grpSpPr>
              <a:xfrm>
                <a:off x="3068952" y="1642151"/>
                <a:ext cx="10176441" cy="9027834"/>
                <a:chOff x="1010982" y="340027"/>
                <a:chExt cx="10287693" cy="8930175"/>
              </a:xfrm>
            </xdr:grpSpPr>
            <xdr:grpSp>
              <xdr:nvGrpSpPr>
                <xdr:cNvPr id="77" name="Group 76">
                  <a:extLst>
                    <a:ext uri="{FF2B5EF4-FFF2-40B4-BE49-F238E27FC236}">
                      <a16:creationId xmlns:a16="http://schemas.microsoft.com/office/drawing/2014/main" id="{60751758-90A1-4A48-928F-FF72AECEF303}"/>
                    </a:ext>
                  </a:extLst>
                </xdr:cNvPr>
                <xdr:cNvGrpSpPr/>
              </xdr:nvGrpSpPr>
              <xdr:grpSpPr>
                <a:xfrm>
                  <a:off x="3013336" y="340027"/>
                  <a:ext cx="5436241" cy="4778353"/>
                  <a:chOff x="3001935" y="347841"/>
                  <a:chExt cx="5395543" cy="4900595"/>
                </a:xfrm>
              </xdr:grpSpPr>
              <xdr:sp macro="" textlink="">
                <xdr:nvSpPr>
                  <xdr:cNvPr id="134" name="Rectangle 133">
                    <a:extLst>
                      <a:ext uri="{FF2B5EF4-FFF2-40B4-BE49-F238E27FC236}">
                        <a16:creationId xmlns:a16="http://schemas.microsoft.com/office/drawing/2014/main" id="{89C72708-997C-4384-BAD5-C3400D972F71}"/>
                      </a:ext>
                    </a:extLst>
                  </xdr:cNvPr>
                  <xdr:cNvSpPr/>
                </xdr:nvSpPr>
                <xdr:spPr>
                  <a:xfrm>
                    <a:off x="5514604" y="347841"/>
                    <a:ext cx="1331650" cy="31110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STG_QUESTION_xxx</a:t>
                    </a:r>
                    <a:endParaRPr lang="th-TH" sz="1100"/>
                  </a:p>
                </xdr:txBody>
              </xdr:sp>
              <xdr:sp macro="" textlink="">
                <xdr:nvSpPr>
                  <xdr:cNvPr id="135" name="Rectangle 134">
                    <a:extLst>
                      <a:ext uri="{FF2B5EF4-FFF2-40B4-BE49-F238E27FC236}">
                        <a16:creationId xmlns:a16="http://schemas.microsoft.com/office/drawing/2014/main" id="{01C82213-5A41-4194-8E16-001083E8C3FF}"/>
                      </a:ext>
                    </a:extLst>
                  </xdr:cNvPr>
                  <xdr:cNvSpPr/>
                </xdr:nvSpPr>
                <xdr:spPr>
                  <a:xfrm>
                    <a:off x="5351802" y="937118"/>
                    <a:ext cx="1669290" cy="30894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VW_STG_MS_FORM_xxx</a:t>
                    </a:r>
                    <a:endParaRPr lang="th-TH" sz="1100"/>
                  </a:p>
                </xdr:txBody>
              </xdr:sp>
              <xdr:sp macro="" textlink="">
                <xdr:nvSpPr>
                  <xdr:cNvPr id="136" name="Rectangle 135">
                    <a:extLst>
                      <a:ext uri="{FF2B5EF4-FFF2-40B4-BE49-F238E27FC236}">
                        <a16:creationId xmlns:a16="http://schemas.microsoft.com/office/drawing/2014/main" id="{9B991400-B466-4742-9B92-1D92F5DC4840}"/>
                      </a:ext>
                    </a:extLst>
                  </xdr:cNvPr>
                  <xdr:cNvSpPr/>
                </xdr:nvSpPr>
                <xdr:spPr>
                  <a:xfrm>
                    <a:off x="5419814" y="1531689"/>
                    <a:ext cx="1521024" cy="29624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VW_FORM_01_UNION</a:t>
                    </a:r>
                    <a:endParaRPr lang="th-TH" sz="1100"/>
                  </a:p>
                </xdr:txBody>
              </xdr:sp>
              <xdr:cxnSp macro="">
                <xdr:nvCxnSpPr>
                  <xdr:cNvPr id="137" name="Straight Arrow Connector 136">
                    <a:extLst>
                      <a:ext uri="{FF2B5EF4-FFF2-40B4-BE49-F238E27FC236}">
                        <a16:creationId xmlns:a16="http://schemas.microsoft.com/office/drawing/2014/main" id="{F5583891-02EE-439A-B5F6-387074BC4E07}"/>
                      </a:ext>
                    </a:extLst>
                  </xdr:cNvPr>
                  <xdr:cNvCxnSpPr>
                    <a:stCxn id="134" idx="2"/>
                    <a:endCxn id="135" idx="0"/>
                  </xdr:cNvCxnSpPr>
                </xdr:nvCxnSpPr>
                <xdr:spPr>
                  <a:xfrm>
                    <a:off x="6180430" y="658949"/>
                    <a:ext cx="6017" cy="278169"/>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cxnSp macro="">
                <xdr:nvCxnSpPr>
                  <xdr:cNvPr id="138" name="Straight Arrow Connector 137">
                    <a:extLst>
                      <a:ext uri="{FF2B5EF4-FFF2-40B4-BE49-F238E27FC236}">
                        <a16:creationId xmlns:a16="http://schemas.microsoft.com/office/drawing/2014/main" id="{6FB51367-1DD2-4923-A5C9-FB2D9437B072}"/>
                      </a:ext>
                    </a:extLst>
                  </xdr:cNvPr>
                  <xdr:cNvCxnSpPr>
                    <a:stCxn id="135" idx="2"/>
                    <a:endCxn id="136" idx="0"/>
                  </xdr:cNvCxnSpPr>
                </xdr:nvCxnSpPr>
                <xdr:spPr>
                  <a:xfrm flipH="1">
                    <a:off x="6180326" y="1246062"/>
                    <a:ext cx="6120" cy="285627"/>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39" name="Rectangle 138">
                    <a:extLst>
                      <a:ext uri="{FF2B5EF4-FFF2-40B4-BE49-F238E27FC236}">
                        <a16:creationId xmlns:a16="http://schemas.microsoft.com/office/drawing/2014/main" id="{AE25C71B-E381-4AFA-BF1C-FE65447FFA7A}"/>
                      </a:ext>
                    </a:extLst>
                  </xdr:cNvPr>
                  <xdr:cNvSpPr/>
                </xdr:nvSpPr>
                <xdr:spPr>
                  <a:xfrm>
                    <a:off x="5030458" y="2157340"/>
                    <a:ext cx="2309110" cy="3092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VW_FORM_02_UNION_VALUE_MAP</a:t>
                    </a:r>
                    <a:endParaRPr lang="th-TH" sz="1100"/>
                  </a:p>
                </xdr:txBody>
              </xdr:sp>
              <xdr:cxnSp macro="">
                <xdr:nvCxnSpPr>
                  <xdr:cNvPr id="140" name="Straight Arrow Connector 139">
                    <a:extLst>
                      <a:ext uri="{FF2B5EF4-FFF2-40B4-BE49-F238E27FC236}">
                        <a16:creationId xmlns:a16="http://schemas.microsoft.com/office/drawing/2014/main" id="{C743DA21-36B5-485B-AF07-CEA91A67F79D}"/>
                      </a:ext>
                    </a:extLst>
                  </xdr:cNvPr>
                  <xdr:cNvCxnSpPr>
                    <a:stCxn id="136" idx="2"/>
                    <a:endCxn id="139" idx="0"/>
                  </xdr:cNvCxnSpPr>
                </xdr:nvCxnSpPr>
                <xdr:spPr>
                  <a:xfrm>
                    <a:off x="6180326" y="1827934"/>
                    <a:ext cx="4687" cy="329405"/>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42" name="Rectangle 141">
                    <a:extLst>
                      <a:ext uri="{FF2B5EF4-FFF2-40B4-BE49-F238E27FC236}">
                        <a16:creationId xmlns:a16="http://schemas.microsoft.com/office/drawing/2014/main" id="{3D04DBC0-3A34-4CF8-93FE-C42CF5478197}"/>
                      </a:ext>
                    </a:extLst>
                  </xdr:cNvPr>
                  <xdr:cNvSpPr/>
                </xdr:nvSpPr>
                <xdr:spPr>
                  <a:xfrm>
                    <a:off x="5046973" y="2767737"/>
                    <a:ext cx="2285165" cy="30894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VW_FORM_03_DISTINCT_QUESTION</a:t>
                    </a:r>
                    <a:endParaRPr lang="th-TH" sz="1100"/>
                  </a:p>
                </xdr:txBody>
              </xdr:sp>
              <xdr:cxnSp macro="">
                <xdr:nvCxnSpPr>
                  <xdr:cNvPr id="144" name="Straight Arrow Connector 143">
                    <a:extLst>
                      <a:ext uri="{FF2B5EF4-FFF2-40B4-BE49-F238E27FC236}">
                        <a16:creationId xmlns:a16="http://schemas.microsoft.com/office/drawing/2014/main" id="{49CBBFFE-E242-4C19-8D9E-E138685DD510}"/>
                      </a:ext>
                    </a:extLst>
                  </xdr:cNvPr>
                  <xdr:cNvCxnSpPr>
                    <a:stCxn id="139" idx="2"/>
                    <a:endCxn id="142" idx="0"/>
                  </xdr:cNvCxnSpPr>
                </xdr:nvCxnSpPr>
                <xdr:spPr>
                  <a:xfrm>
                    <a:off x="6185013" y="2466568"/>
                    <a:ext cx="4543" cy="301169"/>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45" name="Rectangle 144">
                    <a:extLst>
                      <a:ext uri="{FF2B5EF4-FFF2-40B4-BE49-F238E27FC236}">
                        <a16:creationId xmlns:a16="http://schemas.microsoft.com/office/drawing/2014/main" id="{C184DBA6-3424-48BE-88E4-D97579A45279}"/>
                      </a:ext>
                    </a:extLst>
                  </xdr:cNvPr>
                  <xdr:cNvSpPr/>
                </xdr:nvSpPr>
                <xdr:spPr>
                  <a:xfrm>
                    <a:off x="5405420" y="3389715"/>
                    <a:ext cx="1572788" cy="31875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VW_FORM_04_WEIGHT</a:t>
                    </a:r>
                    <a:endParaRPr lang="th-TH" sz="1100"/>
                  </a:p>
                </xdr:txBody>
              </xdr:sp>
              <xdr:cxnSp macro="">
                <xdr:nvCxnSpPr>
                  <xdr:cNvPr id="146" name="Straight Arrow Connector 145">
                    <a:extLst>
                      <a:ext uri="{FF2B5EF4-FFF2-40B4-BE49-F238E27FC236}">
                        <a16:creationId xmlns:a16="http://schemas.microsoft.com/office/drawing/2014/main" id="{E2693E6F-9ED9-4B29-891A-FBE6149CE08A}"/>
                      </a:ext>
                    </a:extLst>
                  </xdr:cNvPr>
                  <xdr:cNvCxnSpPr>
                    <a:stCxn id="142" idx="2"/>
                    <a:endCxn id="145" idx="0"/>
                  </xdr:cNvCxnSpPr>
                </xdr:nvCxnSpPr>
                <xdr:spPr>
                  <a:xfrm>
                    <a:off x="6186381" y="3076682"/>
                    <a:ext cx="2259" cy="313033"/>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47" name="Rectangle 146">
                    <a:extLst>
                      <a:ext uri="{FF2B5EF4-FFF2-40B4-BE49-F238E27FC236}">
                        <a16:creationId xmlns:a16="http://schemas.microsoft.com/office/drawing/2014/main" id="{7506DF96-4E1D-4FA8-B248-9569212B329F}"/>
                      </a:ext>
                    </a:extLst>
                  </xdr:cNvPr>
                  <xdr:cNvSpPr/>
                </xdr:nvSpPr>
                <xdr:spPr>
                  <a:xfrm>
                    <a:off x="5061922" y="4006679"/>
                    <a:ext cx="2265612" cy="30287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VW_FORM_05_CALCULATE_WEIGHT</a:t>
                    </a:r>
                    <a:endParaRPr lang="th-TH" sz="1100"/>
                  </a:p>
                </xdr:txBody>
              </xdr:sp>
              <xdr:cxnSp macro="">
                <xdr:nvCxnSpPr>
                  <xdr:cNvPr id="158" name="Straight Arrow Connector 157">
                    <a:extLst>
                      <a:ext uri="{FF2B5EF4-FFF2-40B4-BE49-F238E27FC236}">
                        <a16:creationId xmlns:a16="http://schemas.microsoft.com/office/drawing/2014/main" id="{DA484E16-5661-4EE9-81CA-2CAE6E9C2579}"/>
                      </a:ext>
                    </a:extLst>
                  </xdr:cNvPr>
                  <xdr:cNvCxnSpPr>
                    <a:stCxn id="145" idx="2"/>
                    <a:endCxn id="147" idx="0"/>
                  </xdr:cNvCxnSpPr>
                </xdr:nvCxnSpPr>
                <xdr:spPr>
                  <a:xfrm>
                    <a:off x="6188639" y="3705292"/>
                    <a:ext cx="6089" cy="298212"/>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61" name="Rectangle 160">
                    <a:extLst>
                      <a:ext uri="{FF2B5EF4-FFF2-40B4-BE49-F238E27FC236}">
                        <a16:creationId xmlns:a16="http://schemas.microsoft.com/office/drawing/2014/main" id="{7094C92A-8F5B-42E3-91B0-C31551F057E2}"/>
                      </a:ext>
                    </a:extLst>
                  </xdr:cNvPr>
                  <xdr:cNvSpPr/>
                </xdr:nvSpPr>
                <xdr:spPr>
                  <a:xfrm>
                    <a:off x="7711239" y="931562"/>
                    <a:ext cx="686239" cy="302595"/>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aseline="0">
                        <a:solidFill>
                          <a:sysClr val="windowText" lastClr="000000"/>
                        </a:solidFill>
                      </a:rPr>
                      <a:t>Data V2.</a:t>
                    </a:r>
                    <a:endParaRPr lang="th-TH" sz="1100">
                      <a:solidFill>
                        <a:sysClr val="windowText" lastClr="000000"/>
                      </a:solidFill>
                    </a:endParaRPr>
                  </a:p>
                </xdr:txBody>
              </xdr:sp>
              <xdr:cxnSp macro="">
                <xdr:nvCxnSpPr>
                  <xdr:cNvPr id="168" name="Straight Arrow Connector 167">
                    <a:extLst>
                      <a:ext uri="{FF2B5EF4-FFF2-40B4-BE49-F238E27FC236}">
                        <a16:creationId xmlns:a16="http://schemas.microsoft.com/office/drawing/2014/main" id="{364F6857-00C1-4077-BBA6-0D144A4061CB}"/>
                      </a:ext>
                    </a:extLst>
                  </xdr:cNvPr>
                  <xdr:cNvCxnSpPr>
                    <a:stCxn id="161" idx="1"/>
                    <a:endCxn id="135" idx="3"/>
                  </xdr:cNvCxnSpPr>
                </xdr:nvCxnSpPr>
                <xdr:spPr>
                  <a:xfrm flipH="1">
                    <a:off x="7021092" y="1082860"/>
                    <a:ext cx="690147" cy="8730"/>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69" name="Rectangle 168">
                    <a:extLst>
                      <a:ext uri="{FF2B5EF4-FFF2-40B4-BE49-F238E27FC236}">
                        <a16:creationId xmlns:a16="http://schemas.microsoft.com/office/drawing/2014/main" id="{4CF996B7-7C8F-4DB4-BCCF-E1B3B77502AD}"/>
                      </a:ext>
                    </a:extLst>
                  </xdr:cNvPr>
                  <xdr:cNvSpPr/>
                </xdr:nvSpPr>
                <xdr:spPr>
                  <a:xfrm>
                    <a:off x="3001935" y="2781101"/>
                    <a:ext cx="1828272" cy="360887"/>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VW_FORM_CONTROL </a:t>
                    </a:r>
                    <a:r>
                      <a:rPr lang="th-TH" sz="1100">
                        <a:solidFill>
                          <a:schemeClr val="lt1"/>
                        </a:solidFill>
                        <a:effectLst/>
                        <a:latin typeface="+mn-lt"/>
                        <a:ea typeface="+mn-ea"/>
                        <a:cs typeface="+mn-cs"/>
                      </a:rPr>
                      <a:t>🔥</a:t>
                    </a:r>
                    <a:endParaRPr lang="th-TH" sz="1100"/>
                  </a:p>
                </xdr:txBody>
              </xdr:sp>
              <xdr:cxnSp macro="">
                <xdr:nvCxnSpPr>
                  <xdr:cNvPr id="170" name="Connector: Elbow 169">
                    <a:extLst>
                      <a:ext uri="{FF2B5EF4-FFF2-40B4-BE49-F238E27FC236}">
                        <a16:creationId xmlns:a16="http://schemas.microsoft.com/office/drawing/2014/main" id="{85316E38-4376-49DC-8437-5CF4BC88EF6C}"/>
                      </a:ext>
                    </a:extLst>
                  </xdr:cNvPr>
                  <xdr:cNvCxnSpPr>
                    <a:stCxn id="139" idx="1"/>
                    <a:endCxn id="169" idx="0"/>
                  </xdr:cNvCxnSpPr>
                </xdr:nvCxnSpPr>
                <xdr:spPr>
                  <a:xfrm rot="10800000" flipV="1">
                    <a:off x="3916072" y="2311954"/>
                    <a:ext cx="1114387" cy="469147"/>
                  </a:xfrm>
                  <a:prstGeom prst="bentConnector2">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cxnSp macro="">
                <xdr:nvCxnSpPr>
                  <xdr:cNvPr id="171" name="Connector: Elbow 170">
                    <a:extLst>
                      <a:ext uri="{FF2B5EF4-FFF2-40B4-BE49-F238E27FC236}">
                        <a16:creationId xmlns:a16="http://schemas.microsoft.com/office/drawing/2014/main" id="{39D99BC3-EA0C-4593-B489-C6BF29B64A67}"/>
                      </a:ext>
                    </a:extLst>
                  </xdr:cNvPr>
                  <xdr:cNvCxnSpPr>
                    <a:stCxn id="147" idx="2"/>
                    <a:endCxn id="119" idx="0"/>
                  </xdr:cNvCxnSpPr>
                </xdr:nvCxnSpPr>
                <xdr:spPr>
                  <a:xfrm rot="5400000">
                    <a:off x="4516395" y="3566194"/>
                    <a:ext cx="934970" cy="2421696"/>
                  </a:xfrm>
                  <a:prstGeom prst="bentConnector3">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cxnSp macro="">
                <xdr:nvCxnSpPr>
                  <xdr:cNvPr id="172" name="Connector: Elbow 171">
                    <a:extLst>
                      <a:ext uri="{FF2B5EF4-FFF2-40B4-BE49-F238E27FC236}">
                        <a16:creationId xmlns:a16="http://schemas.microsoft.com/office/drawing/2014/main" id="{046E17F8-AFCE-481B-B88E-6EBB664FC0B2}"/>
                      </a:ext>
                    </a:extLst>
                  </xdr:cNvPr>
                  <xdr:cNvCxnSpPr>
                    <a:stCxn id="147" idx="2"/>
                    <a:endCxn id="86" idx="0"/>
                  </xdr:cNvCxnSpPr>
                </xdr:nvCxnSpPr>
                <xdr:spPr>
                  <a:xfrm rot="16200000" flipH="1">
                    <a:off x="6689478" y="3814806"/>
                    <a:ext cx="938880" cy="1928380"/>
                  </a:xfrm>
                  <a:prstGeom prst="bentConnector3">
                    <a:avLst>
                      <a:gd name="adj1" fmla="val 50000"/>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grpSp>
            <xdr:grpSp>
              <xdr:nvGrpSpPr>
                <xdr:cNvPr id="78" name="Group 77">
                  <a:extLst>
                    <a:ext uri="{FF2B5EF4-FFF2-40B4-BE49-F238E27FC236}">
                      <a16:creationId xmlns:a16="http://schemas.microsoft.com/office/drawing/2014/main" id="{60C631D5-554D-4DE2-9C99-9597680EB2E9}"/>
                    </a:ext>
                  </a:extLst>
                </xdr:cNvPr>
                <xdr:cNvGrpSpPr/>
              </xdr:nvGrpSpPr>
              <xdr:grpSpPr>
                <a:xfrm>
                  <a:off x="1010982" y="5104956"/>
                  <a:ext cx="4024257" cy="4151807"/>
                  <a:chOff x="2796667" y="5825776"/>
                  <a:chExt cx="3999997" cy="4258234"/>
                </a:xfrm>
              </xdr:grpSpPr>
              <xdr:cxnSp macro="">
                <xdr:nvCxnSpPr>
                  <xdr:cNvPr id="114" name="Straight Arrow Connector 113">
                    <a:extLst>
                      <a:ext uri="{FF2B5EF4-FFF2-40B4-BE49-F238E27FC236}">
                        <a16:creationId xmlns:a16="http://schemas.microsoft.com/office/drawing/2014/main" id="{11BCE517-D764-43BC-942C-9AA96BB06D56}"/>
                      </a:ext>
                    </a:extLst>
                  </xdr:cNvPr>
                  <xdr:cNvCxnSpPr>
                    <a:cxnSpLocks/>
                    <a:stCxn id="123" idx="3"/>
                    <a:endCxn id="120" idx="1"/>
                  </xdr:cNvCxnSpPr>
                </xdr:nvCxnSpPr>
                <xdr:spPr>
                  <a:xfrm flipV="1">
                    <a:off x="4185594" y="6609232"/>
                    <a:ext cx="458934" cy="535"/>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nvGrpSpPr>
                  <xdr:cNvPr id="115" name="Group 114">
                    <a:extLst>
                      <a:ext uri="{FF2B5EF4-FFF2-40B4-BE49-F238E27FC236}">
                        <a16:creationId xmlns:a16="http://schemas.microsoft.com/office/drawing/2014/main" id="{DAC1E4D1-5C10-4FD4-AEF7-7D11F109A6EA}"/>
                      </a:ext>
                    </a:extLst>
                  </xdr:cNvPr>
                  <xdr:cNvGrpSpPr/>
                </xdr:nvGrpSpPr>
                <xdr:grpSpPr>
                  <a:xfrm>
                    <a:off x="2796667" y="5825776"/>
                    <a:ext cx="3999997" cy="4258234"/>
                    <a:chOff x="825977" y="5244532"/>
                    <a:chExt cx="4003172" cy="4258234"/>
                  </a:xfrm>
                </xdr:grpSpPr>
                <xdr:grpSp>
                  <xdr:nvGrpSpPr>
                    <xdr:cNvPr id="116" name="Group 115">
                      <a:extLst>
                        <a:ext uri="{FF2B5EF4-FFF2-40B4-BE49-F238E27FC236}">
                          <a16:creationId xmlns:a16="http://schemas.microsoft.com/office/drawing/2014/main" id="{8623A442-6172-478F-B1E6-5D531D8905F9}"/>
                        </a:ext>
                      </a:extLst>
                    </xdr:cNvPr>
                    <xdr:cNvGrpSpPr/>
                  </xdr:nvGrpSpPr>
                  <xdr:grpSpPr>
                    <a:xfrm>
                      <a:off x="825977" y="5244532"/>
                      <a:ext cx="4003172" cy="4261409"/>
                      <a:chOff x="827666" y="5123663"/>
                      <a:chExt cx="4013307" cy="4158949"/>
                    </a:xfrm>
                  </xdr:grpSpPr>
                  <xdr:sp macro="" textlink="">
                    <xdr:nvSpPr>
                      <xdr:cNvPr id="119" name="Rectangle 118">
                        <a:extLst>
                          <a:ext uri="{FF2B5EF4-FFF2-40B4-BE49-F238E27FC236}">
                            <a16:creationId xmlns:a16="http://schemas.microsoft.com/office/drawing/2014/main" id="{F622AB27-43F6-4525-8CD2-D5B4E8AE150F}"/>
                          </a:ext>
                        </a:extLst>
                      </xdr:cNvPr>
                      <xdr:cNvSpPr/>
                    </xdr:nvSpPr>
                    <xdr:spPr>
                      <a:xfrm>
                        <a:off x="2720503" y="5123663"/>
                        <a:ext cx="1771705" cy="299725"/>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VW_FORM_06_SCORE</a:t>
                        </a:r>
                        <a:endParaRPr lang="th-TH" sz="1100"/>
                      </a:p>
                    </xdr:txBody>
                  </xdr:sp>
                  <xdr:sp macro="" textlink="">
                    <xdr:nvSpPr>
                      <xdr:cNvPr id="120" name="Rectangle 119">
                        <a:extLst>
                          <a:ext uri="{FF2B5EF4-FFF2-40B4-BE49-F238E27FC236}">
                            <a16:creationId xmlns:a16="http://schemas.microsoft.com/office/drawing/2014/main" id="{CBE7514F-2B59-4F24-9727-11BDBE6C040D}"/>
                          </a:ext>
                        </a:extLst>
                      </xdr:cNvPr>
                      <xdr:cNvSpPr/>
                    </xdr:nvSpPr>
                    <xdr:spPr>
                      <a:xfrm>
                        <a:off x="2681676" y="5732442"/>
                        <a:ext cx="1858888" cy="311679"/>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FACT_MS_FORM_SCORE </a:t>
                        </a:r>
                        <a:endParaRPr lang="th-TH" sz="1100"/>
                      </a:p>
                    </xdr:txBody>
                  </xdr:sp>
                  <xdr:cxnSp macro="">
                    <xdr:nvCxnSpPr>
                      <xdr:cNvPr id="122" name="Straight Arrow Connector 121">
                        <a:extLst>
                          <a:ext uri="{FF2B5EF4-FFF2-40B4-BE49-F238E27FC236}">
                            <a16:creationId xmlns:a16="http://schemas.microsoft.com/office/drawing/2014/main" id="{897D8CE3-4813-4988-B7A5-512688DC3E3D}"/>
                          </a:ext>
                        </a:extLst>
                      </xdr:cNvPr>
                      <xdr:cNvCxnSpPr>
                        <a:cxnSpLocks/>
                        <a:stCxn id="119" idx="2"/>
                        <a:endCxn id="120" idx="0"/>
                      </xdr:cNvCxnSpPr>
                    </xdr:nvCxnSpPr>
                    <xdr:spPr>
                      <a:xfrm>
                        <a:off x="3606599" y="5426579"/>
                        <a:ext cx="0" cy="302671"/>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23" name="Rectangle 122">
                        <a:extLst>
                          <a:ext uri="{FF2B5EF4-FFF2-40B4-BE49-F238E27FC236}">
                            <a16:creationId xmlns:a16="http://schemas.microsoft.com/office/drawing/2014/main" id="{CAE1EA10-A3C3-4958-9559-0575F0BC568F}"/>
                          </a:ext>
                        </a:extLst>
                      </xdr:cNvPr>
                      <xdr:cNvSpPr/>
                    </xdr:nvSpPr>
                    <xdr:spPr>
                      <a:xfrm>
                        <a:off x="827666" y="5731242"/>
                        <a:ext cx="1393549" cy="315123"/>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solidFill>
                              <a:sysClr val="windowText" lastClr="000000"/>
                            </a:solidFill>
                          </a:rPr>
                          <a:t>SP_PROC_MS_FORM</a:t>
                        </a:r>
                        <a:endParaRPr lang="th-TH" sz="1100">
                          <a:solidFill>
                            <a:sysClr val="windowText" lastClr="000000"/>
                          </a:solidFill>
                        </a:endParaRPr>
                      </a:p>
                    </xdr:txBody>
                  </xdr:sp>
                  <xdr:sp macro="" textlink="">
                    <xdr:nvSpPr>
                      <xdr:cNvPr id="124" name="Rectangle 123">
                        <a:extLst>
                          <a:ext uri="{FF2B5EF4-FFF2-40B4-BE49-F238E27FC236}">
                            <a16:creationId xmlns:a16="http://schemas.microsoft.com/office/drawing/2014/main" id="{B8F8ECAF-BB35-4CEB-830D-CF6D04BA1D9E}"/>
                          </a:ext>
                        </a:extLst>
                      </xdr:cNvPr>
                      <xdr:cNvSpPr/>
                    </xdr:nvSpPr>
                    <xdr:spPr>
                      <a:xfrm>
                        <a:off x="2751172" y="6398568"/>
                        <a:ext cx="1724153" cy="3246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VW_FORM_07_SCORE_FIX</a:t>
                        </a:r>
                        <a:endParaRPr lang="th-TH" sz="1100"/>
                      </a:p>
                    </xdr:txBody>
                  </xdr:sp>
                  <xdr:cxnSp macro="">
                    <xdr:nvCxnSpPr>
                      <xdr:cNvPr id="125" name="Straight Arrow Connector 124">
                        <a:extLst>
                          <a:ext uri="{FF2B5EF4-FFF2-40B4-BE49-F238E27FC236}">
                            <a16:creationId xmlns:a16="http://schemas.microsoft.com/office/drawing/2014/main" id="{2CD7DE22-D108-4423-B73D-EB07F18EB933}"/>
                          </a:ext>
                        </a:extLst>
                      </xdr:cNvPr>
                      <xdr:cNvCxnSpPr>
                        <a:cxnSpLocks/>
                        <a:stCxn id="120" idx="2"/>
                        <a:endCxn id="124" idx="0"/>
                      </xdr:cNvCxnSpPr>
                    </xdr:nvCxnSpPr>
                    <xdr:spPr>
                      <a:xfrm>
                        <a:off x="3609533" y="6044120"/>
                        <a:ext cx="5302" cy="354447"/>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26" name="Rectangle 125">
                        <a:extLst>
                          <a:ext uri="{FF2B5EF4-FFF2-40B4-BE49-F238E27FC236}">
                            <a16:creationId xmlns:a16="http://schemas.microsoft.com/office/drawing/2014/main" id="{4B6822B1-B3C1-4E6A-9288-E113832904AC}"/>
                          </a:ext>
                        </a:extLst>
                      </xdr:cNvPr>
                      <xdr:cNvSpPr/>
                    </xdr:nvSpPr>
                    <xdr:spPr>
                      <a:xfrm>
                        <a:off x="2665059" y="7022862"/>
                        <a:ext cx="1907381" cy="321506"/>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VW_FACT_MS_FORM</a:t>
                        </a:r>
                        <a:r>
                          <a:rPr lang="th-TH"/>
                          <a:t> </a:t>
                        </a:r>
                        <a:r>
                          <a:rPr lang="th-TH" sz="1100">
                            <a:solidFill>
                              <a:schemeClr val="lt1"/>
                            </a:solidFill>
                            <a:effectLst/>
                            <a:latin typeface="+mn-lt"/>
                            <a:ea typeface="+mn-ea"/>
                            <a:cs typeface="+mn-cs"/>
                          </a:rPr>
                          <a:t>🔥</a:t>
                        </a:r>
                        <a:endParaRPr lang="th-TH" sz="1100"/>
                      </a:p>
                    </xdr:txBody>
                  </xdr:sp>
                  <xdr:cxnSp macro="">
                    <xdr:nvCxnSpPr>
                      <xdr:cNvPr id="127" name="Straight Arrow Connector 126">
                        <a:extLst>
                          <a:ext uri="{FF2B5EF4-FFF2-40B4-BE49-F238E27FC236}">
                            <a16:creationId xmlns:a16="http://schemas.microsoft.com/office/drawing/2014/main" id="{4A15AB06-1147-4C49-834A-F4AB5AFD73C2}"/>
                          </a:ext>
                        </a:extLst>
                      </xdr:cNvPr>
                      <xdr:cNvCxnSpPr>
                        <a:cxnSpLocks/>
                        <a:stCxn id="124" idx="2"/>
                        <a:endCxn id="126" idx="0"/>
                      </xdr:cNvCxnSpPr>
                    </xdr:nvCxnSpPr>
                    <xdr:spPr>
                      <a:xfrm>
                        <a:off x="3614836" y="6723247"/>
                        <a:ext cx="3914" cy="299615"/>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28" name="Rectangle 127">
                        <a:extLst>
                          <a:ext uri="{FF2B5EF4-FFF2-40B4-BE49-F238E27FC236}">
                            <a16:creationId xmlns:a16="http://schemas.microsoft.com/office/drawing/2014/main" id="{E524FB3D-4A9D-4C3A-BAA6-7A7B6B73EC08}"/>
                          </a:ext>
                        </a:extLst>
                      </xdr:cNvPr>
                      <xdr:cNvSpPr/>
                    </xdr:nvSpPr>
                    <xdr:spPr>
                      <a:xfrm>
                        <a:off x="2442463" y="7647258"/>
                        <a:ext cx="2369395" cy="3406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VW_FACT_MS_FORM_GROUPING</a:t>
                        </a:r>
                        <a:endParaRPr lang="th-TH" sz="1100"/>
                      </a:p>
                    </xdr:txBody>
                  </xdr:sp>
                  <xdr:cxnSp macro="">
                    <xdr:nvCxnSpPr>
                      <xdr:cNvPr id="129" name="Straight Arrow Connector 128">
                        <a:extLst>
                          <a:ext uri="{FF2B5EF4-FFF2-40B4-BE49-F238E27FC236}">
                            <a16:creationId xmlns:a16="http://schemas.microsoft.com/office/drawing/2014/main" id="{76C440A2-A5F5-4BD4-AE1A-4500E1BAC7B4}"/>
                          </a:ext>
                        </a:extLst>
                      </xdr:cNvPr>
                      <xdr:cNvCxnSpPr>
                        <a:cxnSpLocks/>
                        <a:stCxn id="126" idx="2"/>
                        <a:endCxn id="128" idx="0"/>
                      </xdr:cNvCxnSpPr>
                    </xdr:nvCxnSpPr>
                    <xdr:spPr>
                      <a:xfrm>
                        <a:off x="3618750" y="7344368"/>
                        <a:ext cx="8411" cy="302890"/>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30" name="Rectangle 129">
                        <a:extLst>
                          <a:ext uri="{FF2B5EF4-FFF2-40B4-BE49-F238E27FC236}">
                            <a16:creationId xmlns:a16="http://schemas.microsoft.com/office/drawing/2014/main" id="{3141A5E5-3453-49B5-BD8C-8E8277024138}"/>
                          </a:ext>
                        </a:extLst>
                      </xdr:cNvPr>
                      <xdr:cNvSpPr/>
                    </xdr:nvSpPr>
                    <xdr:spPr>
                      <a:xfrm>
                        <a:off x="2585238" y="8288845"/>
                        <a:ext cx="2084322" cy="340637"/>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FACT_MS_FORM_GROUPING</a:t>
                        </a:r>
                        <a:r>
                          <a:rPr lang="en-US"/>
                          <a:t> </a:t>
                        </a:r>
                        <a:endParaRPr lang="th-TH" sz="1100"/>
                      </a:p>
                    </xdr:txBody>
                  </xdr:sp>
                  <xdr:cxnSp macro="">
                    <xdr:nvCxnSpPr>
                      <xdr:cNvPr id="131" name="Straight Arrow Connector 130">
                        <a:extLst>
                          <a:ext uri="{FF2B5EF4-FFF2-40B4-BE49-F238E27FC236}">
                            <a16:creationId xmlns:a16="http://schemas.microsoft.com/office/drawing/2014/main" id="{3390E6D1-6325-406A-83AA-254BF3AD9749}"/>
                          </a:ext>
                        </a:extLst>
                      </xdr:cNvPr>
                      <xdr:cNvCxnSpPr>
                        <a:cxnSpLocks/>
                        <a:stCxn id="128" idx="2"/>
                        <a:endCxn id="130" idx="0"/>
                      </xdr:cNvCxnSpPr>
                    </xdr:nvCxnSpPr>
                    <xdr:spPr>
                      <a:xfrm>
                        <a:off x="3627160" y="7987861"/>
                        <a:ext cx="0" cy="300984"/>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32" name="Rectangle 131">
                        <a:extLst>
                          <a:ext uri="{FF2B5EF4-FFF2-40B4-BE49-F238E27FC236}">
                            <a16:creationId xmlns:a16="http://schemas.microsoft.com/office/drawing/2014/main" id="{D75F5413-6161-4914-96F9-1801FA1F9A9D}"/>
                          </a:ext>
                        </a:extLst>
                      </xdr:cNvPr>
                      <xdr:cNvSpPr/>
                    </xdr:nvSpPr>
                    <xdr:spPr>
                      <a:xfrm>
                        <a:off x="2416108" y="8945421"/>
                        <a:ext cx="2424865" cy="337191"/>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VW_FACT_MS_FORM_REPORT</a:t>
                        </a:r>
                        <a:r>
                          <a:rPr lang="th-TH">
                            <a:effectLst/>
                          </a:rPr>
                          <a:t> </a:t>
                        </a:r>
                        <a:r>
                          <a:rPr lang="th-TH" sz="1100">
                            <a:solidFill>
                              <a:schemeClr val="lt1"/>
                            </a:solidFill>
                            <a:effectLst/>
                            <a:latin typeface="+mn-lt"/>
                            <a:ea typeface="+mn-ea"/>
                            <a:cs typeface="+mn-cs"/>
                          </a:rPr>
                          <a:t>🔥</a:t>
                        </a:r>
                        <a:endParaRPr lang="th-TH" sz="1100"/>
                      </a:p>
                    </xdr:txBody>
                  </xdr:sp>
                  <xdr:cxnSp macro="">
                    <xdr:nvCxnSpPr>
                      <xdr:cNvPr id="133" name="Straight Arrow Connector 132">
                        <a:extLst>
                          <a:ext uri="{FF2B5EF4-FFF2-40B4-BE49-F238E27FC236}">
                            <a16:creationId xmlns:a16="http://schemas.microsoft.com/office/drawing/2014/main" id="{9BFAC7F7-5211-4D78-850C-AA4A4261A7EF}"/>
                          </a:ext>
                        </a:extLst>
                      </xdr:cNvPr>
                      <xdr:cNvCxnSpPr>
                        <a:cxnSpLocks/>
                        <a:stCxn id="130" idx="2"/>
                        <a:endCxn id="132" idx="0"/>
                      </xdr:cNvCxnSpPr>
                    </xdr:nvCxnSpPr>
                    <xdr:spPr>
                      <a:xfrm>
                        <a:off x="3624224" y="8629482"/>
                        <a:ext cx="1141" cy="315938"/>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sp macro="" textlink="">
                  <xdr:nvSpPr>
                    <xdr:cNvPr id="117" name="Rectangle 116">
                      <a:extLst>
                        <a:ext uri="{FF2B5EF4-FFF2-40B4-BE49-F238E27FC236}">
                          <a16:creationId xmlns:a16="http://schemas.microsoft.com/office/drawing/2014/main" id="{11727E3A-614D-43F9-B3C8-94FFB64E3C40}"/>
                        </a:ext>
                      </a:extLst>
                    </xdr:cNvPr>
                    <xdr:cNvSpPr/>
                  </xdr:nvSpPr>
                  <xdr:spPr>
                    <a:xfrm>
                      <a:off x="849664" y="8506639"/>
                      <a:ext cx="1390171" cy="323997"/>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solidFill>
                            <a:sysClr val="windowText" lastClr="000000"/>
                          </a:solidFill>
                        </a:rPr>
                        <a:t>SP_PROC_MS_FORM</a:t>
                      </a:r>
                      <a:endParaRPr lang="th-TH" sz="1100">
                        <a:solidFill>
                          <a:sysClr val="windowText" lastClr="000000"/>
                        </a:solidFill>
                      </a:endParaRPr>
                    </a:p>
                  </xdr:txBody>
                </xdr:sp>
                <xdr:cxnSp macro="">
                  <xdr:nvCxnSpPr>
                    <xdr:cNvPr id="118" name="Straight Arrow Connector 117">
                      <a:extLst>
                        <a:ext uri="{FF2B5EF4-FFF2-40B4-BE49-F238E27FC236}">
                          <a16:creationId xmlns:a16="http://schemas.microsoft.com/office/drawing/2014/main" id="{50BEC847-49C0-4FEE-AAB7-07F6A57481A8}"/>
                        </a:ext>
                      </a:extLst>
                    </xdr:cNvPr>
                    <xdr:cNvCxnSpPr>
                      <a:cxnSpLocks/>
                      <a:stCxn id="117" idx="3"/>
                      <a:endCxn id="130" idx="1"/>
                    </xdr:cNvCxnSpPr>
                  </xdr:nvCxnSpPr>
                  <xdr:spPr>
                    <a:xfrm flipV="1">
                      <a:off x="2239835" y="8664598"/>
                      <a:ext cx="340336" cy="10390"/>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grpSp>
            <xdr:grpSp>
              <xdr:nvGrpSpPr>
                <xdr:cNvPr id="79" name="Group 78">
                  <a:extLst>
                    <a:ext uri="{FF2B5EF4-FFF2-40B4-BE49-F238E27FC236}">
                      <a16:creationId xmlns:a16="http://schemas.microsoft.com/office/drawing/2014/main" id="{14D47068-DCCE-4ED1-BEAF-169F73CD10E4}"/>
                    </a:ext>
                  </a:extLst>
                </xdr:cNvPr>
                <xdr:cNvGrpSpPr/>
              </xdr:nvGrpSpPr>
              <xdr:grpSpPr>
                <a:xfrm>
                  <a:off x="6985287" y="5118380"/>
                  <a:ext cx="4313388" cy="4151822"/>
                  <a:chOff x="4379842" y="5825776"/>
                  <a:chExt cx="4290199" cy="4261409"/>
                </a:xfrm>
              </xdr:grpSpPr>
              <xdr:cxnSp macro="">
                <xdr:nvCxnSpPr>
                  <xdr:cNvPr id="80" name="Straight Arrow Connector 79">
                    <a:extLst>
                      <a:ext uri="{FF2B5EF4-FFF2-40B4-BE49-F238E27FC236}">
                        <a16:creationId xmlns:a16="http://schemas.microsoft.com/office/drawing/2014/main" id="{8255FD6F-272F-44F0-805D-6544C6784DD1}"/>
                      </a:ext>
                    </a:extLst>
                  </xdr:cNvPr>
                  <xdr:cNvCxnSpPr>
                    <a:cxnSpLocks/>
                    <a:stCxn id="91" idx="1"/>
                    <a:endCxn id="88" idx="3"/>
                  </xdr:cNvCxnSpPr>
                </xdr:nvCxnSpPr>
                <xdr:spPr>
                  <a:xfrm flipH="1" flipV="1">
                    <a:off x="6497252" y="6609232"/>
                    <a:ext cx="727033" cy="566"/>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nvGrpSpPr>
                  <xdr:cNvPr id="81" name="Group 80">
                    <a:extLst>
                      <a:ext uri="{FF2B5EF4-FFF2-40B4-BE49-F238E27FC236}">
                        <a16:creationId xmlns:a16="http://schemas.microsoft.com/office/drawing/2014/main" id="{D52C4A15-4794-45B5-BCC1-C0DDF1D5712C}"/>
                      </a:ext>
                    </a:extLst>
                  </xdr:cNvPr>
                  <xdr:cNvGrpSpPr/>
                </xdr:nvGrpSpPr>
                <xdr:grpSpPr>
                  <a:xfrm>
                    <a:off x="4379842" y="5825776"/>
                    <a:ext cx="4290199" cy="4261409"/>
                    <a:chOff x="2410408" y="5244532"/>
                    <a:chExt cx="4293604" cy="4261409"/>
                  </a:xfrm>
                </xdr:grpSpPr>
                <xdr:grpSp>
                  <xdr:nvGrpSpPr>
                    <xdr:cNvPr id="82" name="Group 81">
                      <a:extLst>
                        <a:ext uri="{FF2B5EF4-FFF2-40B4-BE49-F238E27FC236}">
                          <a16:creationId xmlns:a16="http://schemas.microsoft.com/office/drawing/2014/main" id="{B3BA9095-2CE9-4F37-8B4A-AC013AE339E4}"/>
                        </a:ext>
                      </a:extLst>
                    </xdr:cNvPr>
                    <xdr:cNvGrpSpPr/>
                  </xdr:nvGrpSpPr>
                  <xdr:grpSpPr>
                    <a:xfrm>
                      <a:off x="2410408" y="5244532"/>
                      <a:ext cx="4236730" cy="4261409"/>
                      <a:chOff x="2416108" y="5123663"/>
                      <a:chExt cx="4247457" cy="4158949"/>
                    </a:xfrm>
                  </xdr:grpSpPr>
                  <xdr:sp macro="" textlink="">
                    <xdr:nvSpPr>
                      <xdr:cNvPr id="86" name="Rectangle 85">
                        <a:extLst>
                          <a:ext uri="{FF2B5EF4-FFF2-40B4-BE49-F238E27FC236}">
                            <a16:creationId xmlns:a16="http://schemas.microsoft.com/office/drawing/2014/main" id="{E0FD067D-29B6-45C3-8A58-BB9CC71A5E4C}"/>
                          </a:ext>
                        </a:extLst>
                      </xdr:cNvPr>
                      <xdr:cNvSpPr/>
                    </xdr:nvSpPr>
                    <xdr:spPr>
                      <a:xfrm>
                        <a:off x="2720503" y="5123663"/>
                        <a:ext cx="1771705" cy="2997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VW_FORM_06_SCORE_V2</a:t>
                        </a:r>
                        <a:endParaRPr lang="th-TH" sz="1100"/>
                      </a:p>
                    </xdr:txBody>
                  </xdr:sp>
                  <xdr:sp macro="" textlink="">
                    <xdr:nvSpPr>
                      <xdr:cNvPr id="88" name="Rectangle 87">
                        <a:extLst>
                          <a:ext uri="{FF2B5EF4-FFF2-40B4-BE49-F238E27FC236}">
                            <a16:creationId xmlns:a16="http://schemas.microsoft.com/office/drawing/2014/main" id="{F526FEB2-B139-446E-842A-CDC81A66EEFF}"/>
                          </a:ext>
                        </a:extLst>
                      </xdr:cNvPr>
                      <xdr:cNvSpPr/>
                    </xdr:nvSpPr>
                    <xdr:spPr>
                      <a:xfrm>
                        <a:off x="2681676" y="5732442"/>
                        <a:ext cx="1858888" cy="311679"/>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FACT_MS_FORM_SCORE_V2 </a:t>
                        </a:r>
                        <a:endParaRPr lang="th-TH" sz="1100"/>
                      </a:p>
                    </xdr:txBody>
                  </xdr:sp>
                  <xdr:cxnSp macro="">
                    <xdr:nvCxnSpPr>
                      <xdr:cNvPr id="89" name="Straight Arrow Connector 88">
                        <a:extLst>
                          <a:ext uri="{FF2B5EF4-FFF2-40B4-BE49-F238E27FC236}">
                            <a16:creationId xmlns:a16="http://schemas.microsoft.com/office/drawing/2014/main" id="{BEF31B44-7FB2-4E12-AB96-6B547291F944}"/>
                          </a:ext>
                        </a:extLst>
                      </xdr:cNvPr>
                      <xdr:cNvCxnSpPr>
                        <a:cxnSpLocks/>
                        <a:stCxn id="86" idx="2"/>
                        <a:endCxn id="88" idx="0"/>
                      </xdr:cNvCxnSpPr>
                    </xdr:nvCxnSpPr>
                    <xdr:spPr>
                      <a:xfrm>
                        <a:off x="3606599" y="5426579"/>
                        <a:ext cx="0" cy="302671"/>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91" name="Rectangle 90">
                        <a:extLst>
                          <a:ext uri="{FF2B5EF4-FFF2-40B4-BE49-F238E27FC236}">
                            <a16:creationId xmlns:a16="http://schemas.microsoft.com/office/drawing/2014/main" id="{EA7A773C-DDAF-47EE-BFB5-D9CFA4D61995}"/>
                          </a:ext>
                        </a:extLst>
                      </xdr:cNvPr>
                      <xdr:cNvSpPr/>
                    </xdr:nvSpPr>
                    <xdr:spPr>
                      <a:xfrm>
                        <a:off x="5270016" y="5731273"/>
                        <a:ext cx="1393549" cy="315123"/>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solidFill>
                              <a:sysClr val="windowText" lastClr="000000"/>
                            </a:solidFill>
                          </a:rPr>
                          <a:t>SP_PROC_MS_FORM</a:t>
                        </a:r>
                        <a:endParaRPr lang="th-TH" sz="1100">
                          <a:solidFill>
                            <a:sysClr val="windowText" lastClr="000000"/>
                          </a:solidFill>
                        </a:endParaRPr>
                      </a:p>
                    </xdr:txBody>
                  </xdr:sp>
                  <xdr:cxnSp macro="">
                    <xdr:nvCxnSpPr>
                      <xdr:cNvPr id="92" name="Straight Arrow Connector 91">
                        <a:extLst>
                          <a:ext uri="{FF2B5EF4-FFF2-40B4-BE49-F238E27FC236}">
                            <a16:creationId xmlns:a16="http://schemas.microsoft.com/office/drawing/2014/main" id="{D61C3760-813C-47EC-B621-D824B14AC523}"/>
                          </a:ext>
                        </a:extLst>
                      </xdr:cNvPr>
                      <xdr:cNvCxnSpPr>
                        <a:cxnSpLocks/>
                        <a:stCxn id="88" idx="2"/>
                        <a:endCxn id="93" idx="0"/>
                      </xdr:cNvCxnSpPr>
                    </xdr:nvCxnSpPr>
                    <xdr:spPr>
                      <a:xfrm>
                        <a:off x="3611120" y="6044121"/>
                        <a:ext cx="7631" cy="978741"/>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93" name="Rectangle 92">
                        <a:extLst>
                          <a:ext uri="{FF2B5EF4-FFF2-40B4-BE49-F238E27FC236}">
                            <a16:creationId xmlns:a16="http://schemas.microsoft.com/office/drawing/2014/main" id="{D16D7F33-07C8-4E65-83E8-97B55506DCB5}"/>
                          </a:ext>
                        </a:extLst>
                      </xdr:cNvPr>
                      <xdr:cNvSpPr/>
                    </xdr:nvSpPr>
                    <xdr:spPr>
                      <a:xfrm>
                        <a:off x="2665059" y="7022862"/>
                        <a:ext cx="1907381" cy="321506"/>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VW_FACT_MS_FORM_V2</a:t>
                        </a:r>
                        <a:r>
                          <a:rPr lang="th-TH"/>
                          <a:t> </a:t>
                        </a:r>
                        <a:r>
                          <a:rPr lang="th-TH" sz="1100">
                            <a:solidFill>
                              <a:schemeClr val="lt1"/>
                            </a:solidFill>
                            <a:effectLst/>
                            <a:latin typeface="+mn-lt"/>
                            <a:ea typeface="+mn-ea"/>
                            <a:cs typeface="+mn-cs"/>
                          </a:rPr>
                          <a:t>🔥</a:t>
                        </a:r>
                        <a:endParaRPr lang="th-TH" sz="1100"/>
                      </a:p>
                    </xdr:txBody>
                  </xdr:sp>
                  <xdr:sp macro="" textlink="">
                    <xdr:nvSpPr>
                      <xdr:cNvPr id="94" name="Rectangle 93">
                        <a:extLst>
                          <a:ext uri="{FF2B5EF4-FFF2-40B4-BE49-F238E27FC236}">
                            <a16:creationId xmlns:a16="http://schemas.microsoft.com/office/drawing/2014/main" id="{F24A310D-B956-4972-AD1C-3C5A0C1AA854}"/>
                          </a:ext>
                        </a:extLst>
                      </xdr:cNvPr>
                      <xdr:cNvSpPr/>
                    </xdr:nvSpPr>
                    <xdr:spPr>
                      <a:xfrm>
                        <a:off x="2442463" y="7647258"/>
                        <a:ext cx="2369395" cy="3406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VW_FACT_MS_FORM_GROUPING_V2</a:t>
                        </a:r>
                        <a:endParaRPr lang="th-TH" sz="1100"/>
                      </a:p>
                    </xdr:txBody>
                  </xdr:sp>
                  <xdr:cxnSp macro="">
                    <xdr:nvCxnSpPr>
                      <xdr:cNvPr id="96" name="Straight Arrow Connector 95">
                        <a:extLst>
                          <a:ext uri="{FF2B5EF4-FFF2-40B4-BE49-F238E27FC236}">
                            <a16:creationId xmlns:a16="http://schemas.microsoft.com/office/drawing/2014/main" id="{3F91FD44-0F6D-4E69-A9C8-97F740B712D3}"/>
                          </a:ext>
                        </a:extLst>
                      </xdr:cNvPr>
                      <xdr:cNvCxnSpPr>
                        <a:cxnSpLocks/>
                        <a:stCxn id="93" idx="2"/>
                        <a:endCxn id="94" idx="0"/>
                      </xdr:cNvCxnSpPr>
                    </xdr:nvCxnSpPr>
                    <xdr:spPr>
                      <a:xfrm>
                        <a:off x="3618750" y="7344368"/>
                        <a:ext cx="8411" cy="302890"/>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00" name="Rectangle 99">
                        <a:extLst>
                          <a:ext uri="{FF2B5EF4-FFF2-40B4-BE49-F238E27FC236}">
                            <a16:creationId xmlns:a16="http://schemas.microsoft.com/office/drawing/2014/main" id="{A5C4704E-8928-48F8-85FA-F71547195821}"/>
                          </a:ext>
                        </a:extLst>
                      </xdr:cNvPr>
                      <xdr:cNvSpPr/>
                    </xdr:nvSpPr>
                    <xdr:spPr>
                      <a:xfrm>
                        <a:off x="2585238" y="8288845"/>
                        <a:ext cx="2084322" cy="340637"/>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FACT_MS_FORM_GROUPING_V2</a:t>
                        </a:r>
                        <a:r>
                          <a:rPr lang="en-US"/>
                          <a:t> </a:t>
                        </a:r>
                        <a:endParaRPr lang="th-TH" sz="1100"/>
                      </a:p>
                    </xdr:txBody>
                  </xdr:sp>
                  <xdr:cxnSp macro="">
                    <xdr:nvCxnSpPr>
                      <xdr:cNvPr id="111" name="Straight Arrow Connector 110">
                        <a:extLst>
                          <a:ext uri="{FF2B5EF4-FFF2-40B4-BE49-F238E27FC236}">
                            <a16:creationId xmlns:a16="http://schemas.microsoft.com/office/drawing/2014/main" id="{6F8F4BFD-DE06-49C6-8AB4-6F55351DB42A}"/>
                          </a:ext>
                        </a:extLst>
                      </xdr:cNvPr>
                      <xdr:cNvCxnSpPr>
                        <a:cxnSpLocks/>
                        <a:stCxn id="94" idx="2"/>
                        <a:endCxn id="100" idx="0"/>
                      </xdr:cNvCxnSpPr>
                    </xdr:nvCxnSpPr>
                    <xdr:spPr>
                      <a:xfrm>
                        <a:off x="3627160" y="7987861"/>
                        <a:ext cx="0" cy="300984"/>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12" name="Rectangle 111">
                        <a:extLst>
                          <a:ext uri="{FF2B5EF4-FFF2-40B4-BE49-F238E27FC236}">
                            <a16:creationId xmlns:a16="http://schemas.microsoft.com/office/drawing/2014/main" id="{DADAC58C-14E6-473A-8B6E-6AAB1C31ABF3}"/>
                          </a:ext>
                        </a:extLst>
                      </xdr:cNvPr>
                      <xdr:cNvSpPr/>
                    </xdr:nvSpPr>
                    <xdr:spPr>
                      <a:xfrm>
                        <a:off x="2416108" y="8945421"/>
                        <a:ext cx="2424865" cy="337191"/>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VW_FACT_MS_FORM_REPORT_V2</a:t>
                        </a:r>
                        <a:r>
                          <a:rPr lang="th-TH">
                            <a:effectLst/>
                          </a:rPr>
                          <a:t> </a:t>
                        </a:r>
                        <a:r>
                          <a:rPr lang="th-TH" sz="1100">
                            <a:solidFill>
                              <a:schemeClr val="lt1"/>
                            </a:solidFill>
                            <a:effectLst/>
                            <a:latin typeface="+mn-lt"/>
                            <a:ea typeface="+mn-ea"/>
                            <a:cs typeface="+mn-cs"/>
                          </a:rPr>
                          <a:t>🔥</a:t>
                        </a:r>
                        <a:endParaRPr lang="th-TH" sz="1100"/>
                      </a:p>
                    </xdr:txBody>
                  </xdr:sp>
                  <xdr:cxnSp macro="">
                    <xdr:nvCxnSpPr>
                      <xdr:cNvPr id="113" name="Straight Arrow Connector 112">
                        <a:extLst>
                          <a:ext uri="{FF2B5EF4-FFF2-40B4-BE49-F238E27FC236}">
                            <a16:creationId xmlns:a16="http://schemas.microsoft.com/office/drawing/2014/main" id="{571F1861-2995-4E82-B4B9-592AA736CB2E}"/>
                          </a:ext>
                        </a:extLst>
                      </xdr:cNvPr>
                      <xdr:cNvCxnSpPr>
                        <a:cxnSpLocks/>
                        <a:stCxn id="100" idx="2"/>
                        <a:endCxn id="112" idx="0"/>
                      </xdr:cNvCxnSpPr>
                    </xdr:nvCxnSpPr>
                    <xdr:spPr>
                      <a:xfrm>
                        <a:off x="3624224" y="8629482"/>
                        <a:ext cx="1141" cy="315938"/>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sp macro="" textlink="">
                  <xdr:nvSpPr>
                    <xdr:cNvPr id="83" name="Rectangle 82">
                      <a:extLst>
                        <a:ext uri="{FF2B5EF4-FFF2-40B4-BE49-F238E27FC236}">
                          <a16:creationId xmlns:a16="http://schemas.microsoft.com/office/drawing/2014/main" id="{EF48BC2B-8B2D-4F23-86B7-EB8B79B169E8}"/>
                        </a:ext>
                      </a:extLst>
                    </xdr:cNvPr>
                    <xdr:cNvSpPr/>
                  </xdr:nvSpPr>
                  <xdr:spPr>
                    <a:xfrm>
                      <a:off x="5313841" y="8496982"/>
                      <a:ext cx="1390171" cy="323997"/>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solidFill>
                            <a:sysClr val="windowText" lastClr="000000"/>
                          </a:solidFill>
                        </a:rPr>
                        <a:t>SP_PROC_MS_FORM</a:t>
                      </a:r>
                      <a:endParaRPr lang="th-TH" sz="1100">
                        <a:solidFill>
                          <a:sysClr val="windowText" lastClr="000000"/>
                        </a:solidFill>
                      </a:endParaRPr>
                    </a:p>
                  </xdr:txBody>
                </xdr:sp>
                <xdr:cxnSp macro="">
                  <xdr:nvCxnSpPr>
                    <xdr:cNvPr id="85" name="Straight Arrow Connector 84">
                      <a:extLst>
                        <a:ext uri="{FF2B5EF4-FFF2-40B4-BE49-F238E27FC236}">
                          <a16:creationId xmlns:a16="http://schemas.microsoft.com/office/drawing/2014/main" id="{9951BA95-8459-46DA-BFED-A9F08389CA6D}"/>
                        </a:ext>
                      </a:extLst>
                    </xdr:cNvPr>
                    <xdr:cNvCxnSpPr>
                      <a:cxnSpLocks/>
                      <a:stCxn id="83" idx="1"/>
                      <a:endCxn id="100" idx="3"/>
                    </xdr:cNvCxnSpPr>
                  </xdr:nvCxnSpPr>
                  <xdr:spPr>
                    <a:xfrm flipH="1">
                      <a:off x="4658169" y="8658980"/>
                      <a:ext cx="655672" cy="3226"/>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grpSp>
          </xdr:grpSp>
          <xdr:grpSp>
            <xdr:nvGrpSpPr>
              <xdr:cNvPr id="42" name="Group 41">
                <a:extLst>
                  <a:ext uri="{FF2B5EF4-FFF2-40B4-BE49-F238E27FC236}">
                    <a16:creationId xmlns:a16="http://schemas.microsoft.com/office/drawing/2014/main" id="{0EC56F5F-97EA-464F-9AC0-5E666661970E}"/>
                  </a:ext>
                </a:extLst>
              </xdr:cNvPr>
              <xdr:cNvGrpSpPr/>
            </xdr:nvGrpSpPr>
            <xdr:grpSpPr>
              <a:xfrm>
                <a:off x="2695046" y="378404"/>
                <a:ext cx="3265678" cy="3662257"/>
                <a:chOff x="2703334" y="354942"/>
                <a:chExt cx="3271860" cy="3675438"/>
              </a:xfrm>
            </xdr:grpSpPr>
            <xdr:grpSp>
              <xdr:nvGrpSpPr>
                <xdr:cNvPr id="38" name="Group 37">
                  <a:extLst>
                    <a:ext uri="{FF2B5EF4-FFF2-40B4-BE49-F238E27FC236}">
                      <a16:creationId xmlns:a16="http://schemas.microsoft.com/office/drawing/2014/main" id="{1ED1E390-0FB9-478F-9AA5-BFBC493D6481}"/>
                    </a:ext>
                  </a:extLst>
                </xdr:cNvPr>
                <xdr:cNvGrpSpPr/>
              </xdr:nvGrpSpPr>
              <xdr:grpSpPr>
                <a:xfrm>
                  <a:off x="2703334" y="354942"/>
                  <a:ext cx="2377662" cy="3360832"/>
                  <a:chOff x="2539904" y="364467"/>
                  <a:chExt cx="2391215" cy="3416997"/>
                </a:xfrm>
              </xdr:grpSpPr>
              <xdr:sp macro="" textlink="">
                <xdr:nvSpPr>
                  <xdr:cNvPr id="173" name="Rectangle 172">
                    <a:extLst>
                      <a:ext uri="{FF2B5EF4-FFF2-40B4-BE49-F238E27FC236}">
                        <a16:creationId xmlns:a16="http://schemas.microsoft.com/office/drawing/2014/main" id="{5812E7C3-7F35-4BB0-AAD8-3F44CDBCCAA6}"/>
                      </a:ext>
                    </a:extLst>
                  </xdr:cNvPr>
                  <xdr:cNvSpPr/>
                </xdr:nvSpPr>
                <xdr:spPr>
                  <a:xfrm>
                    <a:off x="3059318" y="1025040"/>
                    <a:ext cx="1329377" cy="30023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STG_QUESTION_xxx</a:t>
                    </a:r>
                    <a:endParaRPr lang="th-TH" sz="1100"/>
                  </a:p>
                </xdr:txBody>
              </xdr:sp>
              <xdr:sp macro="" textlink="">
                <xdr:nvSpPr>
                  <xdr:cNvPr id="174" name="Rectangle 173">
                    <a:extLst>
                      <a:ext uri="{FF2B5EF4-FFF2-40B4-BE49-F238E27FC236}">
                        <a16:creationId xmlns:a16="http://schemas.microsoft.com/office/drawing/2014/main" id="{EB9DDE0B-B22C-4CF1-A417-A2FE0F0A1D69}"/>
                      </a:ext>
                    </a:extLst>
                  </xdr:cNvPr>
                  <xdr:cNvSpPr/>
                </xdr:nvSpPr>
                <xdr:spPr>
                  <a:xfrm>
                    <a:off x="3046587" y="1611692"/>
                    <a:ext cx="1360798" cy="294901"/>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STG_QUESTION_xxx</a:t>
                    </a:r>
                    <a:endParaRPr lang="th-TH" sz="1100"/>
                  </a:p>
                </xdr:txBody>
              </xdr:sp>
              <xdr:sp macro="" textlink="">
                <xdr:nvSpPr>
                  <xdr:cNvPr id="175" name="Rectangle 174">
                    <a:extLst>
                      <a:ext uri="{FF2B5EF4-FFF2-40B4-BE49-F238E27FC236}">
                        <a16:creationId xmlns:a16="http://schemas.microsoft.com/office/drawing/2014/main" id="{2E32A006-388F-4312-A444-A961695E4030}"/>
                      </a:ext>
                    </a:extLst>
                  </xdr:cNvPr>
                  <xdr:cNvSpPr/>
                </xdr:nvSpPr>
                <xdr:spPr>
                  <a:xfrm>
                    <a:off x="2961725" y="2206773"/>
                    <a:ext cx="1522512" cy="291767"/>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VW_FORM_01_UNION</a:t>
                    </a:r>
                    <a:endParaRPr lang="th-TH" sz="1100"/>
                  </a:p>
                </xdr:txBody>
              </xdr:sp>
              <xdr:cxnSp macro="">
                <xdr:nvCxnSpPr>
                  <xdr:cNvPr id="176" name="Straight Arrow Connector 175">
                    <a:extLst>
                      <a:ext uri="{FF2B5EF4-FFF2-40B4-BE49-F238E27FC236}">
                        <a16:creationId xmlns:a16="http://schemas.microsoft.com/office/drawing/2014/main" id="{C2F1FA6F-B21F-4227-8C6B-BF630D001498}"/>
                      </a:ext>
                    </a:extLst>
                  </xdr:cNvPr>
                  <xdr:cNvCxnSpPr>
                    <a:stCxn id="173" idx="2"/>
                    <a:endCxn id="174" idx="0"/>
                  </xdr:cNvCxnSpPr>
                </xdr:nvCxnSpPr>
                <xdr:spPr>
                  <a:xfrm>
                    <a:off x="3724006" y="1328427"/>
                    <a:ext cx="1393" cy="283266"/>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cxnSp macro="">
                <xdr:nvCxnSpPr>
                  <xdr:cNvPr id="177" name="Straight Arrow Connector 176">
                    <a:extLst>
                      <a:ext uri="{FF2B5EF4-FFF2-40B4-BE49-F238E27FC236}">
                        <a16:creationId xmlns:a16="http://schemas.microsoft.com/office/drawing/2014/main" id="{F71B1319-86C9-474C-9ABA-7D8AAED8A760}"/>
                      </a:ext>
                    </a:extLst>
                  </xdr:cNvPr>
                  <xdr:cNvCxnSpPr>
                    <a:stCxn id="174" idx="2"/>
                    <a:endCxn id="175" idx="0"/>
                  </xdr:cNvCxnSpPr>
                </xdr:nvCxnSpPr>
                <xdr:spPr>
                  <a:xfrm flipH="1">
                    <a:off x="3724572" y="1922422"/>
                    <a:ext cx="828" cy="284351"/>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3" name="Explosion: 8 Points 22">
                    <a:extLst>
                      <a:ext uri="{FF2B5EF4-FFF2-40B4-BE49-F238E27FC236}">
                        <a16:creationId xmlns:a16="http://schemas.microsoft.com/office/drawing/2014/main" id="{41C3C8F3-D17D-4FA8-BAF3-68C3860500F8}"/>
                      </a:ext>
                    </a:extLst>
                  </xdr:cNvPr>
                  <xdr:cNvSpPr/>
                </xdr:nvSpPr>
                <xdr:spPr>
                  <a:xfrm>
                    <a:off x="3369038" y="364467"/>
                    <a:ext cx="708187" cy="602547"/>
                  </a:xfrm>
                  <a:prstGeom prst="irregularSeal1">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100">
                        <a:solidFill>
                          <a:schemeClr val="bg1"/>
                        </a:solidFill>
                      </a:rPr>
                      <a:t>V1.</a:t>
                    </a:r>
                    <a:endParaRPr lang="th-TH" sz="1100">
                      <a:solidFill>
                        <a:schemeClr val="bg1"/>
                      </a:solidFill>
                    </a:endParaRPr>
                  </a:p>
                </xdr:txBody>
              </xdr:sp>
              <xdr:cxnSp macro="">
                <xdr:nvCxnSpPr>
                  <xdr:cNvPr id="180" name="Straight Arrow Connector 179">
                    <a:extLst>
                      <a:ext uri="{FF2B5EF4-FFF2-40B4-BE49-F238E27FC236}">
                        <a16:creationId xmlns:a16="http://schemas.microsoft.com/office/drawing/2014/main" id="{47F8F5A9-1258-4A07-A8DA-8CAF69BC8CC8}"/>
                      </a:ext>
                    </a:extLst>
                  </xdr:cNvPr>
                  <xdr:cNvCxnSpPr>
                    <a:cxnSpLocks/>
                    <a:stCxn id="175" idx="2"/>
                    <a:endCxn id="181" idx="0"/>
                  </xdr:cNvCxnSpPr>
                </xdr:nvCxnSpPr>
                <xdr:spPr>
                  <a:xfrm flipH="1">
                    <a:off x="3722833" y="2498540"/>
                    <a:ext cx="148" cy="326783"/>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81" name="Rectangle 180">
                    <a:extLst>
                      <a:ext uri="{FF2B5EF4-FFF2-40B4-BE49-F238E27FC236}">
                        <a16:creationId xmlns:a16="http://schemas.microsoft.com/office/drawing/2014/main" id="{8C353AF2-A1CC-4869-9C7D-F4EE613C0B6D}"/>
                      </a:ext>
                    </a:extLst>
                  </xdr:cNvPr>
                  <xdr:cNvSpPr/>
                </xdr:nvSpPr>
                <xdr:spPr>
                  <a:xfrm>
                    <a:off x="2580725" y="2825323"/>
                    <a:ext cx="2284216" cy="309437"/>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VW_FORM_02_UNION_VALUE_MAP</a:t>
                    </a:r>
                    <a:endParaRPr lang="th-TH" sz="1100"/>
                  </a:p>
                </xdr:txBody>
              </xdr:sp>
              <xdr:sp macro="" textlink="">
                <xdr:nvSpPr>
                  <xdr:cNvPr id="182" name="Rectangle 181">
                    <a:extLst>
                      <a:ext uri="{FF2B5EF4-FFF2-40B4-BE49-F238E27FC236}">
                        <a16:creationId xmlns:a16="http://schemas.microsoft.com/office/drawing/2014/main" id="{591102F5-7651-4197-9A2D-70266CDD63DE}"/>
                      </a:ext>
                    </a:extLst>
                  </xdr:cNvPr>
                  <xdr:cNvSpPr/>
                </xdr:nvSpPr>
                <xdr:spPr>
                  <a:xfrm>
                    <a:off x="2539904" y="3475202"/>
                    <a:ext cx="2391215" cy="306262"/>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a:solidFill>
                          <a:schemeClr val="lt1"/>
                        </a:solidFill>
                        <a:latin typeface="+mn-lt"/>
                        <a:ea typeface="+mn-ea"/>
                        <a:cs typeface="+mn-cs"/>
                      </a:rPr>
                      <a:t>FACT_FORM_02_UNION_VALUE_MAP</a:t>
                    </a:r>
                    <a:endParaRPr lang="th-TH" sz="1100">
                      <a:solidFill>
                        <a:schemeClr val="lt1"/>
                      </a:solidFill>
                      <a:latin typeface="+mn-lt"/>
                      <a:ea typeface="+mn-ea"/>
                      <a:cs typeface="+mn-cs"/>
                    </a:endParaRPr>
                  </a:p>
                </xdr:txBody>
              </xdr:sp>
              <xdr:cxnSp macro="">
                <xdr:nvCxnSpPr>
                  <xdr:cNvPr id="183" name="Straight Arrow Connector 182">
                    <a:extLst>
                      <a:ext uri="{FF2B5EF4-FFF2-40B4-BE49-F238E27FC236}">
                        <a16:creationId xmlns:a16="http://schemas.microsoft.com/office/drawing/2014/main" id="{7FECAC8D-DB32-4C99-817A-AF5CF93C7CC1}"/>
                      </a:ext>
                    </a:extLst>
                  </xdr:cNvPr>
                  <xdr:cNvCxnSpPr>
                    <a:stCxn id="181" idx="2"/>
                    <a:endCxn id="182" idx="0"/>
                  </xdr:cNvCxnSpPr>
                </xdr:nvCxnSpPr>
                <xdr:spPr>
                  <a:xfrm>
                    <a:off x="3722833" y="3134760"/>
                    <a:ext cx="12679" cy="340442"/>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cxnSp macro="">
              <xdr:nvCxnSpPr>
                <xdr:cNvPr id="184" name="Connector: Elbow 183">
                  <a:extLst>
                    <a:ext uri="{FF2B5EF4-FFF2-40B4-BE49-F238E27FC236}">
                      <a16:creationId xmlns:a16="http://schemas.microsoft.com/office/drawing/2014/main" id="{EAC943DF-55FF-4E80-9B63-FBA82FBC9A1F}"/>
                    </a:ext>
                  </a:extLst>
                </xdr:cNvPr>
                <xdr:cNvCxnSpPr>
                  <a:stCxn id="182" idx="3"/>
                  <a:endCxn id="169" idx="0"/>
                </xdr:cNvCxnSpPr>
              </xdr:nvCxnSpPr>
              <xdr:spPr>
                <a:xfrm>
                  <a:off x="5080996" y="3565161"/>
                  <a:ext cx="894198" cy="465219"/>
                </a:xfrm>
                <a:prstGeom prst="bentConnector2">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grpSp>
        </xdr:grpSp>
        <xdr:sp macro="" textlink="">
          <xdr:nvSpPr>
            <xdr:cNvPr id="7" name="Plus Sign 6">
              <a:extLst>
                <a:ext uri="{FF2B5EF4-FFF2-40B4-BE49-F238E27FC236}">
                  <a16:creationId xmlns:a16="http://schemas.microsoft.com/office/drawing/2014/main" id="{B15DFF45-CBD3-4C2A-93F5-29B8FAA38FEF}"/>
                </a:ext>
              </a:extLst>
            </xdr:cNvPr>
            <xdr:cNvSpPr/>
          </xdr:nvSpPr>
          <xdr:spPr>
            <a:xfrm rot="18884890">
              <a:off x="1056619" y="7187731"/>
              <a:ext cx="1320614" cy="1349562"/>
            </a:xfrm>
            <a:prstGeom prst="mathPlus">
              <a:avLst>
                <a:gd name="adj1" fmla="val 4762"/>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178" name="Plus Sign 177">
              <a:extLst>
                <a:ext uri="{FF2B5EF4-FFF2-40B4-BE49-F238E27FC236}">
                  <a16:creationId xmlns:a16="http://schemas.microsoft.com/office/drawing/2014/main" id="{381493EB-518D-4EA4-AC8D-934141EC654F}"/>
                </a:ext>
              </a:extLst>
            </xdr:cNvPr>
            <xdr:cNvSpPr/>
          </xdr:nvSpPr>
          <xdr:spPr>
            <a:xfrm rot="18884890">
              <a:off x="1189502" y="9736229"/>
              <a:ext cx="1323789" cy="1349562"/>
            </a:xfrm>
            <a:prstGeom prst="mathPlus">
              <a:avLst>
                <a:gd name="adj1" fmla="val 4762"/>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179" name="Explosion: 8 Points 178">
              <a:extLst>
                <a:ext uri="{FF2B5EF4-FFF2-40B4-BE49-F238E27FC236}">
                  <a16:creationId xmlns:a16="http://schemas.microsoft.com/office/drawing/2014/main" id="{0B1BD5C4-113D-45B5-9B15-6EC997C4FF3E}"/>
                </a:ext>
              </a:extLst>
            </xdr:cNvPr>
            <xdr:cNvSpPr/>
          </xdr:nvSpPr>
          <xdr:spPr>
            <a:xfrm>
              <a:off x="3504266" y="5942294"/>
              <a:ext cx="702074" cy="578397"/>
            </a:xfrm>
            <a:prstGeom prst="irregularSeal1">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100">
                  <a:solidFill>
                    <a:schemeClr val="bg1"/>
                  </a:solidFill>
                </a:rPr>
                <a:t>V1.</a:t>
              </a:r>
              <a:endParaRPr lang="th-TH" sz="1100">
                <a:solidFill>
                  <a:schemeClr val="bg1"/>
                </a:solidFill>
              </a:endParaRPr>
            </a:p>
          </xdr:txBody>
        </xdr:sp>
      </xdr:grpSp>
      <xdr:cxnSp macro="">
        <xdr:nvCxnSpPr>
          <xdr:cNvPr id="272" name="Straight Connector 271">
            <a:extLst>
              <a:ext uri="{FF2B5EF4-FFF2-40B4-BE49-F238E27FC236}">
                <a16:creationId xmlns:a16="http://schemas.microsoft.com/office/drawing/2014/main" id="{347FE2AF-00BA-40D2-971E-3040388D8079}"/>
              </a:ext>
            </a:extLst>
          </xdr:cNvPr>
          <xdr:cNvCxnSpPr/>
        </xdr:nvCxnSpPr>
        <xdr:spPr>
          <a:xfrm>
            <a:off x="29844980" y="2276312"/>
            <a:ext cx="7751204" cy="11470088"/>
          </a:xfrm>
          <a:prstGeom prst="line">
            <a:avLst/>
          </a:prstGeom>
          <a:ln>
            <a:solidFill>
              <a:sysClr val="windowText" lastClr="000000"/>
            </a:solidFill>
          </a:ln>
        </xdr:spPr>
        <xdr:style>
          <a:lnRef idx="3">
            <a:schemeClr val="accent2"/>
          </a:lnRef>
          <a:fillRef idx="0">
            <a:schemeClr val="accent2"/>
          </a:fillRef>
          <a:effectRef idx="2">
            <a:schemeClr val="accent2"/>
          </a:effectRef>
          <a:fontRef idx="minor">
            <a:schemeClr val="tx1"/>
          </a:fontRef>
        </xdr:style>
      </xdr:cxnSp>
      <xdr:cxnSp macro="">
        <xdr:nvCxnSpPr>
          <xdr:cNvPr id="273" name="Straight Connector 272">
            <a:extLst>
              <a:ext uri="{FF2B5EF4-FFF2-40B4-BE49-F238E27FC236}">
                <a16:creationId xmlns:a16="http://schemas.microsoft.com/office/drawing/2014/main" id="{694B03F1-0AB0-491F-AAB1-BBB7936C748F}"/>
              </a:ext>
            </a:extLst>
          </xdr:cNvPr>
          <xdr:cNvCxnSpPr/>
        </xdr:nvCxnSpPr>
        <xdr:spPr>
          <a:xfrm flipH="1">
            <a:off x="29346466" y="2279166"/>
            <a:ext cx="8467919" cy="11510612"/>
          </a:xfrm>
          <a:prstGeom prst="line">
            <a:avLst/>
          </a:prstGeom>
          <a:ln>
            <a:solidFill>
              <a:sysClr val="windowText" lastClr="000000"/>
            </a:solidFill>
          </a:ln>
        </xdr:spPr>
        <xdr:style>
          <a:lnRef idx="3">
            <a:schemeClr val="accent2"/>
          </a:lnRef>
          <a:fillRef idx="0">
            <a:schemeClr val="accent2"/>
          </a:fillRef>
          <a:effectRef idx="2">
            <a:schemeClr val="accent2"/>
          </a:effectRef>
          <a:fontRef idx="minor">
            <a:schemeClr val="tx1"/>
          </a:fontRef>
        </xdr:style>
      </xdr:cxnSp>
    </xdr:grpSp>
    <xdr:clientData/>
  </xdr:twoCellAnchor>
  <xdr:twoCellAnchor>
    <xdr:from>
      <xdr:col>0</xdr:col>
      <xdr:colOff>523401</xdr:colOff>
      <xdr:row>5</xdr:row>
      <xdr:rowOff>75373</xdr:rowOff>
    </xdr:from>
    <xdr:to>
      <xdr:col>19</xdr:col>
      <xdr:colOff>591998</xdr:colOff>
      <xdr:row>68</xdr:row>
      <xdr:rowOff>67251</xdr:rowOff>
    </xdr:to>
    <xdr:grpSp>
      <xdr:nvGrpSpPr>
        <xdr:cNvPr id="7177" name="Group 7176">
          <a:extLst>
            <a:ext uri="{FF2B5EF4-FFF2-40B4-BE49-F238E27FC236}">
              <a16:creationId xmlns:a16="http://schemas.microsoft.com/office/drawing/2014/main" id="{C335F82E-4A80-4E45-BDCF-FE32EDECDE14}"/>
            </a:ext>
          </a:extLst>
        </xdr:cNvPr>
        <xdr:cNvGrpSpPr/>
      </xdr:nvGrpSpPr>
      <xdr:grpSpPr>
        <a:xfrm>
          <a:off x="523401" y="932623"/>
          <a:ext cx="13041647" cy="10793228"/>
          <a:chOff x="637702" y="973874"/>
          <a:chExt cx="12546346" cy="11380626"/>
        </a:xfrm>
      </xdr:grpSpPr>
      <xdr:grpSp>
        <xdr:nvGrpSpPr>
          <xdr:cNvPr id="7174" name="Group 7173">
            <a:extLst>
              <a:ext uri="{FF2B5EF4-FFF2-40B4-BE49-F238E27FC236}">
                <a16:creationId xmlns:a16="http://schemas.microsoft.com/office/drawing/2014/main" id="{42E2C666-0773-4D81-BE40-ED714B427FED}"/>
              </a:ext>
            </a:extLst>
          </xdr:cNvPr>
          <xdr:cNvGrpSpPr/>
        </xdr:nvGrpSpPr>
        <xdr:grpSpPr>
          <a:xfrm>
            <a:off x="637702" y="973874"/>
            <a:ext cx="11534235" cy="11380626"/>
            <a:chOff x="542452" y="840418"/>
            <a:chExt cx="11534141" cy="11371208"/>
          </a:xfrm>
        </xdr:grpSpPr>
        <xdr:grpSp>
          <xdr:nvGrpSpPr>
            <xdr:cNvPr id="58" name="Group 57">
              <a:extLst>
                <a:ext uri="{FF2B5EF4-FFF2-40B4-BE49-F238E27FC236}">
                  <a16:creationId xmlns:a16="http://schemas.microsoft.com/office/drawing/2014/main" id="{401C24C7-721F-4D76-BDF8-47DB48350AD8}"/>
                </a:ext>
              </a:extLst>
            </xdr:cNvPr>
            <xdr:cNvGrpSpPr/>
          </xdr:nvGrpSpPr>
          <xdr:grpSpPr>
            <a:xfrm>
              <a:off x="542452" y="1639773"/>
              <a:ext cx="11534141" cy="10571853"/>
              <a:chOff x="-108113" y="523535"/>
              <a:chExt cx="11491643" cy="10632452"/>
            </a:xfrm>
          </xdr:grpSpPr>
          <xdr:sp macro="" textlink="">
            <xdr:nvSpPr>
              <xdr:cNvPr id="264" name="Rectangle: Rounded Corners 263">
                <a:extLst>
                  <a:ext uri="{FF2B5EF4-FFF2-40B4-BE49-F238E27FC236}">
                    <a16:creationId xmlns:a16="http://schemas.microsoft.com/office/drawing/2014/main" id="{7CD8C143-9A27-4B02-87EF-88D56EDAD794}"/>
                  </a:ext>
                </a:extLst>
              </xdr:cNvPr>
              <xdr:cNvSpPr/>
            </xdr:nvSpPr>
            <xdr:spPr>
              <a:xfrm>
                <a:off x="-108113" y="6769152"/>
                <a:ext cx="2561259" cy="330063"/>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latin typeface="+mn-lt"/>
                    <a:ea typeface="+mn-ea"/>
                    <a:cs typeface="+mn-cs"/>
                  </a:rPr>
                  <a:t>Data1 +  External&amp;Internal</a:t>
                </a:r>
                <a:r>
                  <a:rPr lang="th-TH" sz="1100">
                    <a:solidFill>
                      <a:sysClr val="windowText" lastClr="000000"/>
                    </a:solidFill>
                    <a:latin typeface="+mn-lt"/>
                    <a:ea typeface="+mn-ea"/>
                    <a:cs typeface="+mn-cs"/>
                  </a:rPr>
                  <a:t> (รวม)</a:t>
                </a:r>
              </a:p>
            </xdr:txBody>
          </xdr:sp>
          <xdr:cxnSp macro="">
            <xdr:nvCxnSpPr>
              <xdr:cNvPr id="48" name="Connector: Elbow 47">
                <a:extLst>
                  <a:ext uri="{FF2B5EF4-FFF2-40B4-BE49-F238E27FC236}">
                    <a16:creationId xmlns:a16="http://schemas.microsoft.com/office/drawing/2014/main" id="{A269C7EE-73A3-48CB-805C-13AAE7880F8C}"/>
                  </a:ext>
                </a:extLst>
              </xdr:cNvPr>
              <xdr:cNvCxnSpPr>
                <a:stCxn id="264" idx="3"/>
                <a:endCxn id="230" idx="1"/>
              </xdr:cNvCxnSpPr>
            </xdr:nvCxnSpPr>
            <xdr:spPr>
              <a:xfrm flipV="1">
                <a:off x="2453146" y="6151524"/>
                <a:ext cx="523211" cy="782659"/>
              </a:xfrm>
              <a:prstGeom prst="bentConnector3">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nvGrpSpPr>
              <xdr:cNvPr id="56" name="Group 55">
                <a:extLst>
                  <a:ext uri="{FF2B5EF4-FFF2-40B4-BE49-F238E27FC236}">
                    <a16:creationId xmlns:a16="http://schemas.microsoft.com/office/drawing/2014/main" id="{EB8619D0-7533-4926-B332-0C077298D259}"/>
                  </a:ext>
                </a:extLst>
              </xdr:cNvPr>
              <xdr:cNvGrpSpPr/>
            </xdr:nvGrpSpPr>
            <xdr:grpSpPr>
              <a:xfrm>
                <a:off x="323576" y="523535"/>
                <a:ext cx="11059954" cy="10632452"/>
                <a:chOff x="737705" y="957408"/>
                <a:chExt cx="11066363" cy="10626100"/>
              </a:xfrm>
            </xdr:grpSpPr>
            <xdr:grpSp>
              <xdr:nvGrpSpPr>
                <xdr:cNvPr id="41" name="Group 40">
                  <a:extLst>
                    <a:ext uri="{FF2B5EF4-FFF2-40B4-BE49-F238E27FC236}">
                      <a16:creationId xmlns:a16="http://schemas.microsoft.com/office/drawing/2014/main" id="{F42EFD13-0812-48F9-9FF0-5F0DB231F442}"/>
                    </a:ext>
                  </a:extLst>
                </xdr:cNvPr>
                <xdr:cNvGrpSpPr/>
              </xdr:nvGrpSpPr>
              <xdr:grpSpPr>
                <a:xfrm>
                  <a:off x="737705" y="957408"/>
                  <a:ext cx="11066363" cy="9084948"/>
                  <a:chOff x="215901" y="980324"/>
                  <a:chExt cx="11066362" cy="9078597"/>
                </a:xfrm>
              </xdr:grpSpPr>
              <xdr:grpSp>
                <xdr:nvGrpSpPr>
                  <xdr:cNvPr id="185" name="Group 184">
                    <a:extLst>
                      <a:ext uri="{FF2B5EF4-FFF2-40B4-BE49-F238E27FC236}">
                        <a16:creationId xmlns:a16="http://schemas.microsoft.com/office/drawing/2014/main" id="{3A155CA0-14E2-4675-9DD1-A0EF5851C117}"/>
                      </a:ext>
                    </a:extLst>
                  </xdr:cNvPr>
                  <xdr:cNvGrpSpPr/>
                </xdr:nvGrpSpPr>
                <xdr:grpSpPr>
                  <a:xfrm>
                    <a:off x="215901" y="980324"/>
                    <a:ext cx="11066362" cy="9078597"/>
                    <a:chOff x="276042" y="2279100"/>
                    <a:chExt cx="11190535" cy="8942399"/>
                  </a:xfrm>
                </xdr:grpSpPr>
                <xdr:grpSp>
                  <xdr:nvGrpSpPr>
                    <xdr:cNvPr id="186" name="Group 185">
                      <a:extLst>
                        <a:ext uri="{FF2B5EF4-FFF2-40B4-BE49-F238E27FC236}">
                          <a16:creationId xmlns:a16="http://schemas.microsoft.com/office/drawing/2014/main" id="{5C8EC854-4E95-4A19-924F-A08247993460}"/>
                        </a:ext>
                      </a:extLst>
                    </xdr:cNvPr>
                    <xdr:cNvGrpSpPr/>
                  </xdr:nvGrpSpPr>
                  <xdr:grpSpPr>
                    <a:xfrm>
                      <a:off x="276042" y="2279100"/>
                      <a:ext cx="11190535" cy="8942399"/>
                      <a:chOff x="2244961" y="1642151"/>
                      <a:chExt cx="11102375" cy="9027834"/>
                    </a:xfrm>
                  </xdr:grpSpPr>
                  <xdr:grpSp>
                    <xdr:nvGrpSpPr>
                      <xdr:cNvPr id="190" name="Group 189">
                        <a:extLst>
                          <a:ext uri="{FF2B5EF4-FFF2-40B4-BE49-F238E27FC236}">
                            <a16:creationId xmlns:a16="http://schemas.microsoft.com/office/drawing/2014/main" id="{5E963778-1838-403A-B493-A92407402723}"/>
                          </a:ext>
                        </a:extLst>
                      </xdr:cNvPr>
                      <xdr:cNvGrpSpPr/>
                    </xdr:nvGrpSpPr>
                    <xdr:grpSpPr>
                      <a:xfrm>
                        <a:off x="2244961" y="1642151"/>
                        <a:ext cx="11102375" cy="9027834"/>
                        <a:chOff x="177983" y="340027"/>
                        <a:chExt cx="11223749" cy="8930175"/>
                      </a:xfrm>
                    </xdr:grpSpPr>
                    <xdr:grpSp>
                      <xdr:nvGrpSpPr>
                        <xdr:cNvPr id="204" name="Group 203">
                          <a:extLst>
                            <a:ext uri="{FF2B5EF4-FFF2-40B4-BE49-F238E27FC236}">
                              <a16:creationId xmlns:a16="http://schemas.microsoft.com/office/drawing/2014/main" id="{C6F5AA40-AC53-4775-836F-1E4DE481A63A}"/>
                            </a:ext>
                          </a:extLst>
                        </xdr:cNvPr>
                        <xdr:cNvGrpSpPr/>
                      </xdr:nvGrpSpPr>
                      <xdr:grpSpPr>
                        <a:xfrm>
                          <a:off x="2929230" y="340027"/>
                          <a:ext cx="5243908" cy="4778353"/>
                          <a:chOff x="2918459" y="347841"/>
                          <a:chExt cx="5204649" cy="4900595"/>
                        </a:xfrm>
                      </xdr:grpSpPr>
                      <xdr:sp macro="" textlink="">
                        <xdr:nvSpPr>
                          <xdr:cNvPr id="243" name="Rectangle 242">
                            <a:extLst>
                              <a:ext uri="{FF2B5EF4-FFF2-40B4-BE49-F238E27FC236}">
                                <a16:creationId xmlns:a16="http://schemas.microsoft.com/office/drawing/2014/main" id="{3DE80ACC-A0E7-4432-8D22-0F042BDC1C75}"/>
                              </a:ext>
                            </a:extLst>
                          </xdr:cNvPr>
                          <xdr:cNvSpPr/>
                        </xdr:nvSpPr>
                        <xdr:spPr>
                          <a:xfrm>
                            <a:off x="5514604" y="347841"/>
                            <a:ext cx="1331650" cy="31110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STG_QUESTION_xxx</a:t>
                            </a:r>
                            <a:endParaRPr lang="th-TH" sz="1100"/>
                          </a:p>
                        </xdr:txBody>
                      </xdr:sp>
                      <xdr:sp macro="" textlink="">
                        <xdr:nvSpPr>
                          <xdr:cNvPr id="244" name="Rectangle 243">
                            <a:extLst>
                              <a:ext uri="{FF2B5EF4-FFF2-40B4-BE49-F238E27FC236}">
                                <a16:creationId xmlns:a16="http://schemas.microsoft.com/office/drawing/2014/main" id="{AB4884D0-312F-4967-A721-945047C5E908}"/>
                              </a:ext>
                            </a:extLst>
                          </xdr:cNvPr>
                          <xdr:cNvSpPr/>
                        </xdr:nvSpPr>
                        <xdr:spPr>
                          <a:xfrm>
                            <a:off x="5351802" y="937118"/>
                            <a:ext cx="1669290" cy="30894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VW_STG_MS_FORM_xxx</a:t>
                            </a:r>
                            <a:endParaRPr lang="th-TH" sz="1100"/>
                          </a:p>
                        </xdr:txBody>
                      </xdr:sp>
                      <xdr:sp macro="" textlink="">
                        <xdr:nvSpPr>
                          <xdr:cNvPr id="245" name="Rectangle 244">
                            <a:extLst>
                              <a:ext uri="{FF2B5EF4-FFF2-40B4-BE49-F238E27FC236}">
                                <a16:creationId xmlns:a16="http://schemas.microsoft.com/office/drawing/2014/main" id="{0697F3DA-11C9-4B09-9FB8-DE3519368AA0}"/>
                              </a:ext>
                            </a:extLst>
                          </xdr:cNvPr>
                          <xdr:cNvSpPr/>
                        </xdr:nvSpPr>
                        <xdr:spPr>
                          <a:xfrm>
                            <a:off x="5419814" y="1531689"/>
                            <a:ext cx="1521024" cy="29624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VW_FORM_01_UNION</a:t>
                            </a:r>
                            <a:endParaRPr lang="th-TH" sz="1100"/>
                          </a:p>
                        </xdr:txBody>
                      </xdr:sp>
                      <xdr:cxnSp macro="">
                        <xdr:nvCxnSpPr>
                          <xdr:cNvPr id="246" name="Straight Arrow Connector 245">
                            <a:extLst>
                              <a:ext uri="{FF2B5EF4-FFF2-40B4-BE49-F238E27FC236}">
                                <a16:creationId xmlns:a16="http://schemas.microsoft.com/office/drawing/2014/main" id="{71C2E51C-4430-43D1-A9AC-A9272628D9B9}"/>
                              </a:ext>
                            </a:extLst>
                          </xdr:cNvPr>
                          <xdr:cNvCxnSpPr>
                            <a:stCxn id="243" idx="2"/>
                            <a:endCxn id="244" idx="0"/>
                          </xdr:cNvCxnSpPr>
                        </xdr:nvCxnSpPr>
                        <xdr:spPr>
                          <a:xfrm>
                            <a:off x="6180430" y="658949"/>
                            <a:ext cx="6017" cy="278169"/>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cxnSp macro="">
                        <xdr:nvCxnSpPr>
                          <xdr:cNvPr id="247" name="Straight Arrow Connector 246">
                            <a:extLst>
                              <a:ext uri="{FF2B5EF4-FFF2-40B4-BE49-F238E27FC236}">
                                <a16:creationId xmlns:a16="http://schemas.microsoft.com/office/drawing/2014/main" id="{E6FAE936-E572-4F56-ADD4-D58372F2F73A}"/>
                              </a:ext>
                            </a:extLst>
                          </xdr:cNvPr>
                          <xdr:cNvCxnSpPr>
                            <a:stCxn id="244" idx="2"/>
                            <a:endCxn id="245" idx="0"/>
                          </xdr:cNvCxnSpPr>
                        </xdr:nvCxnSpPr>
                        <xdr:spPr>
                          <a:xfrm flipH="1">
                            <a:off x="6180326" y="1246062"/>
                            <a:ext cx="6120" cy="285627"/>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48" name="Rectangle 247">
                            <a:extLst>
                              <a:ext uri="{FF2B5EF4-FFF2-40B4-BE49-F238E27FC236}">
                                <a16:creationId xmlns:a16="http://schemas.microsoft.com/office/drawing/2014/main" id="{0F0E976E-7CC3-4D8F-A98A-70BA23055782}"/>
                              </a:ext>
                            </a:extLst>
                          </xdr:cNvPr>
                          <xdr:cNvSpPr/>
                        </xdr:nvSpPr>
                        <xdr:spPr>
                          <a:xfrm>
                            <a:off x="5030458" y="2157340"/>
                            <a:ext cx="2309110" cy="3092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VW_FORM_02_UNION_VALUE_MAP</a:t>
                            </a:r>
                            <a:endParaRPr lang="th-TH" sz="1100"/>
                          </a:p>
                        </xdr:txBody>
                      </xdr:sp>
                      <xdr:cxnSp macro="">
                        <xdr:nvCxnSpPr>
                          <xdr:cNvPr id="249" name="Straight Arrow Connector 248">
                            <a:extLst>
                              <a:ext uri="{FF2B5EF4-FFF2-40B4-BE49-F238E27FC236}">
                                <a16:creationId xmlns:a16="http://schemas.microsoft.com/office/drawing/2014/main" id="{3548EE20-12B3-4CCF-B26B-B2650599A503}"/>
                              </a:ext>
                            </a:extLst>
                          </xdr:cNvPr>
                          <xdr:cNvCxnSpPr>
                            <a:stCxn id="245" idx="2"/>
                            <a:endCxn id="248" idx="0"/>
                          </xdr:cNvCxnSpPr>
                        </xdr:nvCxnSpPr>
                        <xdr:spPr>
                          <a:xfrm>
                            <a:off x="6180326" y="1827934"/>
                            <a:ext cx="4687" cy="329405"/>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50" name="Rectangle 249">
                            <a:extLst>
                              <a:ext uri="{FF2B5EF4-FFF2-40B4-BE49-F238E27FC236}">
                                <a16:creationId xmlns:a16="http://schemas.microsoft.com/office/drawing/2014/main" id="{4AF45F7C-A593-49E8-8897-A76FD7DF92CA}"/>
                              </a:ext>
                            </a:extLst>
                          </xdr:cNvPr>
                          <xdr:cNvSpPr/>
                        </xdr:nvSpPr>
                        <xdr:spPr>
                          <a:xfrm>
                            <a:off x="4946809" y="2767737"/>
                            <a:ext cx="2482550" cy="30894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VW_FORM_03_DISTINCT_QUESTION</a:t>
                            </a:r>
                            <a:endParaRPr lang="th-TH" sz="1100"/>
                          </a:p>
                        </xdr:txBody>
                      </xdr:sp>
                      <xdr:cxnSp macro="">
                        <xdr:nvCxnSpPr>
                          <xdr:cNvPr id="251" name="Straight Arrow Connector 250">
                            <a:extLst>
                              <a:ext uri="{FF2B5EF4-FFF2-40B4-BE49-F238E27FC236}">
                                <a16:creationId xmlns:a16="http://schemas.microsoft.com/office/drawing/2014/main" id="{5DE7E8B2-D855-4FD0-9D5B-EF21639EA1E4}"/>
                              </a:ext>
                            </a:extLst>
                          </xdr:cNvPr>
                          <xdr:cNvCxnSpPr>
                            <a:stCxn id="248" idx="2"/>
                            <a:endCxn id="250" idx="0"/>
                          </xdr:cNvCxnSpPr>
                        </xdr:nvCxnSpPr>
                        <xdr:spPr>
                          <a:xfrm>
                            <a:off x="6185013" y="2466568"/>
                            <a:ext cx="3072" cy="301169"/>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52" name="Rectangle 251">
                            <a:extLst>
                              <a:ext uri="{FF2B5EF4-FFF2-40B4-BE49-F238E27FC236}">
                                <a16:creationId xmlns:a16="http://schemas.microsoft.com/office/drawing/2014/main" id="{44252F1A-A7FC-47A1-892B-718E91D3BD0B}"/>
                              </a:ext>
                            </a:extLst>
                          </xdr:cNvPr>
                          <xdr:cNvSpPr/>
                        </xdr:nvSpPr>
                        <xdr:spPr>
                          <a:xfrm>
                            <a:off x="5405420" y="3389715"/>
                            <a:ext cx="1572788" cy="31875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VW_FORM_04_WEIGHT</a:t>
                            </a:r>
                            <a:endParaRPr lang="th-TH" sz="1100"/>
                          </a:p>
                        </xdr:txBody>
                      </xdr:sp>
                      <xdr:cxnSp macro="">
                        <xdr:nvCxnSpPr>
                          <xdr:cNvPr id="253" name="Straight Arrow Connector 252">
                            <a:extLst>
                              <a:ext uri="{FF2B5EF4-FFF2-40B4-BE49-F238E27FC236}">
                                <a16:creationId xmlns:a16="http://schemas.microsoft.com/office/drawing/2014/main" id="{D18183A0-67AB-4B80-9B3A-AF0DC62C507A}"/>
                              </a:ext>
                            </a:extLst>
                          </xdr:cNvPr>
                          <xdr:cNvCxnSpPr>
                            <a:stCxn id="250" idx="2"/>
                            <a:endCxn id="252" idx="0"/>
                          </xdr:cNvCxnSpPr>
                        </xdr:nvCxnSpPr>
                        <xdr:spPr>
                          <a:xfrm>
                            <a:off x="6188085" y="3076682"/>
                            <a:ext cx="3729" cy="313033"/>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54" name="Rectangle 253">
                            <a:extLst>
                              <a:ext uri="{FF2B5EF4-FFF2-40B4-BE49-F238E27FC236}">
                                <a16:creationId xmlns:a16="http://schemas.microsoft.com/office/drawing/2014/main" id="{08157396-D0F7-429C-B307-E2DA663AB394}"/>
                              </a:ext>
                            </a:extLst>
                          </xdr:cNvPr>
                          <xdr:cNvSpPr/>
                        </xdr:nvSpPr>
                        <xdr:spPr>
                          <a:xfrm>
                            <a:off x="5061922" y="4006679"/>
                            <a:ext cx="2265612" cy="30287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VW_FORM_05_CALCULATE_WEIGHT</a:t>
                            </a:r>
                            <a:endParaRPr lang="th-TH" sz="1100"/>
                          </a:p>
                        </xdr:txBody>
                      </xdr:sp>
                      <xdr:cxnSp macro="">
                        <xdr:nvCxnSpPr>
                          <xdr:cNvPr id="255" name="Straight Arrow Connector 254">
                            <a:extLst>
                              <a:ext uri="{FF2B5EF4-FFF2-40B4-BE49-F238E27FC236}">
                                <a16:creationId xmlns:a16="http://schemas.microsoft.com/office/drawing/2014/main" id="{070DC994-59F5-442C-913A-9A31B2A1FE1A}"/>
                              </a:ext>
                            </a:extLst>
                          </xdr:cNvPr>
                          <xdr:cNvCxnSpPr>
                            <a:stCxn id="252" idx="2"/>
                            <a:endCxn id="254" idx="0"/>
                          </xdr:cNvCxnSpPr>
                        </xdr:nvCxnSpPr>
                        <xdr:spPr>
                          <a:xfrm>
                            <a:off x="6188639" y="3705292"/>
                            <a:ext cx="6089" cy="298212"/>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cxnSp macro="">
                        <xdr:nvCxnSpPr>
                          <xdr:cNvPr id="257" name="Straight Arrow Connector 256">
                            <a:extLst>
                              <a:ext uri="{FF2B5EF4-FFF2-40B4-BE49-F238E27FC236}">
                                <a16:creationId xmlns:a16="http://schemas.microsoft.com/office/drawing/2014/main" id="{BC925B97-43BD-480D-BDE9-D297991B2091}"/>
                              </a:ext>
                            </a:extLst>
                          </xdr:cNvPr>
                          <xdr:cNvCxnSpPr>
                            <a:cxnSpLocks/>
                            <a:stCxn id="31" idx="1"/>
                            <a:endCxn id="244" idx="3"/>
                          </xdr:cNvCxnSpPr>
                        </xdr:nvCxnSpPr>
                        <xdr:spPr>
                          <a:xfrm flipH="1" flipV="1">
                            <a:off x="7021092" y="1091590"/>
                            <a:ext cx="714813" cy="1074"/>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58" name="Rectangle 257">
                            <a:extLst>
                              <a:ext uri="{FF2B5EF4-FFF2-40B4-BE49-F238E27FC236}">
                                <a16:creationId xmlns:a16="http://schemas.microsoft.com/office/drawing/2014/main" id="{7C7EC381-8CE2-45CB-889F-58436522B335}"/>
                              </a:ext>
                            </a:extLst>
                          </xdr:cNvPr>
                          <xdr:cNvSpPr/>
                        </xdr:nvSpPr>
                        <xdr:spPr>
                          <a:xfrm>
                            <a:off x="2918459" y="2781101"/>
                            <a:ext cx="1828272" cy="360887"/>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VW_FORM_CONTROL </a:t>
                            </a:r>
                            <a:r>
                              <a:rPr lang="th-TH" sz="1100">
                                <a:solidFill>
                                  <a:schemeClr val="lt1"/>
                                </a:solidFill>
                                <a:effectLst/>
                                <a:latin typeface="+mn-lt"/>
                                <a:ea typeface="+mn-ea"/>
                                <a:cs typeface="+mn-cs"/>
                              </a:rPr>
                              <a:t>🔥</a:t>
                            </a:r>
                            <a:endParaRPr lang="th-TH" sz="1100"/>
                          </a:p>
                        </xdr:txBody>
                      </xdr:sp>
                      <xdr:cxnSp macro="">
                        <xdr:nvCxnSpPr>
                          <xdr:cNvPr id="259" name="Connector: Elbow 258">
                            <a:extLst>
                              <a:ext uri="{FF2B5EF4-FFF2-40B4-BE49-F238E27FC236}">
                                <a16:creationId xmlns:a16="http://schemas.microsoft.com/office/drawing/2014/main" id="{02577D9C-7F0E-40C0-8723-CD1E233F6F4C}"/>
                              </a:ext>
                            </a:extLst>
                          </xdr:cNvPr>
                          <xdr:cNvCxnSpPr>
                            <a:stCxn id="248" idx="1"/>
                            <a:endCxn id="258" idx="0"/>
                          </xdr:cNvCxnSpPr>
                        </xdr:nvCxnSpPr>
                        <xdr:spPr>
                          <a:xfrm rot="10800000" flipV="1">
                            <a:off x="3832597" y="2311953"/>
                            <a:ext cx="1197863" cy="469147"/>
                          </a:xfrm>
                          <a:prstGeom prst="bentConnector2">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cxnSp macro="">
                        <xdr:nvCxnSpPr>
                          <xdr:cNvPr id="260" name="Connector: Elbow 259">
                            <a:extLst>
                              <a:ext uri="{FF2B5EF4-FFF2-40B4-BE49-F238E27FC236}">
                                <a16:creationId xmlns:a16="http://schemas.microsoft.com/office/drawing/2014/main" id="{1544A5F4-7F54-4C6D-95C7-263EA1B2F340}"/>
                              </a:ext>
                            </a:extLst>
                          </xdr:cNvPr>
                          <xdr:cNvCxnSpPr>
                            <a:stCxn id="254" idx="2"/>
                            <a:endCxn id="229" idx="0"/>
                          </xdr:cNvCxnSpPr>
                        </xdr:nvCxnSpPr>
                        <xdr:spPr>
                          <a:xfrm rot="5400000">
                            <a:off x="4516395" y="3566194"/>
                            <a:ext cx="934970" cy="2421696"/>
                          </a:xfrm>
                          <a:prstGeom prst="bentConnector3">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cxnSp macro="">
                        <xdr:nvCxnSpPr>
                          <xdr:cNvPr id="261" name="Connector: Elbow 260">
                            <a:extLst>
                              <a:ext uri="{FF2B5EF4-FFF2-40B4-BE49-F238E27FC236}">
                                <a16:creationId xmlns:a16="http://schemas.microsoft.com/office/drawing/2014/main" id="{3DEF199C-AFC2-4DBE-97B5-665A2FA5CC98}"/>
                              </a:ext>
                            </a:extLst>
                          </xdr:cNvPr>
                          <xdr:cNvCxnSpPr>
                            <a:stCxn id="254" idx="2"/>
                            <a:endCxn id="212" idx="0"/>
                          </xdr:cNvCxnSpPr>
                        </xdr:nvCxnSpPr>
                        <xdr:spPr>
                          <a:xfrm rot="16200000" flipH="1">
                            <a:off x="6689478" y="3814806"/>
                            <a:ext cx="938880" cy="1928380"/>
                          </a:xfrm>
                          <a:prstGeom prst="bentConnector3">
                            <a:avLst>
                              <a:gd name="adj1" fmla="val 50000"/>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grpSp>
                    <xdr:grpSp>
                      <xdr:nvGrpSpPr>
                        <xdr:cNvPr id="205" name="Group 204">
                          <a:extLst>
                            <a:ext uri="{FF2B5EF4-FFF2-40B4-BE49-F238E27FC236}">
                              <a16:creationId xmlns:a16="http://schemas.microsoft.com/office/drawing/2014/main" id="{4CBD806B-EBFA-4A78-B33D-5E6F002D315B}"/>
                            </a:ext>
                          </a:extLst>
                        </xdr:cNvPr>
                        <xdr:cNvGrpSpPr/>
                      </xdr:nvGrpSpPr>
                      <xdr:grpSpPr>
                        <a:xfrm>
                          <a:off x="177983" y="5104956"/>
                          <a:ext cx="4857255" cy="4154903"/>
                          <a:chOff x="1968690" y="5825776"/>
                          <a:chExt cx="4827974" cy="4261409"/>
                        </a:xfrm>
                      </xdr:grpSpPr>
                      <xdr:cxnSp macro="">
                        <xdr:nvCxnSpPr>
                          <xdr:cNvPr id="224" name="Straight Arrow Connector 223">
                            <a:extLst>
                              <a:ext uri="{FF2B5EF4-FFF2-40B4-BE49-F238E27FC236}">
                                <a16:creationId xmlns:a16="http://schemas.microsoft.com/office/drawing/2014/main" id="{2170A11D-2857-4101-A1E4-48238C17E990}"/>
                              </a:ext>
                            </a:extLst>
                          </xdr:cNvPr>
                          <xdr:cNvCxnSpPr>
                            <a:cxnSpLocks/>
                            <a:stCxn id="232" idx="3"/>
                            <a:endCxn id="230" idx="1"/>
                          </xdr:cNvCxnSpPr>
                        </xdr:nvCxnSpPr>
                        <xdr:spPr>
                          <a:xfrm flipV="1">
                            <a:off x="4178266" y="6609232"/>
                            <a:ext cx="466263" cy="1008"/>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nvGrpSpPr>
                          <xdr:cNvPr id="225" name="Group 224">
                            <a:extLst>
                              <a:ext uri="{FF2B5EF4-FFF2-40B4-BE49-F238E27FC236}">
                                <a16:creationId xmlns:a16="http://schemas.microsoft.com/office/drawing/2014/main" id="{A55E659E-28B7-4C1E-BCB6-A6490A8CA393}"/>
                              </a:ext>
                            </a:extLst>
                          </xdr:cNvPr>
                          <xdr:cNvGrpSpPr/>
                        </xdr:nvGrpSpPr>
                        <xdr:grpSpPr>
                          <a:xfrm>
                            <a:off x="1968690" y="5825776"/>
                            <a:ext cx="4827974" cy="4261409"/>
                            <a:chOff x="-2658" y="5244532"/>
                            <a:chExt cx="4831807" cy="4261409"/>
                          </a:xfrm>
                        </xdr:grpSpPr>
                        <xdr:grpSp>
                          <xdr:nvGrpSpPr>
                            <xdr:cNvPr id="226" name="Group 225">
                              <a:extLst>
                                <a:ext uri="{FF2B5EF4-FFF2-40B4-BE49-F238E27FC236}">
                                  <a16:creationId xmlns:a16="http://schemas.microsoft.com/office/drawing/2014/main" id="{A2CAB6F1-8A9B-488C-BFA5-73BD124AFE0E}"/>
                                </a:ext>
                              </a:extLst>
                            </xdr:cNvPr>
                            <xdr:cNvGrpSpPr/>
                          </xdr:nvGrpSpPr>
                          <xdr:grpSpPr>
                            <a:xfrm>
                              <a:off x="73878" y="5244532"/>
                              <a:ext cx="4755271" cy="4261409"/>
                              <a:chOff x="73662" y="5123663"/>
                              <a:chExt cx="4767311" cy="4158949"/>
                            </a:xfrm>
                          </xdr:grpSpPr>
                          <xdr:sp macro="" textlink="">
                            <xdr:nvSpPr>
                              <xdr:cNvPr id="229" name="Rectangle 228">
                                <a:extLst>
                                  <a:ext uri="{FF2B5EF4-FFF2-40B4-BE49-F238E27FC236}">
                                    <a16:creationId xmlns:a16="http://schemas.microsoft.com/office/drawing/2014/main" id="{8D0BD5CC-9E4F-46D1-96BD-EF2AC7EC292E}"/>
                                  </a:ext>
                                </a:extLst>
                              </xdr:cNvPr>
                              <xdr:cNvSpPr/>
                            </xdr:nvSpPr>
                            <xdr:spPr>
                              <a:xfrm>
                                <a:off x="2720503" y="5123663"/>
                                <a:ext cx="1771705" cy="2997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a:solidFill>
                                      <a:schemeClr val="lt1"/>
                                    </a:solidFill>
                                    <a:latin typeface="+mn-lt"/>
                                    <a:ea typeface="+mn-ea"/>
                                    <a:cs typeface="+mn-cs"/>
                                  </a:rPr>
                                  <a:t>VW_FORM_06_SCORE</a:t>
                                </a:r>
                                <a:endParaRPr lang="th-TH" sz="1100">
                                  <a:solidFill>
                                    <a:schemeClr val="lt1"/>
                                  </a:solidFill>
                                  <a:latin typeface="+mn-lt"/>
                                  <a:ea typeface="+mn-ea"/>
                                  <a:cs typeface="+mn-cs"/>
                                </a:endParaRPr>
                              </a:p>
                            </xdr:txBody>
                          </xdr:sp>
                          <xdr:sp macro="" textlink="">
                            <xdr:nvSpPr>
                              <xdr:cNvPr id="230" name="Rectangle 229">
                                <a:extLst>
                                  <a:ext uri="{FF2B5EF4-FFF2-40B4-BE49-F238E27FC236}">
                                    <a16:creationId xmlns:a16="http://schemas.microsoft.com/office/drawing/2014/main" id="{266B9799-6E1A-4AC6-AA97-382164C89A21}"/>
                                  </a:ext>
                                </a:extLst>
                              </xdr:cNvPr>
                              <xdr:cNvSpPr/>
                            </xdr:nvSpPr>
                            <xdr:spPr>
                              <a:xfrm>
                                <a:off x="2681676" y="5732442"/>
                                <a:ext cx="1858888" cy="311679"/>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FACT_MS_FORM_SCORE </a:t>
                                </a:r>
                                <a:endParaRPr lang="th-TH" sz="1100"/>
                              </a:p>
                            </xdr:txBody>
                          </xdr:sp>
                          <xdr:cxnSp macro="">
                            <xdr:nvCxnSpPr>
                              <xdr:cNvPr id="231" name="Straight Arrow Connector 230">
                                <a:extLst>
                                  <a:ext uri="{FF2B5EF4-FFF2-40B4-BE49-F238E27FC236}">
                                    <a16:creationId xmlns:a16="http://schemas.microsoft.com/office/drawing/2014/main" id="{E8F7563D-446D-4C8E-803F-BAD6F8252F03}"/>
                                  </a:ext>
                                </a:extLst>
                              </xdr:cNvPr>
                              <xdr:cNvCxnSpPr>
                                <a:cxnSpLocks/>
                                <a:stCxn id="229" idx="2"/>
                                <a:endCxn id="230" idx="0"/>
                              </xdr:cNvCxnSpPr>
                            </xdr:nvCxnSpPr>
                            <xdr:spPr>
                              <a:xfrm>
                                <a:off x="3606599" y="5426579"/>
                                <a:ext cx="0" cy="302671"/>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32" name="Rectangle 231">
                                <a:extLst>
                                  <a:ext uri="{FF2B5EF4-FFF2-40B4-BE49-F238E27FC236}">
                                    <a16:creationId xmlns:a16="http://schemas.microsoft.com/office/drawing/2014/main" id="{2420271E-309E-4E05-9CDE-CAE765771959}"/>
                                  </a:ext>
                                </a:extLst>
                              </xdr:cNvPr>
                              <xdr:cNvSpPr/>
                            </xdr:nvSpPr>
                            <xdr:spPr>
                              <a:xfrm>
                                <a:off x="73662" y="5630806"/>
                                <a:ext cx="2140199" cy="51692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a:solidFill>
                                      <a:sysClr val="windowText" lastClr="000000"/>
                                    </a:solidFill>
                                    <a:latin typeface="+mn-lt"/>
                                    <a:ea typeface="+mn-ea"/>
                                    <a:cs typeface="+mn-cs"/>
                                  </a:rPr>
                                  <a:t>SP_PROC_MS_FORM_Satisfaction</a:t>
                                </a:r>
                              </a:p>
                              <a:p>
                                <a:pPr marL="0" indent="0" algn="ctr"/>
                                <a:r>
                                  <a:rPr lang="th-TH" sz="1100">
                                    <a:solidFill>
                                      <a:sysClr val="windowText" lastClr="000000"/>
                                    </a:solidFill>
                                    <a:latin typeface="+mn-lt"/>
                                    <a:ea typeface="+mn-ea"/>
                                    <a:cs typeface="+mn-cs"/>
                                  </a:rPr>
                                  <a:t>ลบดูดเฉพาะ </a:t>
                                </a:r>
                                <a:r>
                                  <a:rPr lang="en-US" sz="1100">
                                    <a:solidFill>
                                      <a:sysClr val="windowText" lastClr="000000"/>
                                    </a:solidFill>
                                    <a:latin typeface="+mn-lt"/>
                                    <a:ea typeface="+mn-ea"/>
                                    <a:cs typeface="+mn-cs"/>
                                  </a:rPr>
                                  <a:t>External&amp;Internal</a:t>
                                </a:r>
                                <a:endParaRPr lang="th-TH" sz="1100">
                                  <a:solidFill>
                                    <a:sysClr val="windowText" lastClr="000000"/>
                                  </a:solidFill>
                                  <a:latin typeface="+mn-lt"/>
                                  <a:ea typeface="+mn-ea"/>
                                  <a:cs typeface="+mn-cs"/>
                                </a:endParaRPr>
                              </a:p>
                            </xdr:txBody>
                          </xdr:sp>
                          <xdr:sp macro="" textlink="">
                            <xdr:nvSpPr>
                              <xdr:cNvPr id="233" name="Rectangle 232">
                                <a:extLst>
                                  <a:ext uri="{FF2B5EF4-FFF2-40B4-BE49-F238E27FC236}">
                                    <a16:creationId xmlns:a16="http://schemas.microsoft.com/office/drawing/2014/main" id="{44A2ED09-5865-4B17-B5AE-0FE4AD24DF8D}"/>
                                  </a:ext>
                                </a:extLst>
                              </xdr:cNvPr>
                              <xdr:cNvSpPr/>
                            </xdr:nvSpPr>
                            <xdr:spPr>
                              <a:xfrm>
                                <a:off x="2742794" y="6398568"/>
                                <a:ext cx="1740735" cy="3246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VW_FORM_07_SCORE_FIX</a:t>
                                </a:r>
                                <a:endParaRPr lang="th-TH" sz="1100"/>
                              </a:p>
                            </xdr:txBody>
                          </xdr:sp>
                          <xdr:cxnSp macro="">
                            <xdr:nvCxnSpPr>
                              <xdr:cNvPr id="234" name="Straight Arrow Connector 233">
                                <a:extLst>
                                  <a:ext uri="{FF2B5EF4-FFF2-40B4-BE49-F238E27FC236}">
                                    <a16:creationId xmlns:a16="http://schemas.microsoft.com/office/drawing/2014/main" id="{F5C5ED72-09B6-41C4-A611-482E870F3A45}"/>
                                  </a:ext>
                                </a:extLst>
                              </xdr:cNvPr>
                              <xdr:cNvCxnSpPr>
                                <a:cxnSpLocks/>
                                <a:stCxn id="230" idx="2"/>
                                <a:endCxn id="233" idx="0"/>
                              </xdr:cNvCxnSpPr>
                            </xdr:nvCxnSpPr>
                            <xdr:spPr>
                              <a:xfrm>
                                <a:off x="3611120" y="6044121"/>
                                <a:ext cx="2042" cy="354447"/>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35" name="Rectangle 234">
                                <a:extLst>
                                  <a:ext uri="{FF2B5EF4-FFF2-40B4-BE49-F238E27FC236}">
                                    <a16:creationId xmlns:a16="http://schemas.microsoft.com/office/drawing/2014/main" id="{57399919-13C6-415F-AED2-0E460DE54365}"/>
                                  </a:ext>
                                </a:extLst>
                              </xdr:cNvPr>
                              <xdr:cNvSpPr/>
                            </xdr:nvSpPr>
                            <xdr:spPr>
                              <a:xfrm>
                                <a:off x="2665059" y="7022862"/>
                                <a:ext cx="1907381" cy="321506"/>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VW_FACT_MS_FORM</a:t>
                                </a:r>
                                <a:r>
                                  <a:rPr lang="th-TH"/>
                                  <a:t> </a:t>
                                </a:r>
                                <a:r>
                                  <a:rPr lang="th-TH" sz="1100">
                                    <a:solidFill>
                                      <a:schemeClr val="lt1"/>
                                    </a:solidFill>
                                    <a:effectLst/>
                                    <a:latin typeface="+mn-lt"/>
                                    <a:ea typeface="+mn-ea"/>
                                    <a:cs typeface="+mn-cs"/>
                                  </a:rPr>
                                  <a:t>🔥</a:t>
                                </a:r>
                                <a:endParaRPr lang="th-TH" sz="1100"/>
                              </a:p>
                            </xdr:txBody>
                          </xdr:sp>
                          <xdr:cxnSp macro="">
                            <xdr:nvCxnSpPr>
                              <xdr:cNvPr id="236" name="Straight Arrow Connector 235">
                                <a:extLst>
                                  <a:ext uri="{FF2B5EF4-FFF2-40B4-BE49-F238E27FC236}">
                                    <a16:creationId xmlns:a16="http://schemas.microsoft.com/office/drawing/2014/main" id="{B7A75B00-966D-49F7-A81B-D4FB2B163225}"/>
                                  </a:ext>
                                </a:extLst>
                              </xdr:cNvPr>
                              <xdr:cNvCxnSpPr>
                                <a:cxnSpLocks/>
                                <a:stCxn id="233" idx="2"/>
                                <a:endCxn id="235" idx="0"/>
                              </xdr:cNvCxnSpPr>
                            </xdr:nvCxnSpPr>
                            <xdr:spPr>
                              <a:xfrm>
                                <a:off x="3613162" y="6723246"/>
                                <a:ext cx="5588" cy="299616"/>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37" name="Rectangle 236">
                                <a:extLst>
                                  <a:ext uri="{FF2B5EF4-FFF2-40B4-BE49-F238E27FC236}">
                                    <a16:creationId xmlns:a16="http://schemas.microsoft.com/office/drawing/2014/main" id="{97A3936B-E604-4D65-A860-6736264FD98D}"/>
                                  </a:ext>
                                </a:extLst>
                              </xdr:cNvPr>
                              <xdr:cNvSpPr/>
                            </xdr:nvSpPr>
                            <xdr:spPr>
                              <a:xfrm>
                                <a:off x="2442463" y="7647258"/>
                                <a:ext cx="2369395" cy="3406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VW_FACT_MS_FORM_GROUPING</a:t>
                                </a:r>
                                <a:endParaRPr lang="th-TH" sz="1100"/>
                              </a:p>
                            </xdr:txBody>
                          </xdr:sp>
                          <xdr:cxnSp macro="">
                            <xdr:nvCxnSpPr>
                              <xdr:cNvPr id="238" name="Straight Arrow Connector 237">
                                <a:extLst>
                                  <a:ext uri="{FF2B5EF4-FFF2-40B4-BE49-F238E27FC236}">
                                    <a16:creationId xmlns:a16="http://schemas.microsoft.com/office/drawing/2014/main" id="{1AE2B78D-31B9-4FE4-B3E1-C618148A397C}"/>
                                  </a:ext>
                                </a:extLst>
                              </xdr:cNvPr>
                              <xdr:cNvCxnSpPr>
                                <a:cxnSpLocks/>
                                <a:stCxn id="235" idx="2"/>
                                <a:endCxn id="237" idx="0"/>
                              </xdr:cNvCxnSpPr>
                            </xdr:nvCxnSpPr>
                            <xdr:spPr>
                              <a:xfrm>
                                <a:off x="3618750" y="7344368"/>
                                <a:ext cx="8411" cy="302890"/>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39" name="Rectangle 238">
                                <a:extLst>
                                  <a:ext uri="{FF2B5EF4-FFF2-40B4-BE49-F238E27FC236}">
                                    <a16:creationId xmlns:a16="http://schemas.microsoft.com/office/drawing/2014/main" id="{8FAF4DA2-397C-42CA-ACC9-A2529A95EF4E}"/>
                                  </a:ext>
                                </a:extLst>
                              </xdr:cNvPr>
                              <xdr:cNvSpPr/>
                            </xdr:nvSpPr>
                            <xdr:spPr>
                              <a:xfrm>
                                <a:off x="2585238" y="8288845"/>
                                <a:ext cx="2084322" cy="340637"/>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FACT_MS_FORM_GROUPING</a:t>
                                </a:r>
                                <a:r>
                                  <a:rPr lang="en-US"/>
                                  <a:t> </a:t>
                                </a:r>
                                <a:endParaRPr lang="th-TH" sz="1100"/>
                              </a:p>
                            </xdr:txBody>
                          </xdr:sp>
                          <xdr:cxnSp macro="">
                            <xdr:nvCxnSpPr>
                              <xdr:cNvPr id="240" name="Straight Arrow Connector 239">
                                <a:extLst>
                                  <a:ext uri="{FF2B5EF4-FFF2-40B4-BE49-F238E27FC236}">
                                    <a16:creationId xmlns:a16="http://schemas.microsoft.com/office/drawing/2014/main" id="{7D2A1E20-7865-4136-86D5-608F9ED6E520}"/>
                                  </a:ext>
                                </a:extLst>
                              </xdr:cNvPr>
                              <xdr:cNvCxnSpPr>
                                <a:cxnSpLocks/>
                                <a:stCxn id="237" idx="2"/>
                                <a:endCxn id="239" idx="0"/>
                              </xdr:cNvCxnSpPr>
                            </xdr:nvCxnSpPr>
                            <xdr:spPr>
                              <a:xfrm>
                                <a:off x="3627160" y="7987861"/>
                                <a:ext cx="0" cy="300984"/>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41" name="Rectangle 240">
                                <a:extLst>
                                  <a:ext uri="{FF2B5EF4-FFF2-40B4-BE49-F238E27FC236}">
                                    <a16:creationId xmlns:a16="http://schemas.microsoft.com/office/drawing/2014/main" id="{470091BC-F92A-449D-8372-ACADF86ECBEF}"/>
                                  </a:ext>
                                </a:extLst>
                              </xdr:cNvPr>
                              <xdr:cNvSpPr/>
                            </xdr:nvSpPr>
                            <xdr:spPr>
                              <a:xfrm>
                                <a:off x="2416108" y="8945421"/>
                                <a:ext cx="2424865" cy="337191"/>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VW_FACT_MS_FORM_REPORT</a:t>
                                </a:r>
                                <a:r>
                                  <a:rPr lang="th-TH">
                                    <a:effectLst/>
                                  </a:rPr>
                                  <a:t> </a:t>
                                </a:r>
                                <a:r>
                                  <a:rPr lang="th-TH" sz="1100">
                                    <a:solidFill>
                                      <a:schemeClr val="lt1"/>
                                    </a:solidFill>
                                    <a:effectLst/>
                                    <a:latin typeface="+mn-lt"/>
                                    <a:ea typeface="+mn-ea"/>
                                    <a:cs typeface="+mn-cs"/>
                                  </a:rPr>
                                  <a:t>🔥</a:t>
                                </a:r>
                                <a:endParaRPr lang="th-TH" sz="1100"/>
                              </a:p>
                            </xdr:txBody>
                          </xdr:sp>
                          <xdr:cxnSp macro="">
                            <xdr:nvCxnSpPr>
                              <xdr:cNvPr id="242" name="Straight Arrow Connector 241">
                                <a:extLst>
                                  <a:ext uri="{FF2B5EF4-FFF2-40B4-BE49-F238E27FC236}">
                                    <a16:creationId xmlns:a16="http://schemas.microsoft.com/office/drawing/2014/main" id="{7C204767-7718-4F67-95A6-A8AA0D9F22C2}"/>
                                  </a:ext>
                                </a:extLst>
                              </xdr:cNvPr>
                              <xdr:cNvCxnSpPr>
                                <a:cxnSpLocks/>
                                <a:stCxn id="239" idx="2"/>
                                <a:endCxn id="241" idx="0"/>
                              </xdr:cNvCxnSpPr>
                            </xdr:nvCxnSpPr>
                            <xdr:spPr>
                              <a:xfrm>
                                <a:off x="3624224" y="8629482"/>
                                <a:ext cx="1141" cy="315938"/>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sp macro="" textlink="">
                          <xdr:nvSpPr>
                            <xdr:cNvPr id="227" name="Rectangle 226">
                              <a:extLst>
                                <a:ext uri="{FF2B5EF4-FFF2-40B4-BE49-F238E27FC236}">
                                  <a16:creationId xmlns:a16="http://schemas.microsoft.com/office/drawing/2014/main" id="{27A859C9-6837-4E9C-8E09-3FC588974A80}"/>
                                </a:ext>
                              </a:extLst>
                            </xdr:cNvPr>
                            <xdr:cNvSpPr/>
                          </xdr:nvSpPr>
                          <xdr:spPr>
                            <a:xfrm>
                              <a:off x="-2658" y="8330224"/>
                              <a:ext cx="2205814" cy="652953"/>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a:solidFill>
                                    <a:sysClr val="windowText" lastClr="000000"/>
                                  </a:solidFill>
                                  <a:latin typeface="+mn-lt"/>
                                  <a:ea typeface="+mn-ea"/>
                                  <a:cs typeface="+mn-cs"/>
                                </a:rPr>
                                <a:t>SP_PROC_MS_FORM_Satisfaction</a:t>
                              </a:r>
                              <a:endParaRPr lang="th-TH" sz="1100">
                                <a:solidFill>
                                  <a:sysClr val="windowText" lastClr="000000"/>
                                </a:solidFill>
                                <a:latin typeface="+mn-lt"/>
                                <a:ea typeface="+mn-ea"/>
                                <a:cs typeface="+mn-cs"/>
                              </a:endParaRPr>
                            </a:p>
                            <a:p>
                              <a:pPr marL="0" indent="0" algn="ctr"/>
                              <a:r>
                                <a:rPr lang="th-TH" sz="1100">
                                  <a:solidFill>
                                    <a:sysClr val="windowText" lastClr="000000"/>
                                  </a:solidFill>
                                  <a:latin typeface="+mn-lt"/>
                                  <a:ea typeface="+mn-ea"/>
                                  <a:cs typeface="+mn-cs"/>
                                </a:rPr>
                                <a:t>ลบดูดเฉพาะ </a:t>
                              </a:r>
                              <a:r>
                                <a:rPr lang="en-US" sz="1100">
                                  <a:solidFill>
                                    <a:sysClr val="windowText" lastClr="000000"/>
                                  </a:solidFill>
                                  <a:latin typeface="+mn-lt"/>
                                  <a:ea typeface="+mn-ea"/>
                                  <a:cs typeface="+mn-cs"/>
                                </a:rPr>
                                <a:t>External&amp;Internal</a:t>
                              </a:r>
                              <a:endParaRPr lang="th-TH" sz="1100">
                                <a:solidFill>
                                  <a:sysClr val="windowText" lastClr="000000"/>
                                </a:solidFill>
                                <a:latin typeface="+mn-lt"/>
                                <a:ea typeface="+mn-ea"/>
                                <a:cs typeface="+mn-cs"/>
                              </a:endParaRPr>
                            </a:p>
                          </xdr:txBody>
                        </xdr:sp>
                        <xdr:cxnSp macro="">
                          <xdr:nvCxnSpPr>
                            <xdr:cNvPr id="228" name="Straight Arrow Connector 227">
                              <a:extLst>
                                <a:ext uri="{FF2B5EF4-FFF2-40B4-BE49-F238E27FC236}">
                                  <a16:creationId xmlns:a16="http://schemas.microsoft.com/office/drawing/2014/main" id="{D433790D-5D59-451D-9D54-4CF4CB9AE9F7}"/>
                                </a:ext>
                              </a:extLst>
                            </xdr:cNvPr>
                            <xdr:cNvCxnSpPr>
                              <a:cxnSpLocks/>
                              <a:stCxn id="227" idx="3"/>
                              <a:endCxn id="239" idx="1"/>
                            </xdr:cNvCxnSpPr>
                          </xdr:nvCxnSpPr>
                          <xdr:spPr>
                            <a:xfrm>
                              <a:off x="2203156" y="8656701"/>
                              <a:ext cx="375955" cy="5506"/>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grpSp>
                    <xdr:grpSp>
                      <xdr:nvGrpSpPr>
                        <xdr:cNvPr id="206" name="Group 205">
                          <a:extLst>
                            <a:ext uri="{FF2B5EF4-FFF2-40B4-BE49-F238E27FC236}">
                              <a16:creationId xmlns:a16="http://schemas.microsoft.com/office/drawing/2014/main" id="{6FBA6D6F-269A-4619-80C2-68C4E200D2D0}"/>
                            </a:ext>
                          </a:extLst>
                        </xdr:cNvPr>
                        <xdr:cNvGrpSpPr/>
                      </xdr:nvGrpSpPr>
                      <xdr:grpSpPr>
                        <a:xfrm>
                          <a:off x="6952821" y="5118380"/>
                          <a:ext cx="4448911" cy="4151822"/>
                          <a:chOff x="4347550" y="5825776"/>
                          <a:chExt cx="4424994" cy="4261409"/>
                        </a:xfrm>
                      </xdr:grpSpPr>
                      <xdr:cxnSp macro="">
                        <xdr:nvCxnSpPr>
                          <xdr:cNvPr id="207" name="Straight Arrow Connector 206">
                            <a:extLst>
                              <a:ext uri="{FF2B5EF4-FFF2-40B4-BE49-F238E27FC236}">
                                <a16:creationId xmlns:a16="http://schemas.microsoft.com/office/drawing/2014/main" id="{71FE6DF6-ECC9-4C44-989B-CBF39511D6A3}"/>
                              </a:ext>
                            </a:extLst>
                          </xdr:cNvPr>
                          <xdr:cNvCxnSpPr>
                            <a:cxnSpLocks/>
                            <a:stCxn id="215" idx="1"/>
                            <a:endCxn id="213" idx="3"/>
                          </xdr:cNvCxnSpPr>
                        </xdr:nvCxnSpPr>
                        <xdr:spPr>
                          <a:xfrm flipH="1" flipV="1">
                            <a:off x="6497252" y="6609232"/>
                            <a:ext cx="727033" cy="567"/>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nvGrpSpPr>
                          <xdr:cNvPr id="208" name="Group 207">
                            <a:extLst>
                              <a:ext uri="{FF2B5EF4-FFF2-40B4-BE49-F238E27FC236}">
                                <a16:creationId xmlns:a16="http://schemas.microsoft.com/office/drawing/2014/main" id="{7C8A2358-F233-46C1-A826-21ABA33D93D4}"/>
                              </a:ext>
                            </a:extLst>
                          </xdr:cNvPr>
                          <xdr:cNvGrpSpPr/>
                        </xdr:nvGrpSpPr>
                        <xdr:grpSpPr>
                          <a:xfrm>
                            <a:off x="4347550" y="5825776"/>
                            <a:ext cx="4424994" cy="4261409"/>
                            <a:chOff x="2378092" y="5244532"/>
                            <a:chExt cx="4428507" cy="4261409"/>
                          </a:xfrm>
                        </xdr:grpSpPr>
                        <xdr:grpSp>
                          <xdr:nvGrpSpPr>
                            <xdr:cNvPr id="209" name="Group 208">
                              <a:extLst>
                                <a:ext uri="{FF2B5EF4-FFF2-40B4-BE49-F238E27FC236}">
                                  <a16:creationId xmlns:a16="http://schemas.microsoft.com/office/drawing/2014/main" id="{3B158334-BE9E-4014-962B-D7A3F4C84431}"/>
                                </a:ext>
                              </a:extLst>
                            </xdr:cNvPr>
                            <xdr:cNvGrpSpPr/>
                          </xdr:nvGrpSpPr>
                          <xdr:grpSpPr>
                            <a:xfrm>
                              <a:off x="2378092" y="5244532"/>
                              <a:ext cx="4398229" cy="4261409"/>
                              <a:chOff x="2383711" y="5123663"/>
                              <a:chExt cx="4409364" cy="4158949"/>
                            </a:xfrm>
                          </xdr:grpSpPr>
                          <xdr:sp macro="" textlink="">
                            <xdr:nvSpPr>
                              <xdr:cNvPr id="212" name="Rectangle 211">
                                <a:extLst>
                                  <a:ext uri="{FF2B5EF4-FFF2-40B4-BE49-F238E27FC236}">
                                    <a16:creationId xmlns:a16="http://schemas.microsoft.com/office/drawing/2014/main" id="{E065195A-2518-4395-A0A9-DAACCC1CBA32}"/>
                                  </a:ext>
                                </a:extLst>
                              </xdr:cNvPr>
                              <xdr:cNvSpPr/>
                            </xdr:nvSpPr>
                            <xdr:spPr>
                              <a:xfrm>
                                <a:off x="2720503" y="5123663"/>
                                <a:ext cx="1771705" cy="2997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VW_FORM_06_SCORE_V2</a:t>
                                </a:r>
                                <a:endParaRPr lang="th-TH" sz="1100"/>
                              </a:p>
                            </xdr:txBody>
                          </xdr:sp>
                          <xdr:sp macro="" textlink="">
                            <xdr:nvSpPr>
                              <xdr:cNvPr id="213" name="Rectangle 212">
                                <a:extLst>
                                  <a:ext uri="{FF2B5EF4-FFF2-40B4-BE49-F238E27FC236}">
                                    <a16:creationId xmlns:a16="http://schemas.microsoft.com/office/drawing/2014/main" id="{9F6B851F-7AFF-4F90-AA45-D117F100D546}"/>
                                  </a:ext>
                                </a:extLst>
                              </xdr:cNvPr>
                              <xdr:cNvSpPr/>
                            </xdr:nvSpPr>
                            <xdr:spPr>
                              <a:xfrm>
                                <a:off x="2681676" y="5732442"/>
                                <a:ext cx="1858888" cy="311679"/>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FACT_MS_FORM_SCORE_V2 </a:t>
                                </a:r>
                                <a:endParaRPr lang="th-TH" sz="1100"/>
                              </a:p>
                            </xdr:txBody>
                          </xdr:sp>
                          <xdr:cxnSp macro="">
                            <xdr:nvCxnSpPr>
                              <xdr:cNvPr id="214" name="Straight Arrow Connector 213">
                                <a:extLst>
                                  <a:ext uri="{FF2B5EF4-FFF2-40B4-BE49-F238E27FC236}">
                                    <a16:creationId xmlns:a16="http://schemas.microsoft.com/office/drawing/2014/main" id="{E0AF3E19-EBAD-4580-8391-7BA27D5F866F}"/>
                                  </a:ext>
                                </a:extLst>
                              </xdr:cNvPr>
                              <xdr:cNvCxnSpPr>
                                <a:cxnSpLocks/>
                                <a:stCxn id="212" idx="2"/>
                                <a:endCxn id="213" idx="0"/>
                              </xdr:cNvCxnSpPr>
                            </xdr:nvCxnSpPr>
                            <xdr:spPr>
                              <a:xfrm>
                                <a:off x="3606599" y="5426579"/>
                                <a:ext cx="0" cy="302671"/>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15" name="Rectangle 214">
                                <a:extLst>
                                  <a:ext uri="{FF2B5EF4-FFF2-40B4-BE49-F238E27FC236}">
                                    <a16:creationId xmlns:a16="http://schemas.microsoft.com/office/drawing/2014/main" id="{894601E4-4FA5-4012-9FFE-ED4B02EB8933}"/>
                                  </a:ext>
                                </a:extLst>
                              </xdr:cNvPr>
                              <xdr:cNvSpPr/>
                            </xdr:nvSpPr>
                            <xdr:spPr>
                              <a:xfrm>
                                <a:off x="5270016" y="5731273"/>
                                <a:ext cx="1523059" cy="315123"/>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solidFill>
                                      <a:sysClr val="windowText" lastClr="000000"/>
                                    </a:solidFill>
                                  </a:rPr>
                                  <a:t>SP_PROC_MS_FORM</a:t>
                                </a:r>
                                <a:endParaRPr lang="th-TH" sz="1100">
                                  <a:solidFill>
                                    <a:sysClr val="windowText" lastClr="000000"/>
                                  </a:solidFill>
                                </a:endParaRPr>
                              </a:p>
                            </xdr:txBody>
                          </xdr:sp>
                          <xdr:cxnSp macro="">
                            <xdr:nvCxnSpPr>
                              <xdr:cNvPr id="216" name="Straight Arrow Connector 215">
                                <a:extLst>
                                  <a:ext uri="{FF2B5EF4-FFF2-40B4-BE49-F238E27FC236}">
                                    <a16:creationId xmlns:a16="http://schemas.microsoft.com/office/drawing/2014/main" id="{6E4CC3E0-AE38-4B27-BBD7-0FBF404C53C2}"/>
                                  </a:ext>
                                </a:extLst>
                              </xdr:cNvPr>
                              <xdr:cNvCxnSpPr>
                                <a:cxnSpLocks/>
                                <a:stCxn id="213" idx="2"/>
                                <a:endCxn id="217" idx="0"/>
                              </xdr:cNvCxnSpPr>
                            </xdr:nvCxnSpPr>
                            <xdr:spPr>
                              <a:xfrm>
                                <a:off x="3611120" y="6044121"/>
                                <a:ext cx="7631" cy="978741"/>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17" name="Rectangle 216">
                                <a:extLst>
                                  <a:ext uri="{FF2B5EF4-FFF2-40B4-BE49-F238E27FC236}">
                                    <a16:creationId xmlns:a16="http://schemas.microsoft.com/office/drawing/2014/main" id="{E7A41619-97AF-4F12-8580-A6308CF24562}"/>
                                  </a:ext>
                                </a:extLst>
                              </xdr:cNvPr>
                              <xdr:cNvSpPr/>
                            </xdr:nvSpPr>
                            <xdr:spPr>
                              <a:xfrm>
                                <a:off x="2665059" y="7022862"/>
                                <a:ext cx="1907381" cy="321506"/>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VW_FACT_MS_FORM_V2</a:t>
                                </a:r>
                                <a:r>
                                  <a:rPr lang="th-TH"/>
                                  <a:t> </a:t>
                                </a:r>
                                <a:r>
                                  <a:rPr lang="th-TH" sz="1100">
                                    <a:solidFill>
                                      <a:schemeClr val="lt1"/>
                                    </a:solidFill>
                                    <a:effectLst/>
                                    <a:latin typeface="+mn-lt"/>
                                    <a:ea typeface="+mn-ea"/>
                                    <a:cs typeface="+mn-cs"/>
                                  </a:rPr>
                                  <a:t>🔥</a:t>
                                </a:r>
                                <a:endParaRPr lang="th-TH" sz="1100"/>
                              </a:p>
                            </xdr:txBody>
                          </xdr:sp>
                          <xdr:sp macro="" textlink="">
                            <xdr:nvSpPr>
                              <xdr:cNvPr id="218" name="Rectangle 217">
                                <a:extLst>
                                  <a:ext uri="{FF2B5EF4-FFF2-40B4-BE49-F238E27FC236}">
                                    <a16:creationId xmlns:a16="http://schemas.microsoft.com/office/drawing/2014/main" id="{10202989-FC0E-476B-AF91-05315D078056}"/>
                                  </a:ext>
                                </a:extLst>
                              </xdr:cNvPr>
                              <xdr:cNvSpPr/>
                            </xdr:nvSpPr>
                            <xdr:spPr>
                              <a:xfrm>
                                <a:off x="2383711" y="7647258"/>
                                <a:ext cx="2459001" cy="3406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VW_FACT_MS_FORM_GROUPING_V2</a:t>
                                </a:r>
                                <a:endParaRPr lang="th-TH" sz="1100"/>
                              </a:p>
                            </xdr:txBody>
                          </xdr:sp>
                          <xdr:cxnSp macro="">
                            <xdr:nvCxnSpPr>
                              <xdr:cNvPr id="219" name="Straight Arrow Connector 218">
                                <a:extLst>
                                  <a:ext uri="{FF2B5EF4-FFF2-40B4-BE49-F238E27FC236}">
                                    <a16:creationId xmlns:a16="http://schemas.microsoft.com/office/drawing/2014/main" id="{CB2A430A-E6A3-4BCE-BB35-F9AEA9F9FAEA}"/>
                                  </a:ext>
                                </a:extLst>
                              </xdr:cNvPr>
                              <xdr:cNvCxnSpPr>
                                <a:cxnSpLocks/>
                                <a:stCxn id="217" idx="2"/>
                                <a:endCxn id="218" idx="0"/>
                              </xdr:cNvCxnSpPr>
                            </xdr:nvCxnSpPr>
                            <xdr:spPr>
                              <a:xfrm flipH="1">
                                <a:off x="3613212" y="7344368"/>
                                <a:ext cx="5538" cy="302890"/>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20" name="Rectangle 219">
                                <a:extLst>
                                  <a:ext uri="{FF2B5EF4-FFF2-40B4-BE49-F238E27FC236}">
                                    <a16:creationId xmlns:a16="http://schemas.microsoft.com/office/drawing/2014/main" id="{DEFF1644-ECB8-4A74-BA5F-614485D6ED55}"/>
                                  </a:ext>
                                </a:extLst>
                              </xdr:cNvPr>
                              <xdr:cNvSpPr/>
                            </xdr:nvSpPr>
                            <xdr:spPr>
                              <a:xfrm>
                                <a:off x="2534683" y="8288845"/>
                                <a:ext cx="2168450" cy="340637"/>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FACT_MS_FORM_GROUPING_V2</a:t>
                                </a:r>
                                <a:r>
                                  <a:rPr lang="en-US"/>
                                  <a:t> </a:t>
                                </a:r>
                                <a:endParaRPr lang="th-TH" sz="1100"/>
                              </a:p>
                            </xdr:txBody>
                          </xdr:sp>
                          <xdr:cxnSp macro="">
                            <xdr:nvCxnSpPr>
                              <xdr:cNvPr id="221" name="Straight Arrow Connector 220">
                                <a:extLst>
                                  <a:ext uri="{FF2B5EF4-FFF2-40B4-BE49-F238E27FC236}">
                                    <a16:creationId xmlns:a16="http://schemas.microsoft.com/office/drawing/2014/main" id="{5BA9AD92-A445-4976-A9A7-3307FDB749C7}"/>
                                  </a:ext>
                                </a:extLst>
                              </xdr:cNvPr>
                              <xdr:cNvCxnSpPr>
                                <a:cxnSpLocks/>
                                <a:stCxn id="218" idx="2"/>
                                <a:endCxn id="220" idx="0"/>
                              </xdr:cNvCxnSpPr>
                            </xdr:nvCxnSpPr>
                            <xdr:spPr>
                              <a:xfrm>
                                <a:off x="3613212" y="7987861"/>
                                <a:ext cx="5697" cy="300984"/>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22" name="Rectangle 221">
                                <a:extLst>
                                  <a:ext uri="{FF2B5EF4-FFF2-40B4-BE49-F238E27FC236}">
                                    <a16:creationId xmlns:a16="http://schemas.microsoft.com/office/drawing/2014/main" id="{274E97AA-FC96-4AA9-BEF7-E13BDC6881DE}"/>
                                  </a:ext>
                                </a:extLst>
                              </xdr:cNvPr>
                              <xdr:cNvSpPr/>
                            </xdr:nvSpPr>
                            <xdr:spPr>
                              <a:xfrm>
                                <a:off x="2407714" y="8945421"/>
                                <a:ext cx="2424865" cy="337191"/>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VW_FACT_MS_FORM_REPORT_V2</a:t>
                                </a:r>
                                <a:r>
                                  <a:rPr lang="th-TH">
                                    <a:effectLst/>
                                  </a:rPr>
                                  <a:t> </a:t>
                                </a:r>
                                <a:r>
                                  <a:rPr lang="th-TH" sz="1100">
                                    <a:solidFill>
                                      <a:schemeClr val="lt1"/>
                                    </a:solidFill>
                                    <a:effectLst/>
                                    <a:latin typeface="+mn-lt"/>
                                    <a:ea typeface="+mn-ea"/>
                                    <a:cs typeface="+mn-cs"/>
                                  </a:rPr>
                                  <a:t>🔥</a:t>
                                </a:r>
                                <a:endParaRPr lang="th-TH" sz="1100"/>
                              </a:p>
                            </xdr:txBody>
                          </xdr:sp>
                          <xdr:cxnSp macro="">
                            <xdr:nvCxnSpPr>
                              <xdr:cNvPr id="223" name="Straight Arrow Connector 222">
                                <a:extLst>
                                  <a:ext uri="{FF2B5EF4-FFF2-40B4-BE49-F238E27FC236}">
                                    <a16:creationId xmlns:a16="http://schemas.microsoft.com/office/drawing/2014/main" id="{F176D366-829B-40C1-8C9F-D88F340AF2D2}"/>
                                  </a:ext>
                                </a:extLst>
                              </xdr:cNvPr>
                              <xdr:cNvCxnSpPr>
                                <a:cxnSpLocks/>
                                <a:stCxn id="220" idx="2"/>
                                <a:endCxn id="222" idx="0"/>
                              </xdr:cNvCxnSpPr>
                            </xdr:nvCxnSpPr>
                            <xdr:spPr>
                              <a:xfrm>
                                <a:off x="3618909" y="8629481"/>
                                <a:ext cx="1238" cy="315940"/>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sp macro="" textlink="">
                          <xdr:nvSpPr>
                            <xdr:cNvPr id="210" name="Rectangle 209">
                              <a:extLst>
                                <a:ext uri="{FF2B5EF4-FFF2-40B4-BE49-F238E27FC236}">
                                  <a16:creationId xmlns:a16="http://schemas.microsoft.com/office/drawing/2014/main" id="{EE0CAC39-EF25-43A3-BB6C-DA073B10557E}"/>
                                </a:ext>
                              </a:extLst>
                            </xdr:cNvPr>
                            <xdr:cNvSpPr/>
                          </xdr:nvSpPr>
                          <xdr:spPr>
                            <a:xfrm>
                              <a:off x="5313841" y="8496982"/>
                              <a:ext cx="1492758" cy="323997"/>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solidFill>
                                    <a:sysClr val="windowText" lastClr="000000"/>
                                  </a:solidFill>
                                </a:rPr>
                                <a:t>SP_PROC_MS_FORM</a:t>
                              </a:r>
                              <a:endParaRPr lang="th-TH" sz="1100">
                                <a:solidFill>
                                  <a:sysClr val="windowText" lastClr="000000"/>
                                </a:solidFill>
                              </a:endParaRPr>
                            </a:p>
                          </xdr:txBody>
                        </xdr:sp>
                        <xdr:cxnSp macro="">
                          <xdr:nvCxnSpPr>
                            <xdr:cNvPr id="211" name="Straight Arrow Connector 210">
                              <a:extLst>
                                <a:ext uri="{FF2B5EF4-FFF2-40B4-BE49-F238E27FC236}">
                                  <a16:creationId xmlns:a16="http://schemas.microsoft.com/office/drawing/2014/main" id="{A873B13F-B1D4-4549-8914-CBBCCD2D0CFC}"/>
                                </a:ext>
                              </a:extLst>
                            </xdr:cNvPr>
                            <xdr:cNvCxnSpPr>
                              <a:cxnSpLocks/>
                              <a:stCxn id="210" idx="1"/>
                              <a:endCxn id="220" idx="3"/>
                            </xdr:cNvCxnSpPr>
                          </xdr:nvCxnSpPr>
                          <xdr:spPr>
                            <a:xfrm flipH="1">
                              <a:off x="4691657" y="8658980"/>
                              <a:ext cx="622184" cy="3227"/>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grpSp>
                  </xdr:grpSp>
                  <xdr:grpSp>
                    <xdr:nvGrpSpPr>
                      <xdr:cNvPr id="191" name="Group 190">
                        <a:extLst>
                          <a:ext uri="{FF2B5EF4-FFF2-40B4-BE49-F238E27FC236}">
                            <a16:creationId xmlns:a16="http://schemas.microsoft.com/office/drawing/2014/main" id="{B2169FC1-F0E9-4C15-8F66-534C0C3CC19E}"/>
                          </a:ext>
                        </a:extLst>
                      </xdr:cNvPr>
                      <xdr:cNvGrpSpPr/>
                    </xdr:nvGrpSpPr>
                    <xdr:grpSpPr>
                      <a:xfrm>
                        <a:off x="2695046" y="2569597"/>
                        <a:ext cx="3182481" cy="1471064"/>
                        <a:chOff x="2703334" y="2554022"/>
                        <a:chExt cx="3188505" cy="1476359"/>
                      </a:xfrm>
                    </xdr:grpSpPr>
                    <xdr:grpSp>
                      <xdr:nvGrpSpPr>
                        <xdr:cNvPr id="192" name="Group 191">
                          <a:extLst>
                            <a:ext uri="{FF2B5EF4-FFF2-40B4-BE49-F238E27FC236}">
                              <a16:creationId xmlns:a16="http://schemas.microsoft.com/office/drawing/2014/main" id="{61D87877-50FD-48E2-A781-5F3524B63A07}"/>
                            </a:ext>
                          </a:extLst>
                        </xdr:cNvPr>
                        <xdr:cNvGrpSpPr/>
                      </xdr:nvGrpSpPr>
                      <xdr:grpSpPr>
                        <a:xfrm>
                          <a:off x="2703334" y="2554022"/>
                          <a:ext cx="2377662" cy="1161751"/>
                          <a:chOff x="2539904" y="2600298"/>
                          <a:chExt cx="2391215" cy="1181166"/>
                        </a:xfrm>
                      </xdr:grpSpPr>
                      <xdr:sp macro="" textlink="">
                        <xdr:nvSpPr>
                          <xdr:cNvPr id="199" name="Explosion: 8 Points 198">
                            <a:extLst>
                              <a:ext uri="{FF2B5EF4-FFF2-40B4-BE49-F238E27FC236}">
                                <a16:creationId xmlns:a16="http://schemas.microsoft.com/office/drawing/2014/main" id="{839418F2-9D4D-4DFD-B677-CD6D5A4B9BB9}"/>
                              </a:ext>
                            </a:extLst>
                          </xdr:cNvPr>
                          <xdr:cNvSpPr/>
                        </xdr:nvSpPr>
                        <xdr:spPr>
                          <a:xfrm>
                            <a:off x="3349864" y="2600298"/>
                            <a:ext cx="708187" cy="602547"/>
                          </a:xfrm>
                          <a:prstGeom prst="irregularSeal1">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100">
                                <a:solidFill>
                                  <a:schemeClr val="bg1"/>
                                </a:solidFill>
                              </a:rPr>
                              <a:t>V1.</a:t>
                            </a:r>
                            <a:endParaRPr lang="th-TH" sz="1100">
                              <a:solidFill>
                                <a:schemeClr val="bg1"/>
                              </a:solidFill>
                            </a:endParaRPr>
                          </a:p>
                        </xdr:txBody>
                      </xdr:sp>
                      <xdr:sp macro="" textlink="">
                        <xdr:nvSpPr>
                          <xdr:cNvPr id="202" name="Rectangle 201">
                            <a:extLst>
                              <a:ext uri="{FF2B5EF4-FFF2-40B4-BE49-F238E27FC236}">
                                <a16:creationId xmlns:a16="http://schemas.microsoft.com/office/drawing/2014/main" id="{11FF1152-2728-4F1D-9E66-33B30A1E83DE}"/>
                              </a:ext>
                            </a:extLst>
                          </xdr:cNvPr>
                          <xdr:cNvSpPr/>
                        </xdr:nvSpPr>
                        <xdr:spPr>
                          <a:xfrm>
                            <a:off x="2539904" y="3475202"/>
                            <a:ext cx="2391215" cy="306262"/>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a:solidFill>
                                  <a:schemeClr val="lt1"/>
                                </a:solidFill>
                                <a:latin typeface="+mn-lt"/>
                                <a:ea typeface="+mn-ea"/>
                                <a:cs typeface="+mn-cs"/>
                              </a:rPr>
                              <a:t>FACT_FORM_02_UNION_VALUE_MAP</a:t>
                            </a:r>
                            <a:endParaRPr lang="th-TH" sz="1100">
                              <a:solidFill>
                                <a:schemeClr val="lt1"/>
                              </a:solidFill>
                              <a:latin typeface="+mn-lt"/>
                              <a:ea typeface="+mn-ea"/>
                              <a:cs typeface="+mn-cs"/>
                            </a:endParaRPr>
                          </a:p>
                        </xdr:txBody>
                      </xdr:sp>
                    </xdr:grpSp>
                    <xdr:cxnSp macro="">
                      <xdr:nvCxnSpPr>
                        <xdr:cNvPr id="193" name="Connector: Elbow 192">
                          <a:extLst>
                            <a:ext uri="{FF2B5EF4-FFF2-40B4-BE49-F238E27FC236}">
                              <a16:creationId xmlns:a16="http://schemas.microsoft.com/office/drawing/2014/main" id="{11133272-A8C5-48F4-898A-E579F7659F54}"/>
                            </a:ext>
                          </a:extLst>
                        </xdr:cNvPr>
                        <xdr:cNvCxnSpPr>
                          <a:stCxn id="202" idx="3"/>
                          <a:endCxn id="258" idx="0"/>
                        </xdr:cNvCxnSpPr>
                      </xdr:nvCxnSpPr>
                      <xdr:spPr>
                        <a:xfrm>
                          <a:off x="5080996" y="3565159"/>
                          <a:ext cx="810843" cy="465222"/>
                        </a:xfrm>
                        <a:prstGeom prst="bentConnector2">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grpSp>
                </xdr:grpSp>
                <xdr:sp macro="" textlink="">
                  <xdr:nvSpPr>
                    <xdr:cNvPr id="189" name="Explosion: 8 Points 188">
                      <a:extLst>
                        <a:ext uri="{FF2B5EF4-FFF2-40B4-BE49-F238E27FC236}">
                          <a16:creationId xmlns:a16="http://schemas.microsoft.com/office/drawing/2014/main" id="{ECC25608-9946-484E-8C8B-7C127194DD4A}"/>
                        </a:ext>
                      </a:extLst>
                    </xdr:cNvPr>
                    <xdr:cNvSpPr/>
                  </xdr:nvSpPr>
                  <xdr:spPr>
                    <a:xfrm>
                      <a:off x="3504266" y="5942294"/>
                      <a:ext cx="702074" cy="578397"/>
                    </a:xfrm>
                    <a:prstGeom prst="irregularSeal1">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100">
                          <a:solidFill>
                            <a:schemeClr val="bg1"/>
                          </a:solidFill>
                        </a:rPr>
                        <a:t>V1.</a:t>
                      </a:r>
                      <a:endParaRPr lang="th-TH" sz="1100">
                        <a:solidFill>
                          <a:schemeClr val="bg1"/>
                        </a:solidFill>
                      </a:endParaRPr>
                    </a:p>
                  </xdr:txBody>
                </xdr:sp>
              </xdr:grpSp>
              <xdr:sp macro="" textlink="">
                <xdr:nvSpPr>
                  <xdr:cNvPr id="31" name="Rectangle: Rounded Corners 30">
                    <a:extLst>
                      <a:ext uri="{FF2B5EF4-FFF2-40B4-BE49-F238E27FC236}">
                        <a16:creationId xmlns:a16="http://schemas.microsoft.com/office/drawing/2014/main" id="{48494542-8441-49BD-A66B-7CC614A7A6E5}"/>
                      </a:ext>
                    </a:extLst>
                  </xdr:cNvPr>
                  <xdr:cNvSpPr/>
                </xdr:nvSpPr>
                <xdr:spPr>
                  <a:xfrm>
                    <a:off x="7714288" y="1555194"/>
                    <a:ext cx="2567609" cy="326888"/>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latin typeface="+mn-lt"/>
                        <a:ea typeface="+mn-ea"/>
                        <a:cs typeface="+mn-cs"/>
                      </a:rPr>
                      <a:t>Data2 + External&amp;Internal</a:t>
                    </a:r>
                    <a:r>
                      <a:rPr lang="th-TH" sz="1100" baseline="0">
                        <a:solidFill>
                          <a:sysClr val="windowText" lastClr="000000"/>
                        </a:solidFill>
                        <a:latin typeface="+mn-lt"/>
                        <a:ea typeface="+mn-ea"/>
                        <a:cs typeface="+mn-cs"/>
                      </a:rPr>
                      <a:t> (รวม)</a:t>
                    </a:r>
                    <a:endParaRPr lang="th-TH" sz="1100">
                      <a:solidFill>
                        <a:sysClr val="windowText" lastClr="000000"/>
                      </a:solidFill>
                      <a:latin typeface="+mn-lt"/>
                      <a:ea typeface="+mn-ea"/>
                      <a:cs typeface="+mn-cs"/>
                    </a:endParaRPr>
                  </a:p>
                </xdr:txBody>
              </xdr:sp>
            </xdr:grpSp>
            <xdr:sp macro="" textlink="">
              <xdr:nvSpPr>
                <xdr:cNvPr id="265" name="Rectangle: Rounded Corners 264">
                  <a:extLst>
                    <a:ext uri="{FF2B5EF4-FFF2-40B4-BE49-F238E27FC236}">
                      <a16:creationId xmlns:a16="http://schemas.microsoft.com/office/drawing/2014/main" id="{2714E980-DE03-45DC-AE35-804A56145C75}"/>
                    </a:ext>
                  </a:extLst>
                </xdr:cNvPr>
                <xdr:cNvSpPr/>
              </xdr:nvSpPr>
              <xdr:spPr>
                <a:xfrm>
                  <a:off x="3009762" y="10350085"/>
                  <a:ext cx="2558084" cy="330063"/>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latin typeface="+mn-lt"/>
                      <a:ea typeface="+mn-ea"/>
                      <a:cs typeface="+mn-cs"/>
                    </a:rPr>
                    <a:t>Data1 +  External&amp;Internal</a:t>
                  </a:r>
                  <a:r>
                    <a:rPr lang="th-TH" sz="1100">
                      <a:solidFill>
                        <a:sysClr val="windowText" lastClr="000000"/>
                      </a:solidFill>
                      <a:latin typeface="+mn-lt"/>
                      <a:ea typeface="+mn-ea"/>
                      <a:cs typeface="+mn-cs"/>
                    </a:rPr>
                    <a:t> (รวม)</a:t>
                  </a:r>
                </a:p>
              </xdr:txBody>
            </xdr:sp>
            <xdr:sp macro="" textlink="">
              <xdr:nvSpPr>
                <xdr:cNvPr id="266" name="Rectangle: Rounded Corners 265">
                  <a:extLst>
                    <a:ext uri="{FF2B5EF4-FFF2-40B4-BE49-F238E27FC236}">
                      <a16:creationId xmlns:a16="http://schemas.microsoft.com/office/drawing/2014/main" id="{C2CD4A59-3507-4F00-B157-0687317F5227}"/>
                    </a:ext>
                  </a:extLst>
                </xdr:cNvPr>
                <xdr:cNvSpPr/>
              </xdr:nvSpPr>
              <xdr:spPr>
                <a:xfrm>
                  <a:off x="7394437" y="10325237"/>
                  <a:ext cx="2554909" cy="330063"/>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latin typeface="+mn-lt"/>
                      <a:ea typeface="+mn-ea"/>
                      <a:cs typeface="+mn-cs"/>
                    </a:rPr>
                    <a:t>Data</a:t>
                  </a:r>
                  <a:r>
                    <a:rPr lang="th-TH" sz="1100">
                      <a:solidFill>
                        <a:sysClr val="windowText" lastClr="000000"/>
                      </a:solidFill>
                      <a:latin typeface="+mn-lt"/>
                      <a:ea typeface="+mn-ea"/>
                      <a:cs typeface="+mn-cs"/>
                    </a:rPr>
                    <a:t>2</a:t>
                  </a:r>
                  <a:r>
                    <a:rPr lang="en-US" sz="1100">
                      <a:solidFill>
                        <a:sysClr val="windowText" lastClr="000000"/>
                      </a:solidFill>
                      <a:latin typeface="+mn-lt"/>
                      <a:ea typeface="+mn-ea"/>
                      <a:cs typeface="+mn-cs"/>
                    </a:rPr>
                    <a:t> +  External&amp;Internal</a:t>
                  </a:r>
                  <a:r>
                    <a:rPr lang="th-TH" sz="1100">
                      <a:solidFill>
                        <a:sysClr val="windowText" lastClr="000000"/>
                      </a:solidFill>
                      <a:latin typeface="+mn-lt"/>
                      <a:ea typeface="+mn-ea"/>
                      <a:cs typeface="+mn-cs"/>
                    </a:rPr>
                    <a:t> (รวม)</a:t>
                  </a:r>
                </a:p>
              </xdr:txBody>
            </xdr:sp>
            <xdr:sp macro="" textlink="">
              <xdr:nvSpPr>
                <xdr:cNvPr id="267" name="Rectangle: Rounded Corners 266">
                  <a:extLst>
                    <a:ext uri="{FF2B5EF4-FFF2-40B4-BE49-F238E27FC236}">
                      <a16:creationId xmlns:a16="http://schemas.microsoft.com/office/drawing/2014/main" id="{233CFF3F-938D-49FC-B17A-777B71778CB9}"/>
                    </a:ext>
                  </a:extLst>
                </xdr:cNvPr>
                <xdr:cNvSpPr/>
              </xdr:nvSpPr>
              <xdr:spPr>
                <a:xfrm>
                  <a:off x="3005345" y="11059216"/>
                  <a:ext cx="2561259" cy="523046"/>
                </a:xfrm>
                <a:prstGeom prst="roundRect">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chemeClr val="bg1"/>
                      </a:solidFill>
                      <a:latin typeface="+mn-lt"/>
                      <a:ea typeface="+mn-ea"/>
                      <a:cs typeface="+mn-cs"/>
                    </a:rPr>
                    <a:t>Procurement</a:t>
                  </a:r>
                  <a:br>
                    <a:rPr lang="en-US" sz="1100">
                      <a:solidFill>
                        <a:schemeClr val="bg1"/>
                      </a:solidFill>
                      <a:latin typeface="+mn-lt"/>
                      <a:ea typeface="+mn-ea"/>
                      <a:cs typeface="+mn-cs"/>
                    </a:rPr>
                  </a:br>
                  <a:r>
                    <a:rPr lang="en-US" sz="1100">
                      <a:solidFill>
                        <a:schemeClr val="bg1"/>
                      </a:solidFill>
                      <a:latin typeface="+mn-lt"/>
                      <a:ea typeface="+mn-ea"/>
                      <a:cs typeface="+mn-cs"/>
                    </a:rPr>
                    <a:t>External&amp;Internal </a:t>
                  </a:r>
                  <a:r>
                    <a:rPr lang="th-TH" sz="1100">
                      <a:solidFill>
                        <a:schemeClr val="bg1"/>
                      </a:solidFill>
                      <a:latin typeface="+mn-lt"/>
                      <a:ea typeface="+mn-ea"/>
                      <a:cs typeface="+mn-cs"/>
                    </a:rPr>
                    <a:t>(รวม)</a:t>
                  </a:r>
                </a:p>
                <a:p>
                  <a:pPr marL="0" indent="0" algn="ctr"/>
                  <a:endParaRPr lang="th-TH" sz="1100">
                    <a:solidFill>
                      <a:schemeClr val="bg1"/>
                    </a:solidFill>
                    <a:latin typeface="+mn-lt"/>
                    <a:ea typeface="+mn-ea"/>
                    <a:cs typeface="+mn-cs"/>
                  </a:endParaRPr>
                </a:p>
              </xdr:txBody>
            </xdr:sp>
            <xdr:sp macro="" textlink="">
              <xdr:nvSpPr>
                <xdr:cNvPr id="268" name="Rectangle: Rounded Corners 267">
                  <a:extLst>
                    <a:ext uri="{FF2B5EF4-FFF2-40B4-BE49-F238E27FC236}">
                      <a16:creationId xmlns:a16="http://schemas.microsoft.com/office/drawing/2014/main" id="{5D34B18E-A738-4AD4-9E1D-E9FAD377154F}"/>
                    </a:ext>
                  </a:extLst>
                </xdr:cNvPr>
                <xdr:cNvSpPr/>
              </xdr:nvSpPr>
              <xdr:spPr>
                <a:xfrm>
                  <a:off x="7395128" y="11054112"/>
                  <a:ext cx="2564434" cy="529396"/>
                </a:xfrm>
                <a:prstGeom prst="roundRect">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chemeClr val="bg1"/>
                      </a:solidFill>
                      <a:latin typeface="+mn-lt"/>
                      <a:ea typeface="+mn-ea"/>
                      <a:cs typeface="+mn-cs"/>
                    </a:rPr>
                    <a:t>Vendor Evaluation</a:t>
                  </a:r>
                  <a:br>
                    <a:rPr lang="en-US" sz="1100">
                      <a:solidFill>
                        <a:schemeClr val="bg1"/>
                      </a:solidFill>
                      <a:latin typeface="+mn-lt"/>
                      <a:ea typeface="+mn-ea"/>
                      <a:cs typeface="+mn-cs"/>
                    </a:rPr>
                  </a:br>
                  <a:r>
                    <a:rPr lang="en-US" sz="1100" b="1">
                      <a:solidFill>
                        <a:schemeClr val="bg1"/>
                      </a:solidFill>
                      <a:latin typeface="+mn-lt"/>
                      <a:ea typeface="+mn-ea"/>
                      <a:cs typeface="+mn-cs"/>
                    </a:rPr>
                    <a:t>Exc.</a:t>
                  </a:r>
                  <a:r>
                    <a:rPr lang="en-US" sz="1100" baseline="0">
                      <a:solidFill>
                        <a:schemeClr val="bg1"/>
                      </a:solidFill>
                      <a:latin typeface="+mn-lt"/>
                      <a:ea typeface="+mn-ea"/>
                      <a:cs typeface="+mn-cs"/>
                    </a:rPr>
                    <a:t> </a:t>
                  </a:r>
                  <a:r>
                    <a:rPr lang="en-US" sz="1100">
                      <a:solidFill>
                        <a:schemeClr val="bg1"/>
                      </a:solidFill>
                      <a:latin typeface="+mn-lt"/>
                      <a:ea typeface="+mn-ea"/>
                      <a:cs typeface="+mn-cs"/>
                    </a:rPr>
                    <a:t>External&amp;Internal (V1V2)</a:t>
                  </a:r>
                  <a:endParaRPr lang="th-TH" sz="1100">
                    <a:solidFill>
                      <a:schemeClr val="bg1"/>
                    </a:solidFill>
                    <a:latin typeface="+mn-lt"/>
                    <a:ea typeface="+mn-ea"/>
                    <a:cs typeface="+mn-cs"/>
                  </a:endParaRPr>
                </a:p>
                <a:p>
                  <a:pPr marL="0" indent="0" algn="ctr"/>
                  <a:endParaRPr lang="th-TH" sz="1100">
                    <a:solidFill>
                      <a:schemeClr val="bg1"/>
                    </a:solidFill>
                    <a:latin typeface="+mn-lt"/>
                    <a:ea typeface="+mn-ea"/>
                    <a:cs typeface="+mn-cs"/>
                  </a:endParaRPr>
                </a:p>
              </xdr:txBody>
            </xdr:sp>
            <xdr:cxnSp macro="">
              <xdr:nvCxnSpPr>
                <xdr:cNvPr id="269" name="Straight Arrow Connector 268">
                  <a:extLst>
                    <a:ext uri="{FF2B5EF4-FFF2-40B4-BE49-F238E27FC236}">
                      <a16:creationId xmlns:a16="http://schemas.microsoft.com/office/drawing/2014/main" id="{2CDAF6E0-F016-4F31-A900-4B88AC933D42}"/>
                    </a:ext>
                  </a:extLst>
                </xdr:cNvPr>
                <xdr:cNvCxnSpPr>
                  <a:cxnSpLocks/>
                  <a:stCxn id="265" idx="2"/>
                  <a:endCxn id="267" idx="0"/>
                </xdr:cNvCxnSpPr>
              </xdr:nvCxnSpPr>
              <xdr:spPr>
                <a:xfrm flipH="1">
                  <a:off x="4285975" y="10680148"/>
                  <a:ext cx="2829" cy="375893"/>
                </a:xfrm>
                <a:prstGeom prst="straightConnector1">
                  <a:avLst/>
                </a:prstGeom>
                <a:ln w="38100">
                  <a:solidFill>
                    <a:schemeClr val="accent3">
                      <a:lumMod val="75000"/>
                    </a:schemeClr>
                  </a:solidFill>
                  <a:tailEnd type="triangle"/>
                </a:ln>
              </xdr:spPr>
              <xdr:style>
                <a:lnRef idx="3">
                  <a:schemeClr val="accent3"/>
                </a:lnRef>
                <a:fillRef idx="0">
                  <a:schemeClr val="accent3"/>
                </a:fillRef>
                <a:effectRef idx="2">
                  <a:schemeClr val="accent3"/>
                </a:effectRef>
                <a:fontRef idx="minor">
                  <a:schemeClr val="tx1"/>
                </a:fontRef>
              </xdr:style>
            </xdr:cxnSp>
            <xdr:cxnSp macro="">
              <xdr:nvCxnSpPr>
                <xdr:cNvPr id="52" name="Connector: Elbow 51">
                  <a:extLst>
                    <a:ext uri="{FF2B5EF4-FFF2-40B4-BE49-F238E27FC236}">
                      <a16:creationId xmlns:a16="http://schemas.microsoft.com/office/drawing/2014/main" id="{FD00A55A-6548-437E-A431-3BA67214535F}"/>
                    </a:ext>
                  </a:extLst>
                </xdr:cNvPr>
                <xdr:cNvCxnSpPr>
                  <a:stCxn id="265" idx="2"/>
                  <a:endCxn id="268" idx="0"/>
                </xdr:cNvCxnSpPr>
              </xdr:nvCxnSpPr>
              <xdr:spPr>
                <a:xfrm rot="16200000" flipH="1">
                  <a:off x="6294504" y="8674447"/>
                  <a:ext cx="377139" cy="4388541"/>
                </a:xfrm>
                <a:prstGeom prst="bentConnector3">
                  <a:avLst/>
                </a:prstGeom>
                <a:ln w="38100">
                  <a:solidFill>
                    <a:schemeClr val="accent3">
                      <a:lumMod val="75000"/>
                    </a:schemeClr>
                  </a:solidFill>
                  <a:tailEnd type="triangle"/>
                </a:ln>
              </xdr:spPr>
              <xdr:style>
                <a:lnRef idx="3">
                  <a:schemeClr val="accent3"/>
                </a:lnRef>
                <a:fillRef idx="0">
                  <a:schemeClr val="accent3"/>
                </a:fillRef>
                <a:effectRef idx="2">
                  <a:schemeClr val="accent3"/>
                </a:effectRef>
                <a:fontRef idx="minor">
                  <a:schemeClr val="tx1"/>
                </a:fontRef>
              </xdr:style>
            </xdr:cxnSp>
            <xdr:cxnSp macro="">
              <xdr:nvCxnSpPr>
                <xdr:cNvPr id="270" name="Straight Arrow Connector 269">
                  <a:extLst>
                    <a:ext uri="{FF2B5EF4-FFF2-40B4-BE49-F238E27FC236}">
                      <a16:creationId xmlns:a16="http://schemas.microsoft.com/office/drawing/2014/main" id="{7385858A-AA1E-43CF-8F08-F833459E8E48}"/>
                    </a:ext>
                  </a:extLst>
                </xdr:cNvPr>
                <xdr:cNvCxnSpPr>
                  <a:cxnSpLocks/>
                  <a:stCxn id="266" idx="2"/>
                  <a:endCxn id="268" idx="0"/>
                </xdr:cNvCxnSpPr>
              </xdr:nvCxnSpPr>
              <xdr:spPr>
                <a:xfrm>
                  <a:off x="8668717" y="10652125"/>
                  <a:ext cx="8628" cy="405162"/>
                </a:xfrm>
                <a:prstGeom prst="straightConnector1">
                  <a:avLst/>
                </a:prstGeom>
                <a:ln w="38100">
                  <a:solidFill>
                    <a:schemeClr val="accent3">
                      <a:lumMod val="75000"/>
                    </a:schemeClr>
                  </a:solidFill>
                  <a:tailEnd type="triangle"/>
                </a:ln>
              </xdr:spPr>
              <xdr:style>
                <a:lnRef idx="3">
                  <a:schemeClr val="accent3"/>
                </a:lnRef>
                <a:fillRef idx="0">
                  <a:schemeClr val="accent3"/>
                </a:fillRef>
                <a:effectRef idx="2">
                  <a:schemeClr val="accent3"/>
                </a:effectRef>
                <a:fontRef idx="minor">
                  <a:schemeClr val="tx1"/>
                </a:fontRef>
              </xdr:style>
            </xdr:cxnSp>
          </xdr:grpSp>
          <xdr:cxnSp macro="">
            <xdr:nvCxnSpPr>
              <xdr:cNvPr id="279" name="Connector: Elbow 278">
                <a:extLst>
                  <a:ext uri="{FF2B5EF4-FFF2-40B4-BE49-F238E27FC236}">
                    <a16:creationId xmlns:a16="http://schemas.microsoft.com/office/drawing/2014/main" id="{62D056CA-17BE-492F-8DEA-868A8B6CCC5A}"/>
                  </a:ext>
                </a:extLst>
              </xdr:cNvPr>
              <xdr:cNvCxnSpPr>
                <a:stCxn id="277" idx="1"/>
                <a:endCxn id="213" idx="3"/>
              </xdr:cNvCxnSpPr>
            </xdr:nvCxnSpPr>
            <xdr:spPr>
              <a:xfrm rot="10800000">
                <a:off x="9129324" y="6164611"/>
                <a:ext cx="698885" cy="615599"/>
              </a:xfrm>
              <a:prstGeom prst="bentConnector3">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sp macro="" textlink="">
          <xdr:nvSpPr>
            <xdr:cNvPr id="7173" name="Rectangle 7172">
              <a:extLst>
                <a:ext uri="{FF2B5EF4-FFF2-40B4-BE49-F238E27FC236}">
                  <a16:creationId xmlns:a16="http://schemas.microsoft.com/office/drawing/2014/main" id="{0F43F1DF-498C-4567-839F-FE0FDF20411E}"/>
                </a:ext>
              </a:extLst>
            </xdr:cNvPr>
            <xdr:cNvSpPr/>
          </xdr:nvSpPr>
          <xdr:spPr>
            <a:xfrm>
              <a:off x="4780188" y="840418"/>
              <a:ext cx="4558447" cy="685487"/>
            </a:xfrm>
            <a:prstGeom prst="rect">
              <a:avLst/>
            </a:prstGeom>
            <a:solidFill>
              <a:srgbClr val="EFE5F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Data1 </a:t>
              </a:r>
              <a:r>
                <a:rPr lang="th-TH" sz="1100" baseline="0">
                  <a:solidFill>
                    <a:sysClr val="windowText" lastClr="000000"/>
                  </a:solidFill>
                </a:rPr>
                <a:t>หมายถึงข้อมูลก่อนปี 2024 (ใช้ </a:t>
              </a:r>
              <a:r>
                <a:rPr lang="en-US" sz="1100" baseline="0">
                  <a:solidFill>
                    <a:sysClr val="windowText" lastClr="000000"/>
                  </a:solidFill>
                </a:rPr>
                <a:t>Logic </a:t>
              </a:r>
              <a:r>
                <a:rPr lang="th-TH" sz="1100" baseline="0">
                  <a:solidFill>
                    <a:sysClr val="windowText" lastClr="000000"/>
                  </a:solidFill>
                </a:rPr>
                <a:t>เดิม)</a:t>
              </a:r>
            </a:p>
            <a:p>
              <a:pPr algn="l"/>
              <a:r>
                <a:rPr lang="en-US" sz="1100" baseline="0">
                  <a:solidFill>
                    <a:sysClr val="windowText" lastClr="000000"/>
                  </a:solidFill>
                </a:rPr>
                <a:t>Data2 </a:t>
              </a:r>
              <a:r>
                <a:rPr lang="th-TH" sz="1100" baseline="0">
                  <a:solidFill>
                    <a:sysClr val="windowText" lastClr="000000"/>
                  </a:solidFill>
                </a:rPr>
                <a:t>หมายถึงข้อมูลปี 2025 เป็นต้นไป (ใช้ </a:t>
              </a:r>
              <a:r>
                <a:rPr lang="en-US" sz="1100" baseline="0">
                  <a:solidFill>
                    <a:sysClr val="windowText" lastClr="000000"/>
                  </a:solidFill>
                </a:rPr>
                <a:t>Logic </a:t>
              </a:r>
              <a:r>
                <a:rPr lang="th-TH" sz="1100" baseline="0">
                  <a:solidFill>
                    <a:sysClr val="windowText" lastClr="000000"/>
                  </a:solidFill>
                </a:rPr>
                <a:t>ใหม่)</a:t>
              </a:r>
              <a:endParaRPr lang="en-US" sz="1100" baseline="0">
                <a:solidFill>
                  <a:sysClr val="windowText" lastClr="000000"/>
                </a:solidFill>
              </a:endParaRPr>
            </a:p>
            <a:p>
              <a:pPr algn="l"/>
              <a:r>
                <a:rPr lang="en-US" sz="1100">
                  <a:solidFill>
                    <a:sysClr val="windowText" lastClr="000000"/>
                  </a:solidFill>
                  <a:effectLst/>
                  <a:latin typeface="+mn-lt"/>
                  <a:ea typeface="+mn-ea"/>
                  <a:cs typeface="+mn-cs"/>
                </a:rPr>
                <a:t>External&amp;Internal</a:t>
              </a:r>
              <a:r>
                <a:rPr lang="th-TH" sz="1100">
                  <a:solidFill>
                    <a:sysClr val="windowText" lastClr="000000"/>
                  </a:solidFill>
                  <a:effectLst/>
                  <a:latin typeface="+mn-lt"/>
                  <a:ea typeface="+mn-ea"/>
                  <a:cs typeface="+mn-cs"/>
                </a:rPr>
                <a:t> (รวม)</a:t>
              </a:r>
              <a:r>
                <a:rPr lang="en-US" sz="1100">
                  <a:solidFill>
                    <a:sysClr val="windowText" lastClr="000000"/>
                  </a:solidFill>
                  <a:effectLst/>
                  <a:latin typeface="+mn-lt"/>
                  <a:ea typeface="+mn-ea"/>
                  <a:cs typeface="+mn-cs"/>
                </a:rPr>
                <a:t> </a:t>
              </a:r>
              <a:r>
                <a:rPr lang="th-TH" sz="1100">
                  <a:solidFill>
                    <a:sysClr val="windowText" lastClr="000000"/>
                  </a:solidFill>
                  <a:effectLst/>
                  <a:latin typeface="+mn-lt"/>
                  <a:ea typeface="+mn-ea"/>
                  <a:cs typeface="+mn-cs"/>
                </a:rPr>
                <a:t>หมายถึงข้อมูล </a:t>
              </a:r>
              <a:r>
                <a:rPr lang="en-US" sz="1100">
                  <a:solidFill>
                    <a:sysClr val="windowText" lastClr="000000"/>
                  </a:solidFill>
                  <a:effectLst/>
                  <a:latin typeface="+mn-lt"/>
                  <a:ea typeface="+mn-ea"/>
                  <a:cs typeface="+mn-cs"/>
                </a:rPr>
                <a:t>Externam &amp; Internam </a:t>
              </a:r>
              <a:r>
                <a:rPr lang="th-TH" sz="1100">
                  <a:solidFill>
                    <a:sysClr val="windowText" lastClr="000000"/>
                  </a:solidFill>
                  <a:effectLst/>
                  <a:latin typeface="+mn-lt"/>
                  <a:ea typeface="+mn-ea"/>
                  <a:cs typeface="+mn-cs"/>
                </a:rPr>
                <a:t>ทั้งหมด</a:t>
              </a:r>
              <a:endParaRPr lang="en-US" sz="1100" baseline="0">
                <a:solidFill>
                  <a:sysClr val="windowText" lastClr="000000"/>
                </a:solidFill>
              </a:endParaRPr>
            </a:p>
          </xdr:txBody>
        </xdr:sp>
      </xdr:grpSp>
      <xdr:sp macro="" textlink="">
        <xdr:nvSpPr>
          <xdr:cNvPr id="277" name="Rectangle: Rounded Corners 276">
            <a:extLst>
              <a:ext uri="{FF2B5EF4-FFF2-40B4-BE49-F238E27FC236}">
                <a16:creationId xmlns:a16="http://schemas.microsoft.com/office/drawing/2014/main" id="{870AFCB6-4B13-483F-B2EF-C200AFB556CF}"/>
              </a:ext>
            </a:extLst>
          </xdr:cNvPr>
          <xdr:cNvSpPr/>
        </xdr:nvSpPr>
        <xdr:spPr>
          <a:xfrm>
            <a:off x="10610850" y="7835879"/>
            <a:ext cx="2573198" cy="328362"/>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latin typeface="+mn-lt"/>
                <a:ea typeface="+mn-ea"/>
                <a:cs typeface="+mn-cs"/>
              </a:rPr>
              <a:t>Data</a:t>
            </a:r>
            <a:r>
              <a:rPr lang="th-TH" sz="1100">
                <a:solidFill>
                  <a:sysClr val="windowText" lastClr="000000"/>
                </a:solidFill>
                <a:latin typeface="+mn-lt"/>
                <a:ea typeface="+mn-ea"/>
                <a:cs typeface="+mn-cs"/>
              </a:rPr>
              <a:t>2</a:t>
            </a:r>
            <a:r>
              <a:rPr lang="en-US" sz="1100">
                <a:solidFill>
                  <a:sysClr val="windowText" lastClr="000000"/>
                </a:solidFill>
                <a:latin typeface="+mn-lt"/>
                <a:ea typeface="+mn-ea"/>
                <a:cs typeface="+mn-cs"/>
              </a:rPr>
              <a:t> +  External&amp;Internal</a:t>
            </a:r>
            <a:r>
              <a:rPr lang="th-TH" sz="1100">
                <a:solidFill>
                  <a:sysClr val="windowText" lastClr="000000"/>
                </a:solidFill>
                <a:latin typeface="+mn-lt"/>
                <a:ea typeface="+mn-ea"/>
                <a:cs typeface="+mn-cs"/>
              </a:rPr>
              <a:t> (รวม)</a:t>
            </a:r>
          </a:p>
        </xdr:txBody>
      </xdr:sp>
    </xdr:grpSp>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90714</xdr:colOff>
      <xdr:row>1</xdr:row>
      <xdr:rowOff>90716</xdr:rowOff>
    </xdr:from>
    <xdr:to>
      <xdr:col>3</xdr:col>
      <xdr:colOff>7030357</xdr:colOff>
      <xdr:row>1</xdr:row>
      <xdr:rowOff>4038062</xdr:rowOff>
    </xdr:to>
    <xdr:pic>
      <xdr:nvPicPr>
        <xdr:cNvPr id="2" name="Picture 1">
          <a:extLst>
            <a:ext uri="{FF2B5EF4-FFF2-40B4-BE49-F238E27FC236}">
              <a16:creationId xmlns:a16="http://schemas.microsoft.com/office/drawing/2014/main" id="{F0664A8B-BEC6-4C89-98D3-2DDDCF4EE275}"/>
            </a:ext>
          </a:extLst>
        </xdr:cNvPr>
        <xdr:cNvPicPr>
          <a:picLocks noChangeAspect="1"/>
        </xdr:cNvPicPr>
      </xdr:nvPicPr>
      <xdr:blipFill>
        <a:blip xmlns:r="http://schemas.openxmlformats.org/officeDocument/2006/relationships" r:embed="rId1"/>
        <a:stretch>
          <a:fillRect/>
        </a:stretch>
      </xdr:blipFill>
      <xdr:spPr>
        <a:xfrm>
          <a:off x="5633357" y="272145"/>
          <a:ext cx="6939643" cy="3947346"/>
        </a:xfrm>
        <a:prstGeom prst="rect">
          <a:avLst/>
        </a:prstGeom>
      </xdr:spPr>
    </xdr:pic>
    <xdr:clientData/>
  </xdr:twoCellAnchor>
  <xdr:twoCellAnchor editAs="oneCell">
    <xdr:from>
      <xdr:col>3</xdr:col>
      <xdr:colOff>60124</xdr:colOff>
      <xdr:row>2</xdr:row>
      <xdr:rowOff>109517</xdr:rowOff>
    </xdr:from>
    <xdr:to>
      <xdr:col>3</xdr:col>
      <xdr:colOff>7115479</xdr:colOff>
      <xdr:row>2</xdr:row>
      <xdr:rowOff>4068538</xdr:rowOff>
    </xdr:to>
    <xdr:pic>
      <xdr:nvPicPr>
        <xdr:cNvPr id="4" name="Picture 3">
          <a:extLst>
            <a:ext uri="{FF2B5EF4-FFF2-40B4-BE49-F238E27FC236}">
              <a16:creationId xmlns:a16="http://schemas.microsoft.com/office/drawing/2014/main" id="{588FF635-06E3-4991-8C58-9700D587DAF4}"/>
            </a:ext>
          </a:extLst>
        </xdr:cNvPr>
        <xdr:cNvPicPr>
          <a:picLocks noChangeAspect="1"/>
        </xdr:cNvPicPr>
      </xdr:nvPicPr>
      <xdr:blipFill>
        <a:blip xmlns:r="http://schemas.openxmlformats.org/officeDocument/2006/relationships" r:embed="rId2"/>
        <a:stretch>
          <a:fillRect/>
        </a:stretch>
      </xdr:blipFill>
      <xdr:spPr>
        <a:xfrm>
          <a:off x="5625445" y="5484338"/>
          <a:ext cx="7058530" cy="3962196"/>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21981</xdr:colOff>
      <xdr:row>68</xdr:row>
      <xdr:rowOff>43961</xdr:rowOff>
    </xdr:from>
    <xdr:to>
      <xdr:col>4</xdr:col>
      <xdr:colOff>229287</xdr:colOff>
      <xdr:row>83</xdr:row>
      <xdr:rowOff>150690</xdr:rowOff>
    </xdr:to>
    <xdr:pic>
      <xdr:nvPicPr>
        <xdr:cNvPr id="2" name="Picture 1">
          <a:extLst>
            <a:ext uri="{FF2B5EF4-FFF2-40B4-BE49-F238E27FC236}">
              <a16:creationId xmlns:a16="http://schemas.microsoft.com/office/drawing/2014/main" id="{029E92C9-9DD4-474B-A68A-B78E018F6116}"/>
            </a:ext>
          </a:extLst>
        </xdr:cNvPr>
        <xdr:cNvPicPr/>
      </xdr:nvPicPr>
      <xdr:blipFill>
        <a:blip xmlns:r="http://schemas.openxmlformats.org/officeDocument/2006/relationships" r:embed="rId1"/>
        <a:stretch>
          <a:fillRect/>
        </a:stretch>
      </xdr:blipFill>
      <xdr:spPr>
        <a:xfrm>
          <a:off x="681404" y="12316557"/>
          <a:ext cx="3919220" cy="2854325"/>
        </a:xfrm>
        <a:prstGeom prst="rect">
          <a:avLst/>
        </a:prstGeom>
      </xdr:spPr>
    </xdr:pic>
    <xdr:clientData/>
  </xdr:twoCellAnchor>
  <xdr:twoCellAnchor editAs="oneCell">
    <xdr:from>
      <xdr:col>2</xdr:col>
      <xdr:colOff>36634</xdr:colOff>
      <xdr:row>86</xdr:row>
      <xdr:rowOff>117230</xdr:rowOff>
    </xdr:from>
    <xdr:to>
      <xdr:col>4</xdr:col>
      <xdr:colOff>572253</xdr:colOff>
      <xdr:row>97</xdr:row>
      <xdr:rowOff>47332</xdr:rowOff>
    </xdr:to>
    <xdr:pic>
      <xdr:nvPicPr>
        <xdr:cNvPr id="3" name="Picture 2">
          <a:extLst>
            <a:ext uri="{FF2B5EF4-FFF2-40B4-BE49-F238E27FC236}">
              <a16:creationId xmlns:a16="http://schemas.microsoft.com/office/drawing/2014/main" id="{B7651C8B-E58E-4A20-B353-224CD56B7FA1}"/>
            </a:ext>
          </a:extLst>
        </xdr:cNvPr>
        <xdr:cNvPicPr/>
      </xdr:nvPicPr>
      <xdr:blipFill rotWithShape="1">
        <a:blip xmlns:r="http://schemas.openxmlformats.org/officeDocument/2006/relationships" r:embed="rId2"/>
        <a:srcRect t="14917"/>
        <a:stretch/>
      </xdr:blipFill>
      <xdr:spPr bwMode="auto">
        <a:xfrm>
          <a:off x="696057" y="15686942"/>
          <a:ext cx="4251325" cy="1945005"/>
        </a:xfrm>
        <a:prstGeom prst="rect">
          <a:avLst/>
        </a:prstGeom>
        <a:ln>
          <a:noFill/>
        </a:ln>
        <a:extLst>
          <a:ext uri="{53640926-AAD7-44D8-BBD7-CCE9431645EC}">
            <a14:shadowObscured xmlns:a14="http://schemas.microsoft.com/office/drawing/2010/main"/>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5.xml"/></Relationships>
</file>

<file path=xl/pivotCache/_rels/pivotCacheDefinition16.xml.rels><?xml version="1.0" encoding="UTF-8" standalone="yes"?>
<Relationships xmlns="http://schemas.openxmlformats.org/package/2006/relationships"><Relationship Id="rId1" Type="http://schemas.openxmlformats.org/officeDocument/2006/relationships/pivotCacheRecords" Target="pivotCacheRecords16.xml"/></Relationships>
</file>

<file path=xl/pivotCache/_rels/pivotCacheDefinition17.xml.rels><?xml version="1.0" encoding="UTF-8" standalone="yes"?>
<Relationships xmlns="http://schemas.openxmlformats.org/package/2006/relationships"><Relationship Id="rId1" Type="http://schemas.openxmlformats.org/officeDocument/2006/relationships/pivotCacheRecords" Target="pivotCacheRecords17.xml"/></Relationships>
</file>

<file path=xl/pivotCache/_rels/pivotCacheDefinition18.xml.rels><?xml version="1.0" encoding="UTF-8" standalone="yes"?>
<Relationships xmlns="http://schemas.openxmlformats.org/package/2006/relationships"><Relationship Id="rId1" Type="http://schemas.openxmlformats.org/officeDocument/2006/relationships/pivotCacheRecords" Target="pivotCacheRecords18.xml"/></Relationships>
</file>

<file path=xl/pivotCache/_rels/pivotCacheDefinition19.xml.rels><?xml version="1.0" encoding="UTF-8" standalone="yes"?>
<Relationships xmlns="http://schemas.openxmlformats.org/package/2006/relationships"><Relationship Id="rId1" Type="http://schemas.openxmlformats.org/officeDocument/2006/relationships/pivotCacheRecords" Target="pivotCacheRecords19.xml"/></Relationships>
</file>

<file path=xl/pivotCache/_rels/pivotCacheDefinition20.xml.rels><?xml version="1.0" encoding="UTF-8" standalone="yes"?>
<Relationships xmlns="http://schemas.openxmlformats.org/package/2006/relationships"><Relationship Id="rId1" Type="http://schemas.openxmlformats.org/officeDocument/2006/relationships/pivotCacheRecords" Target="pivotCacheRecords20.xml"/></Relationships>
</file>

<file path=xl/pivotCache/_rels/pivotCacheDefinition21.xml.rels><?xml version="1.0" encoding="UTF-8" standalone="yes"?>
<Relationships xmlns="http://schemas.openxmlformats.org/package/2006/relationships"><Relationship Id="rId1" Type="http://schemas.openxmlformats.org/officeDocument/2006/relationships/pivotCacheRecords" Target="pivotCacheRecords21.xml"/></Relationships>
</file>

<file path=xl/pivotCache/_rels/pivotCacheDefinition22.xml.rels><?xml version="1.0" encoding="UTF-8" standalone="yes"?>
<Relationships xmlns="http://schemas.openxmlformats.org/package/2006/relationships"><Relationship Id="rId1" Type="http://schemas.openxmlformats.org/officeDocument/2006/relationships/pivotCacheRecords" Target="pivotCacheRecords22.xml"/></Relationships>
</file>

<file path=xl/pivotCache/_rels/pivotCacheDefinition23.xml.rels><?xml version="1.0" encoding="UTF-8" standalone="yes"?>
<Relationships xmlns="http://schemas.openxmlformats.org/package/2006/relationships"><Relationship Id="rId1" Type="http://schemas.openxmlformats.org/officeDocument/2006/relationships/pivotCacheRecords" Target="pivotCacheRecords23.xml"/></Relationships>
</file>

<file path=xl/pivotCache/_rels/pivotCacheDefinition24.xml.rels><?xml version="1.0" encoding="UTF-8" standalone="yes"?>
<Relationships xmlns="http://schemas.openxmlformats.org/package/2006/relationships"><Relationship Id="rId1" Type="http://schemas.openxmlformats.org/officeDocument/2006/relationships/pivotCacheRecords" Target="pivotCacheRecords24.xml"/></Relationships>
</file>

<file path=xl/pivotCache/_rels/pivotCacheDefinition25.xml.rels><?xml version="1.0" encoding="UTF-8" standalone="yes"?>
<Relationships xmlns="http://schemas.openxmlformats.org/package/2006/relationships"><Relationship Id="rId1" Type="http://schemas.openxmlformats.org/officeDocument/2006/relationships/pivotCacheRecords" Target="pivotCacheRecords2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00.463895138892" createdVersion="7" refreshedVersion="7" minRefreshableVersion="3" recordCount="12" xr:uid="{11E21E5A-25F9-468B-B1AF-5E6606677515}">
  <cacheSource type="worksheet">
    <worksheetSource ref="E6:AB18" sheet="Tester"/>
  </cacheSource>
  <cacheFields count="24">
    <cacheField name="ผู้ประเมิน" numFmtId="0">
      <sharedItems/>
    </cacheField>
    <cacheField name="VendorName" numFmtId="0">
      <sharedItems count="4">
        <s v="บริษัท แอสเซนด์ แทรเวิล"/>
        <s v="บริษัท ดีเอพีพี ยูนิฟอร์ม จำกัด"/>
        <s v="บริษัท ซี.พี.แลนด์" u="1"/>
        <s v="บริษัท ดีวอลล์" u="1"/>
      </sharedItems>
    </cacheField>
    <cacheField name="Q1" numFmtId="0">
      <sharedItems containsString="0" containsBlank="1" containsNumber="1" containsInteger="1" minValue="2" maxValue="4"/>
    </cacheField>
    <cacheField name="Q2" numFmtId="0">
      <sharedItems containsString="0" containsBlank="1" containsNumber="1" containsInteger="1" minValue="2" maxValue="4"/>
    </cacheField>
    <cacheField name="Q3" numFmtId="0">
      <sharedItems containsString="0" containsBlank="1" containsNumber="1" containsInteger="1" minValue="1" maxValue="2"/>
    </cacheField>
    <cacheField name="Q4" numFmtId="0">
      <sharedItems containsString="0" containsBlank="1" containsNumber="1" containsInteger="1" minValue="3" maxValue="4"/>
    </cacheField>
    <cacheField name="Q5" numFmtId="0">
      <sharedItems containsString="0" containsBlank="1" containsNumber="1" containsInteger="1" minValue="3" maxValue="4"/>
    </cacheField>
    <cacheField name="Q6" numFmtId="0">
      <sharedItems containsString="0" containsBlank="1" containsNumber="1" containsInteger="1" minValue="1" maxValue="2"/>
    </cacheField>
    <cacheField name="Q7" numFmtId="0">
      <sharedItems containsString="0" containsBlank="1" containsNumber="1" containsInteger="1" minValue="2" maxValue="4"/>
    </cacheField>
    <cacheField name="Q8" numFmtId="0">
      <sharedItems containsString="0" containsBlank="1" containsNumber="1" containsInteger="1" minValue="2" maxValue="2"/>
    </cacheField>
    <cacheField name="Q9" numFmtId="0">
      <sharedItems containsBlank="1" containsMixedTypes="1" containsNumber="1" containsInteger="1" minValue="3" maxValue="3"/>
    </cacheField>
    <cacheField name="Q10" numFmtId="0">
      <sharedItems containsBlank="1" containsMixedTypes="1" containsNumber="1" containsInteger="1" minValue="4" maxValue="4"/>
    </cacheField>
    <cacheField name="Q11" numFmtId="0">
      <sharedItems containsBlank="1" containsMixedTypes="1" containsNumber="1" containsInteger="1" minValue="4" maxValue="4"/>
    </cacheField>
    <cacheField name="S1" numFmtId="0">
      <sharedItems containsMixedTypes="1" containsNumber="1" minValue="5" maxValue="10"/>
    </cacheField>
    <cacheField name="S2" numFmtId="0">
      <sharedItems containsMixedTypes="1" containsNumber="1" containsInteger="1" minValue="5" maxValue="10"/>
    </cacheField>
    <cacheField name="S3" numFmtId="0">
      <sharedItems containsMixedTypes="1" containsNumber="1" minValue="2.5" maxValue="5"/>
    </cacheField>
    <cacheField name="S4" numFmtId="0">
      <sharedItems containsMixedTypes="1" containsNumber="1" minValue="7.5" maxValue="10"/>
    </cacheField>
    <cacheField name="S5" numFmtId="0">
      <sharedItems containsMixedTypes="1" containsNumber="1" minValue="7.5" maxValue="10"/>
    </cacheField>
    <cacheField name="S6" numFmtId="0">
      <sharedItems containsMixedTypes="1" containsNumber="1" minValue="2.5" maxValue="5"/>
    </cacheField>
    <cacheField name="S7" numFmtId="0">
      <sharedItems containsMixedTypes="1" containsNumber="1" minValue="5" maxValue="10"/>
    </cacheField>
    <cacheField name="S8" numFmtId="0">
      <sharedItems containsMixedTypes="1" containsNumber="1" minValue="2.5" maxValue="2.5"/>
    </cacheField>
    <cacheField name="S9" numFmtId="0">
      <sharedItems containsMixedTypes="1" containsNumber="1" minValue="3.75" maxValue="3.75"/>
    </cacheField>
    <cacheField name="S10" numFmtId="0">
      <sharedItems containsMixedTypes="1" containsNumber="1" containsInteger="1" minValue="5" maxValue="5"/>
    </cacheField>
    <cacheField name="S11" numFmtId="0">
      <sharedItems containsMixedTypes="1" containsNumber="1" containsInteger="1" minValue="15" maxValue="1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04.644797222223" createdVersion="7" refreshedVersion="7" minRefreshableVersion="3" recordCount="32" xr:uid="{6CEC040C-C33A-4E6F-A67D-BFC3D5E2E7F3}">
  <cacheSource type="worksheet">
    <worksheetSource ref="D88:AB116" sheet="Tester"/>
  </cacheSource>
  <cacheFields count="25">
    <cacheField name="ปี" numFmtId="0">
      <sharedItems containsSemiMixedTypes="0" containsString="0" containsNumber="1" containsInteger="1" minValue="1998" maxValue="1999" count="2">
        <n v="1999"/>
        <n v="1998"/>
      </sharedItems>
    </cacheField>
    <cacheField name="ผู้ประเมิน" numFmtId="0">
      <sharedItems/>
    </cacheField>
    <cacheField name="VendorName" numFmtId="0">
      <sharedItems count="2">
        <s v="บริษัท แอสเซนด์ แทรเวิล"/>
        <s v="บริษัท ดีเอพีพี ยูนิฟอร์ม จำกัด"/>
      </sharedItems>
    </cacheField>
    <cacheField name="Q1" numFmtId="0">
      <sharedItems containsString="0" containsBlank="1" containsNumber="1" containsInteger="1" minValue="1" maxValue="4"/>
    </cacheField>
    <cacheField name="Q2" numFmtId="0">
      <sharedItems containsString="0" containsBlank="1" containsNumber="1" containsInteger="1" minValue="1" maxValue="4"/>
    </cacheField>
    <cacheField name="Q3" numFmtId="0">
      <sharedItems containsString="0" containsBlank="1" containsNumber="1" containsInteger="1" minValue="1" maxValue="4"/>
    </cacheField>
    <cacheField name="Q4" numFmtId="0">
      <sharedItems containsString="0" containsBlank="1" containsNumber="1" containsInteger="1" minValue="1" maxValue="4"/>
    </cacheField>
    <cacheField name="Q5" numFmtId="0">
      <sharedItems containsString="0" containsBlank="1" containsNumber="1" containsInteger="1" minValue="1" maxValue="4"/>
    </cacheField>
    <cacheField name="Q6" numFmtId="0">
      <sharedItems containsString="0" containsBlank="1" containsNumber="1" containsInteger="1" minValue="1" maxValue="4"/>
    </cacheField>
    <cacheField name="Q7" numFmtId="0">
      <sharedItems containsString="0" containsBlank="1" containsNumber="1" containsInteger="1" minValue="1" maxValue="4"/>
    </cacheField>
    <cacheField name="Q8" numFmtId="0">
      <sharedItems containsString="0" containsBlank="1" containsNumber="1" containsInteger="1" minValue="1" maxValue="4"/>
    </cacheField>
    <cacheField name="Q9" numFmtId="0">
      <sharedItems containsBlank="1" containsMixedTypes="1" containsNumber="1" containsInteger="1" minValue="1" maxValue="4"/>
    </cacheField>
    <cacheField name="Q10" numFmtId="0">
      <sharedItems containsBlank="1" containsMixedTypes="1" containsNumber="1" containsInteger="1" minValue="1" maxValue="4"/>
    </cacheField>
    <cacheField name="Q11" numFmtId="0">
      <sharedItems containsBlank="1" containsMixedTypes="1" containsNumber="1" containsInteger="1" minValue="2" maxValue="4"/>
    </cacheField>
    <cacheField name="S1" numFmtId="0">
      <sharedItems containsMixedTypes="1" containsNumber="1" minValue="2.5" maxValue="10"/>
    </cacheField>
    <cacheField name="S2" numFmtId="0">
      <sharedItems containsMixedTypes="1" containsNumber="1" minValue="2.5" maxValue="10"/>
    </cacheField>
    <cacheField name="S3" numFmtId="0">
      <sharedItems containsMixedTypes="1" containsNumber="1" minValue="2.5" maxValue="10"/>
    </cacheField>
    <cacheField name="S4" numFmtId="0">
      <sharedItems containsMixedTypes="1" containsNumber="1" minValue="2.5" maxValue="10"/>
    </cacheField>
    <cacheField name="S5" numFmtId="0">
      <sharedItems containsMixedTypes="1" containsNumber="1" minValue="2.5" maxValue="10"/>
    </cacheField>
    <cacheField name="S6" numFmtId="0">
      <sharedItems containsMixedTypes="1" containsNumber="1" minValue="2.5" maxValue="10"/>
    </cacheField>
    <cacheField name="S7" numFmtId="0">
      <sharedItems containsMixedTypes="1" containsNumber="1" minValue="2.5" maxValue="10"/>
    </cacheField>
    <cacheField name="S8" numFmtId="0">
      <sharedItems containsMixedTypes="1" containsNumber="1" minValue="1.25" maxValue="5"/>
    </cacheField>
    <cacheField name="S9" numFmtId="0">
      <sharedItems containsMixedTypes="1" containsNumber="1" minValue="1.25" maxValue="5"/>
    </cacheField>
    <cacheField name="S10" numFmtId="0">
      <sharedItems containsMixedTypes="1" containsNumber="1" minValue="1.25" maxValue="5"/>
    </cacheField>
    <cacheField name="S11" numFmtId="0">
      <sharedItems containsMixedTypes="1" containsNumber="1" minValue="7.5" maxValue="1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00.556760648149" createdVersion="7" refreshedVersion="7" minRefreshableVersion="3" recordCount="28" xr:uid="{0A89E9C6-D778-4274-A320-8FC116331630}">
  <cacheSource type="worksheet">
    <worksheetSource ref="D52:AB80" sheet="Tester"/>
  </cacheSource>
  <cacheFields count="25">
    <cacheField name="ปี" numFmtId="0">
      <sharedItems containsSemiMixedTypes="0" containsString="0" containsNumber="1" containsInteger="1" minValue="1998" maxValue="1999" count="2">
        <n v="1999"/>
        <n v="1998"/>
      </sharedItems>
    </cacheField>
    <cacheField name="ผู้ประเมิน" numFmtId="0">
      <sharedItems/>
    </cacheField>
    <cacheField name="VendorName" numFmtId="0">
      <sharedItems count="2">
        <s v="บริษัท แอสเซนด์ แทรเวิล"/>
        <s v="บริษัท ดีเอพีพี ยูนิฟอร์ม จำกัด"/>
      </sharedItems>
    </cacheField>
    <cacheField name="Q1" numFmtId="0">
      <sharedItems containsString="0" containsBlank="1" containsNumber="1" containsInteger="1" minValue="1" maxValue="4"/>
    </cacheField>
    <cacheField name="Q2" numFmtId="0">
      <sharedItems containsString="0" containsBlank="1" containsNumber="1" containsInteger="1" minValue="1" maxValue="4"/>
    </cacheField>
    <cacheField name="Q3" numFmtId="0">
      <sharedItems containsString="0" containsBlank="1" containsNumber="1" containsInteger="1" minValue="1" maxValue="4"/>
    </cacheField>
    <cacheField name="Q4" numFmtId="0">
      <sharedItems containsString="0" containsBlank="1" containsNumber="1" containsInteger="1" minValue="1" maxValue="4"/>
    </cacheField>
    <cacheField name="Q5" numFmtId="0">
      <sharedItems containsString="0" containsBlank="1" containsNumber="1" containsInteger="1" minValue="1" maxValue="4"/>
    </cacheField>
    <cacheField name="Q6" numFmtId="0">
      <sharedItems containsString="0" containsBlank="1" containsNumber="1" containsInteger="1" minValue="1" maxValue="4"/>
    </cacheField>
    <cacheField name="Q7" numFmtId="0">
      <sharedItems containsString="0" containsBlank="1" containsNumber="1" containsInteger="1" minValue="1" maxValue="4"/>
    </cacheField>
    <cacheField name="Q8" numFmtId="0">
      <sharedItems containsString="0" containsBlank="1" containsNumber="1" containsInteger="1" minValue="1" maxValue="4"/>
    </cacheField>
    <cacheField name="Q9" numFmtId="0">
      <sharedItems containsBlank="1" containsMixedTypes="1" containsNumber="1" containsInteger="1" minValue="1" maxValue="3"/>
    </cacheField>
    <cacheField name="Q10" numFmtId="0">
      <sharedItems containsBlank="1" containsMixedTypes="1" containsNumber="1" containsInteger="1" minValue="1" maxValue="4"/>
    </cacheField>
    <cacheField name="Q11" numFmtId="0">
      <sharedItems containsBlank="1" containsMixedTypes="1" containsNumber="1" containsInteger="1" minValue="2" maxValue="4"/>
    </cacheField>
    <cacheField name="S1" numFmtId="0">
      <sharedItems containsMixedTypes="1" containsNumber="1" minValue="2.5" maxValue="10"/>
    </cacheField>
    <cacheField name="S2" numFmtId="0">
      <sharedItems containsMixedTypes="1" containsNumber="1" minValue="2.5" maxValue="10"/>
    </cacheField>
    <cacheField name="S3" numFmtId="0">
      <sharedItems containsMixedTypes="1" containsNumber="1" minValue="2.5" maxValue="10"/>
    </cacheField>
    <cacheField name="S4" numFmtId="0">
      <sharedItems containsMixedTypes="1" containsNumber="1" minValue="2.5" maxValue="10"/>
    </cacheField>
    <cacheField name="S5" numFmtId="0">
      <sharedItems containsMixedTypes="1" containsNumber="1" minValue="2.5" maxValue="10"/>
    </cacheField>
    <cacheField name="S6" numFmtId="0">
      <sharedItems containsMixedTypes="1" containsNumber="1" minValue="2.5" maxValue="10"/>
    </cacheField>
    <cacheField name="S7" numFmtId="0">
      <sharedItems containsMixedTypes="1" containsNumber="1" minValue="2.5" maxValue="10"/>
    </cacheField>
    <cacheField name="S8" numFmtId="0">
      <sharedItems containsMixedTypes="1" containsNumber="1" minValue="1.25" maxValue="5"/>
    </cacheField>
    <cacheField name="S9" numFmtId="0">
      <sharedItems containsMixedTypes="1" containsNumber="1" minValue="1.25" maxValue="3.75"/>
    </cacheField>
    <cacheField name="S10" numFmtId="0">
      <sharedItems containsMixedTypes="1" containsNumber="1" minValue="1.25" maxValue="5"/>
    </cacheField>
    <cacheField name="S11" numFmtId="0">
      <sharedItems containsMixedTypes="1" containsNumber="1" minValue="7.5" maxValue="1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00.495607407407" createdVersion="7" refreshedVersion="7" minRefreshableVersion="3" recordCount="16" xr:uid="{51B89A87-24ED-469A-B797-595B5C97C0BA}">
  <cacheSource type="worksheet">
    <worksheetSource ref="E27:AB43" sheet="Tester"/>
  </cacheSource>
  <cacheFields count="24">
    <cacheField name="ผู้ประเมิน" numFmtId="0">
      <sharedItems/>
    </cacheField>
    <cacheField name="VendorName" numFmtId="0">
      <sharedItems count="2">
        <s v="บริษัท แอสเซนด์ แทรเวิล"/>
        <s v="บริษัท ดีเอพีพี ยูนิฟอร์ม จำกัด"/>
      </sharedItems>
    </cacheField>
    <cacheField name="Q1" numFmtId="0">
      <sharedItems containsString="0" containsBlank="1" containsNumber="1" containsInteger="1" minValue="2" maxValue="4"/>
    </cacheField>
    <cacheField name="Q2" numFmtId="0">
      <sharedItems containsString="0" containsBlank="1" containsNumber="1" containsInteger="1" minValue="2" maxValue="4"/>
    </cacheField>
    <cacheField name="Q3" numFmtId="0">
      <sharedItems containsString="0" containsBlank="1" containsNumber="1" containsInteger="1" minValue="1" maxValue="3"/>
    </cacheField>
    <cacheField name="Q4" numFmtId="0">
      <sharedItems containsString="0" containsBlank="1" containsNumber="1" containsInteger="1" minValue="2" maxValue="4"/>
    </cacheField>
    <cacheField name="Q5" numFmtId="0">
      <sharedItems containsString="0" containsBlank="1" containsNumber="1" containsInteger="1" minValue="2" maxValue="4"/>
    </cacheField>
    <cacheField name="Q6" numFmtId="0">
      <sharedItems containsString="0" containsBlank="1" containsNumber="1" containsInteger="1" minValue="1" maxValue="4"/>
    </cacheField>
    <cacheField name="Q7" numFmtId="0">
      <sharedItems containsString="0" containsBlank="1" containsNumber="1" containsInteger="1" minValue="2" maxValue="4"/>
    </cacheField>
    <cacheField name="Q8" numFmtId="0">
      <sharedItems containsString="0" containsBlank="1" containsNumber="1" containsInteger="1" minValue="1" maxValue="2"/>
    </cacheField>
    <cacheField name="Q9" numFmtId="0">
      <sharedItems containsBlank="1" containsMixedTypes="1" containsNumber="1" containsInteger="1" minValue="3" maxValue="3"/>
    </cacheField>
    <cacheField name="Q10" numFmtId="0">
      <sharedItems containsBlank="1" containsMixedTypes="1" containsNumber="1" containsInteger="1" minValue="4" maxValue="4"/>
    </cacheField>
    <cacheField name="Q11" numFmtId="0">
      <sharedItems containsBlank="1" containsMixedTypes="1" containsNumber="1" containsInteger="1" minValue="4" maxValue="4"/>
    </cacheField>
    <cacheField name="S1" numFmtId="0">
      <sharedItems containsMixedTypes="1" containsNumber="1" minValue="5" maxValue="10"/>
    </cacheField>
    <cacheField name="S2" numFmtId="0">
      <sharedItems containsMixedTypes="1" containsNumber="1" containsInteger="1" minValue="5" maxValue="10"/>
    </cacheField>
    <cacheField name="S3" numFmtId="0">
      <sharedItems containsMixedTypes="1" containsNumber="1" minValue="2.5" maxValue="7.5"/>
    </cacheField>
    <cacheField name="S4" numFmtId="0">
      <sharedItems containsMixedTypes="1" containsNumber="1" minValue="5" maxValue="10"/>
    </cacheField>
    <cacheField name="S5" numFmtId="0">
      <sharedItems containsMixedTypes="1" containsNumber="1" minValue="5" maxValue="10"/>
    </cacheField>
    <cacheField name="S6" numFmtId="0">
      <sharedItems containsMixedTypes="1" containsNumber="1" minValue="2.5" maxValue="10"/>
    </cacheField>
    <cacheField name="S7" numFmtId="0">
      <sharedItems containsMixedTypes="1" containsNumber="1" minValue="5" maxValue="10"/>
    </cacheField>
    <cacheField name="S8" numFmtId="0">
      <sharedItems containsMixedTypes="1" containsNumber="1" minValue="1.25" maxValue="2.5"/>
    </cacheField>
    <cacheField name="S9" numFmtId="0">
      <sharedItems containsMixedTypes="1" containsNumber="1" minValue="3.75" maxValue="3.75"/>
    </cacheField>
    <cacheField name="S10" numFmtId="0">
      <sharedItems containsMixedTypes="1" containsNumber="1" containsInteger="1" minValue="5" maxValue="5"/>
    </cacheField>
    <cacheField name="S11" numFmtId="0">
      <sharedItems containsMixedTypes="1" containsNumber="1" containsInteger="1" minValue="15" maxValue="1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00.422534027777" createdVersion="7" refreshedVersion="7" minRefreshableVersion="3" recordCount="6" xr:uid="{BB141A87-4067-4526-9AFA-300AA3D13862}">
  <cacheSource type="worksheet">
    <worksheetSource ref="N29:R35" sheet="VW_FACT_MS_FORM_V2"/>
  </cacheSource>
  <cacheFields count="5">
    <cacheField name="Pur_Grp" numFmtId="0">
      <sharedItems count="3">
        <s v="Buyer"/>
        <s v="QA"/>
        <s v="Store"/>
      </sharedItems>
    </cacheField>
    <cacheField name="Vendor_Name" numFmtId="0">
      <sharedItems/>
    </cacheField>
    <cacheField name="Title" numFmtId="0">
      <sharedItems containsSemiMixedTypes="0" containsString="0" containsNumber="1" containsInteger="1" minValue="42" maxValue="47"/>
    </cacheField>
    <cacheField name="Sum of Score" numFmtId="0">
      <sharedItems containsSemiMixedTypes="0" containsString="0" containsNumber="1" containsInteger="1" minValue="8" maxValue="45"/>
    </cacheField>
    <cacheField name="Sum of Weight" numFmtId="0">
      <sharedItems containsSemiMixedTypes="0" containsString="0" containsNumber="1" containsInteger="1" minValue="10" maxValue="45"/>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00.422236805556" createdVersion="7" refreshedVersion="7" minRefreshableVersion="3" recordCount="14" xr:uid="{BE97FD75-9403-4CE3-B889-468E3EE35D41}">
  <cacheSource type="worksheet">
    <worksheetSource ref="B30:F44" sheet="VW_FACT_MS_FORM_V2"/>
  </cacheSource>
  <cacheFields count="5">
    <cacheField name="Title" numFmtId="0">
      <sharedItems containsSemiMixedTypes="0" containsString="0" containsNumber="1" containsInteger="1" minValue="12" maxValue="47" count="8">
        <n v="42"/>
        <n v="44"/>
        <n v="43"/>
        <n v="45"/>
        <n v="47"/>
        <n v="46"/>
        <n v="13" u="1"/>
        <n v="12" u="1"/>
      </sharedItems>
    </cacheField>
    <cacheField name="Pur_Grp" numFmtId="0">
      <sharedItems count="3">
        <s v="QA"/>
        <s v="Store"/>
        <s v="Buyer"/>
      </sharedItems>
    </cacheField>
    <cacheField name="Vendor_Name" numFmtId="0">
      <sharedItems count="1">
        <s v="9000104647 บริษัท ซี.พี.แลนด์ จำกัด (มหาชน)"/>
      </sharedItems>
    </cacheField>
    <cacheField name="Score" numFmtId="0">
      <sharedItems containsSemiMixedTypes="0" containsString="0" containsNumber="1" containsInteger="1" minValue="8" maxValue="15"/>
    </cacheField>
    <cacheField name="Weight" numFmtId="0">
      <sharedItems containsSemiMixedTypes="0" containsString="0" containsNumber="1" containsInteger="1" minValue="10" maxValue="15"/>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00.412738657411" createdVersion="7" refreshedVersion="7" minRefreshableVersion="3" recordCount="7" xr:uid="{4D097E07-6900-45E5-93EF-1EEA9F0BAD0B}">
  <cacheSource type="worksheet">
    <worksheetSource ref="B17:E24" sheet="VW_FACT_MS_FORM_V2"/>
  </cacheSource>
  <cacheFields count="4">
    <cacheField name="Pur_Grp" numFmtId="0">
      <sharedItems count="3">
        <s v="QA"/>
        <s v="Store"/>
        <s v="Buyer"/>
      </sharedItems>
    </cacheField>
    <cacheField name="Vendor_Name" numFmtId="0">
      <sharedItems count="1">
        <s v="9000104647 บริษัท ซี.พี.แลนด์ จำกัด (มหาชน)"/>
      </sharedItems>
    </cacheField>
    <cacheField name="Score" numFmtId="0">
      <sharedItems containsSemiMixedTypes="0" containsString="0" containsNumber="1" containsInteger="1" minValue="10" maxValue="15"/>
    </cacheField>
    <cacheField name="Weight" numFmtId="0">
      <sharedItems containsSemiMixedTypes="0" containsString="0" containsNumber="1" containsInteger="1" minValue="10" maxValue="15"/>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00.422679050927" createdVersion="7" refreshedVersion="7" minRefreshableVersion="3" recordCount="3" xr:uid="{0EBF8A70-6125-4B6E-8782-08E84C762F3E}">
  <cacheSource type="worksheet">
    <worksheetSource ref="X29:Z32" sheet="VW_FACT_MS_FORM_V2"/>
  </cacheSource>
  <cacheFields count="3">
    <cacheField name="Pur_Grp" numFmtId="0">
      <sharedItems/>
    </cacheField>
    <cacheField name="Average of Sum of Score" numFmtId="0">
      <sharedItems containsSemiMixedTypes="0" containsString="0" containsNumber="1" minValue="9" maxValue="40.5"/>
    </cacheField>
    <cacheField name="Average of Sum of Weight" numFmtId="0">
      <sharedItems containsSemiMixedTypes="0" containsString="0" containsNumber="1" containsInteger="1" minValue="10" maxValue="45"/>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04.637916666667" createdVersion="7" refreshedVersion="7" minRefreshableVersion="3" recordCount="16" xr:uid="{8AE2B4FE-5E78-43A2-89E7-4114D447CAE0}">
  <cacheSource type="worksheet">
    <worksheetSource ref="A64:D80" sheet="VW_FACT_MS_FORM_V2"/>
  </cacheSource>
  <cacheFields count="4">
    <cacheField name="Function_Name" numFmtId="0">
      <sharedItems count="2">
        <s v="AGILE"/>
        <s v="Commercial"/>
      </sharedItems>
    </cacheField>
    <cacheField name="Pur_Grp" numFmtId="0">
      <sharedItems count="6">
        <s v="QA"/>
        <s v="Store"/>
        <s v="Buyer"/>
        <s v="Packaging"/>
        <s v="PURCHASING"/>
        <s v="USER"/>
      </sharedItems>
    </cacheField>
    <cacheField name="Cell_Value" numFmtId="0">
      <sharedItems containsSemiMixedTypes="0" containsString="0" containsNumber="1" minValue="7.5" maxValue="83.75"/>
    </cacheField>
    <cacheField name="Weight_Source" numFmtId="0">
      <sharedItems containsSemiMixedTypes="0" containsString="0" containsNumber="1" containsInteger="1" minValue="10" maxValue="90"/>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10.638991782405" createdVersion="7" refreshedVersion="8" minRefreshableVersion="3" recordCount="27" xr:uid="{A53743E9-D864-4789-94A8-A3BA35080F99}">
  <cacheSource type="worksheet">
    <worksheetSource ref="AL180:AQ207" sheet="E. POC_View"/>
  </cacheSource>
  <cacheFields count="6">
    <cacheField name="ปี" numFmtId="0">
      <sharedItems containsSemiMixedTypes="0" containsString="0" containsNumber="1" containsInteger="1" minValue="1998" maxValue="1999" count="2">
        <n v="1998"/>
        <n v="1999"/>
      </sharedItems>
    </cacheField>
    <cacheField name="VendorName" numFmtId="0">
      <sharedItems count="2">
        <s v="บริษัท ดีเอพีพี ยูนิฟอร์ม จำกัด"/>
        <s v="บริษัท แอสเซนด์ แทรเวิล"/>
      </sharedItems>
    </cacheField>
    <cacheField name="ผู้ประเมิน" numFmtId="0">
      <sharedItems count="4">
        <s v="Buyer"/>
        <s v="Packaging"/>
        <s v="QA"/>
        <s v="Store"/>
      </sharedItems>
    </cacheField>
    <cacheField name="Title" numFmtId="0">
      <sharedItems containsSemiMixedTypes="0" containsString="0" containsNumber="1" containsInteger="1" minValue="1" maxValue="32"/>
    </cacheField>
    <cacheField name="Sum of Value" numFmtId="0">
      <sharedItems containsSemiMixedTypes="0" containsString="0" containsNumber="1" minValue="5" maxValue="27.5"/>
    </cacheField>
    <cacheField name="Sum of Weight" numFmtId="0">
      <sharedItems containsSemiMixedTypes="0" containsString="0" containsNumber="1" containsInteger="1" minValue="5" maxValue="30"/>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10.638991782405" createdVersion="7" refreshedVersion="8" minRefreshableVersion="3" recordCount="71" xr:uid="{1830CF6C-DE8D-44F9-B9AC-77936350F639}">
  <cacheSource type="worksheet">
    <worksheetSource ref="AC150:AI221" sheet="E. POC_View"/>
  </cacheSource>
  <cacheFields count="7">
    <cacheField name="Title" numFmtId="0">
      <sharedItems containsSemiMixedTypes="0" containsString="0" containsNumber="1" containsInteger="1" minValue="1" maxValue="32" count="27">
        <n v="1"/>
        <n v="2"/>
        <n v="3"/>
        <n v="4"/>
        <n v="5"/>
        <n v="6"/>
        <n v="7"/>
        <n v="9"/>
        <n v="10"/>
        <n v="11"/>
        <n v="13"/>
        <n v="14"/>
        <n v="15"/>
        <n v="17"/>
        <n v="18"/>
        <n v="19"/>
        <n v="21"/>
        <n v="22"/>
        <n v="23"/>
        <n v="25"/>
        <n v="26"/>
        <n v="27"/>
        <n v="28"/>
        <n v="29"/>
        <n v="30"/>
        <n v="31"/>
        <n v="32"/>
      </sharedItems>
    </cacheField>
    <cacheField name="ปี" numFmtId="0">
      <sharedItems containsSemiMixedTypes="0" containsString="0" containsNumber="1" containsInteger="1" minValue="1998" maxValue="1999" count="2">
        <n v="1999"/>
        <n v="1998"/>
      </sharedItems>
    </cacheField>
    <cacheField name="ผู้ประเมิน" numFmtId="0">
      <sharedItems count="4">
        <s v="QA"/>
        <s v="Store"/>
        <s v="Buyer"/>
        <s v="Packaging"/>
      </sharedItems>
    </cacheField>
    <cacheField name="VendorName" numFmtId="0">
      <sharedItems count="2">
        <s v="บริษัท แอสเซนด์ แทรเวิล"/>
        <s v="บริษัท ดีเอพีพี ยูนิฟอร์ม จำกัด"/>
      </sharedItems>
    </cacheField>
    <cacheField name="Attribute" numFmtId="0">
      <sharedItems/>
    </cacheField>
    <cacheField name="Value" numFmtId="0">
      <sharedItems containsSemiMixedTypes="0" containsString="0" containsNumber="1" minValue="1.25" maxValue="15"/>
    </cacheField>
    <cacheField name="Weight" numFmtId="0">
      <sharedItems containsSemiMixedTypes="0" containsString="0" containsNumber="1" containsInteger="1" minValue="5" maxValue="15"/>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10.63899201389" createdVersion="7" refreshedVersion="8" minRefreshableVersion="3" recordCount="4" xr:uid="{B0E20AAA-020B-43C1-9EA1-501C82861CF9}">
  <cacheSource type="worksheet">
    <worksheetSource ref="L130:N134" sheet="E. POC_View"/>
  </cacheSource>
  <cacheFields count="3">
    <cacheField name="Pur_Grp" numFmtId="0">
      <sharedItems/>
    </cacheField>
    <cacheField name="Average of Cell_Value" numFmtId="0">
      <sharedItems containsSemiMixedTypes="0" containsString="0" containsNumber="1" minValue="7.5" maxValue="19.375"/>
    </cacheField>
    <cacheField name="Average of Weight_Source" numFmtId="0">
      <sharedItems containsSemiMixedTypes="0" containsString="0" containsNumber="1" containsInteger="1" minValue="15" maxValue="30"/>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10.63899201389" createdVersion="7" refreshedVersion="8" minRefreshableVersion="3" recordCount="14" xr:uid="{6F8AE397-BCEC-444E-9076-2A0F9133035B}">
  <cacheSource type="worksheet">
    <worksheetSource ref="C130:F144" sheet="E. POC_View"/>
  </cacheSource>
  <cacheFields count="4">
    <cacheField name="Pur_Grp" numFmtId="0">
      <sharedItems count="4">
        <s v="QA"/>
        <s v="Store"/>
        <s v="Buyer"/>
        <s v="Packaging"/>
      </sharedItems>
    </cacheField>
    <cacheField name="Vendor_Name" numFmtId="0">
      <sharedItems count="2">
        <s v="9000103356 บริษัท ดีเอพีพี ยูนิฟอร์ม จำกัด"/>
        <s v="9000103503 บริษัท แอสเซนด์ แทรเวิล จำกัด"/>
      </sharedItems>
    </cacheField>
    <cacheField name="Cell_Value" numFmtId="0">
      <sharedItems containsSemiMixedTypes="0" containsString="0" containsNumber="1" minValue="5" maxValue="25"/>
    </cacheField>
    <cacheField name="Weight_Source" numFmtId="0">
      <sharedItems containsSemiMixedTypes="0" containsString="0" containsNumber="1" containsInteger="1" minValue="5" maxValue="30"/>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10.63899201389" createdVersion="7" refreshedVersion="8" minRefreshableVersion="3" recordCount="3" xr:uid="{AB4A1B6F-15C7-40E0-B92D-53A2C439D2AF}">
  <cacheSource type="worksheet">
    <worksheetSource ref="L101:N104" sheet="E. POC_View"/>
  </cacheSource>
  <cacheFields count="3">
    <cacheField name="Pur_Grp" numFmtId="0">
      <sharedItems/>
    </cacheField>
    <cacheField name="Average of Cell_Value" numFmtId="0">
      <sharedItems containsSemiMixedTypes="0" containsString="0" containsNumber="1" minValue="11.25" maxValue="22.5"/>
    </cacheField>
    <cacheField name="Average of Weight_Source" numFmtId="0">
      <sharedItems containsSemiMixedTypes="0" containsString="0" containsNumber="1" containsInteger="1" minValue="15" maxValue="30"/>
    </cacheField>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10.63899201389" createdVersion="7" refreshedVersion="8" minRefreshableVersion="3" recordCount="6" xr:uid="{50E71C84-E82C-408E-9AD9-8668698109EE}">
  <cacheSource type="worksheet">
    <worksheetSource ref="C101:F107" sheet="E. POC_View"/>
  </cacheSource>
  <cacheFields count="4">
    <cacheField name="Pur_Grp" numFmtId="0">
      <sharedItems count="3">
        <s v="QA"/>
        <s v="Store"/>
        <s v="Buyer"/>
      </sharedItems>
    </cacheField>
    <cacheField name="Vendor_Name" numFmtId="0">
      <sharedItems/>
    </cacheField>
    <cacheField name="Cell_Value" numFmtId="0">
      <sharedItems containsSemiMixedTypes="0" containsString="0" containsNumber="1" minValue="10" maxValue="22.5"/>
    </cacheField>
    <cacheField name="Weight_Source" numFmtId="0">
      <sharedItems containsSemiMixedTypes="0" containsString="0" containsNumber="1" containsInteger="1" minValue="15" maxValue="30"/>
    </cacheField>
  </cacheFields>
  <extLst>
    <ext xmlns:x14="http://schemas.microsoft.com/office/spreadsheetml/2009/9/main" uri="{725AE2AE-9491-48be-B2B4-4EB974FC3084}">
      <x14:pivotCacheDefinitio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12.373004166664" createdVersion="7" refreshedVersion="7" minRefreshableVersion="3" recordCount="39" xr:uid="{F2110D2F-A325-46FF-A5E0-19E6E986D8D0}">
  <cacheSource type="worksheet">
    <worksheetSource ref="G243:N282" sheet="E. POC_View"/>
  </cacheSource>
  <cacheFields count="8">
    <cacheField name="ปี" numFmtId="0">
      <sharedItems containsSemiMixedTypes="0" containsString="0" containsNumber="1" containsInteger="1" minValue="1999" maxValue="1999" count="1">
        <n v="1999"/>
      </sharedItems>
    </cacheField>
    <cacheField name="โรงงาน" numFmtId="0">
      <sharedItems/>
    </cacheField>
    <cacheField name="ประเภทสินค้า" numFmtId="0">
      <sharedItems/>
    </cacheField>
    <cacheField name="VendorName" numFmtId="0">
      <sharedItems count="2">
        <s v="บริษัท โครเนส (ไทยแลนด์) จำกัด"/>
        <s v="บริษัท เอช.บี.ฟูลเลอร์ (ประเทศไทย)จำกัด"/>
      </sharedItems>
    </cacheField>
    <cacheField name="ผู้ประเมิน" numFmtId="0">
      <sharedItems count="4">
        <s v="QA"/>
        <s v="Store"/>
        <s v="PURCHASING"/>
        <s v="Packaging"/>
      </sharedItems>
    </cacheField>
    <cacheField name="Attribute" numFmtId="0">
      <sharedItems/>
    </cacheField>
    <cacheField name="Value" numFmtId="0">
      <sharedItems containsSemiMixedTypes="0" containsString="0" containsNumber="1" minValue="0.75" maxValue="10"/>
    </cacheField>
    <cacheField name="Weight" numFmtId="0">
      <sharedItems containsSemiMixedTypes="0" containsString="0" containsNumber="1" minValue="1.25" maxValue="10"/>
    </cacheField>
  </cacheFields>
  <extLst>
    <ext xmlns:x14="http://schemas.microsoft.com/office/spreadsheetml/2009/9/main" uri="{725AE2AE-9491-48be-B2B4-4EB974FC3084}">
      <x14:pivotCacheDefinition/>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12.373516666667" createdVersion="7" refreshedVersion="7" minRefreshableVersion="3" recordCount="8" xr:uid="{5CE5765B-C503-4D03-AFA0-3EEBFFD882F0}">
  <cacheSource type="worksheet">
    <worksheetSource ref="Q243:U251" sheet="E. POC_View"/>
  </cacheSource>
  <cacheFields count="5">
    <cacheField name="ปี" numFmtId="0">
      <sharedItems containsSemiMixedTypes="0" containsString="0" containsNumber="1" containsInteger="1" minValue="1999" maxValue="1999" count="1">
        <n v="1999"/>
      </sharedItems>
    </cacheField>
    <cacheField name="VendorName" numFmtId="0">
      <sharedItems count="2">
        <s v="บริษัท โครเนส (ไทยแลนด์) จำกัด"/>
        <s v="บริษัท เอช.บี.ฟูลเลอร์ (ประเทศไทย)จำกัด"/>
      </sharedItems>
    </cacheField>
    <cacheField name="ผู้ประเมิน" numFmtId="0">
      <sharedItems count="4">
        <s v="Packaging"/>
        <s v="QA"/>
        <s v="Store"/>
        <s v="PURCHASING"/>
      </sharedItems>
    </cacheField>
    <cacheField name="Sum of Value" numFmtId="0">
      <sharedItems containsSemiMixedTypes="0" containsString="0" containsNumber="1" minValue="1.25" maxValue="40"/>
    </cacheField>
    <cacheField name="Sum of Weight" numFmtId="0">
      <sharedItems containsSemiMixedTypes="0" containsString="0" containsNumber="1" minValue="1.25" maxValue="45"/>
    </cacheField>
  </cacheFields>
  <extLst>
    <ext xmlns:x14="http://schemas.microsoft.com/office/spreadsheetml/2009/9/main" uri="{725AE2AE-9491-48be-B2B4-4EB974FC3084}">
      <x14:pivotCacheDefinition/>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12.388509375" createdVersion="7" refreshedVersion="7" minRefreshableVersion="3" recordCount="8" xr:uid="{5627C6FA-5081-41D8-8D97-C7F7B3BAF0A4}">
  <cacheSource type="worksheet">
    <worksheetSource ref="D225:AX233" sheet="F. Concept Agreement_Tester"/>
  </cacheSource>
  <cacheFields count="47">
    <cacheField name="ปี" numFmtId="0">
      <sharedItems containsSemiMixedTypes="0" containsString="0" containsNumber="1" containsInteger="1" minValue="1999" maxValue="1999" count="1">
        <n v="1999"/>
      </sharedItems>
    </cacheField>
    <cacheField name="โรงงาน" numFmtId="0">
      <sharedItems count="1">
        <s v="โคราช"/>
      </sharedItems>
    </cacheField>
    <cacheField name="ประเภทสินค้า" numFmtId="0">
      <sharedItems count="2">
        <s v="GLUE"/>
        <s v="BARCODE" u="1"/>
      </sharedItems>
    </cacheField>
    <cacheField name="VendorName" numFmtId="0">
      <sharedItems count="4">
        <s v="บริษัท โครเนส (ไทยแลนด์) จำกัด"/>
        <s v="บริษัท เอช.บี.ฟูลเลอร์ (ประเทศไทย)จำกัด"/>
        <s v="บริษัท ตะวันนาบรรจุภัณฑ์ จำกัด" u="1"/>
        <s v="บริษัท อุตสาหกรรมน้ำตาลอีสานจำกัด" u="1"/>
      </sharedItems>
    </cacheField>
    <cacheField name="ผู้ประเมิน" numFmtId="0">
      <sharedItems/>
    </cacheField>
    <cacheField name="Q1" numFmtId="0">
      <sharedItems containsString="0" containsBlank="1" containsNumber="1" containsInteger="1" minValue="3" maxValue="4"/>
    </cacheField>
    <cacheField name="Q2" numFmtId="0">
      <sharedItems containsString="0" containsBlank="1" containsNumber="1" containsInteger="1" minValue="3" maxValue="3"/>
    </cacheField>
    <cacheField name="Q3" numFmtId="0">
      <sharedItems containsString="0" containsBlank="1" containsNumber="1" containsInteger="1" minValue="4" maxValue="4"/>
    </cacheField>
    <cacheField name="Q12" numFmtId="0">
      <sharedItems containsString="0" containsBlank="1" containsNumber="1" containsInteger="1" minValue="4" maxValue="4"/>
    </cacheField>
    <cacheField name="Q13" numFmtId="0">
      <sharedItems containsString="0" containsBlank="1" containsNumber="1" containsInteger="1" minValue="4" maxValue="4"/>
    </cacheField>
    <cacheField name="Q20" numFmtId="0">
      <sharedItems containsString="0" containsBlank="1" containsNumber="1" containsInteger="1" minValue="2" maxValue="4"/>
    </cacheField>
    <cacheField name="Q4" numFmtId="0">
      <sharedItems containsString="0" containsBlank="1" containsNumber="1" containsInteger="1" minValue="2" maxValue="3"/>
    </cacheField>
    <cacheField name="Q5" numFmtId="0">
      <sharedItems containsString="0" containsBlank="1" containsNumber="1" containsInteger="1" minValue="2" maxValue="4"/>
    </cacheField>
    <cacheField name="Q6" numFmtId="0">
      <sharedItems containsString="0" containsBlank="1" containsNumber="1" containsInteger="1" minValue="4" maxValue="4"/>
    </cacheField>
    <cacheField name="Q7" numFmtId="0">
      <sharedItems containsString="0" containsBlank="1" containsNumber="1" containsInteger="1" minValue="1" maxValue="3"/>
    </cacheField>
    <cacheField name="Q8" numFmtId="0">
      <sharedItems containsString="0" containsBlank="1" containsNumber="1" containsInteger="1" minValue="4" maxValue="4"/>
    </cacheField>
    <cacheField name="Q9" numFmtId="0">
      <sharedItems containsString="0" containsBlank="1" containsNumber="1" containsInteger="1" minValue="4" maxValue="4"/>
    </cacheField>
    <cacheField name="Q10" numFmtId="0">
      <sharedItems containsString="0" containsBlank="1" containsNumber="1" containsInteger="1" minValue="4" maxValue="4"/>
    </cacheField>
    <cacheField name="Q11" numFmtId="0">
      <sharedItems containsString="0" containsBlank="1" containsNumber="1" containsInteger="1" minValue="2" maxValue="4"/>
    </cacheField>
    <cacheField name="Q14" numFmtId="0">
      <sharedItems containsString="0" containsBlank="1" containsNumber="1" containsInteger="1" minValue="3" maxValue="4"/>
    </cacheField>
    <cacheField name="Q16" numFmtId="0">
      <sharedItems containsString="0" containsBlank="1" containsNumber="1" containsInteger="1" minValue="4" maxValue="4"/>
    </cacheField>
    <cacheField name="Q21" numFmtId="0">
      <sharedItems containsString="0" containsBlank="1" containsNumber="1" containsInteger="1" minValue="3" maxValue="3"/>
    </cacheField>
    <cacheField name="Q15" numFmtId="0">
      <sharedItems containsString="0" containsBlank="1" containsNumber="1" containsInteger="1" minValue="3" maxValue="4"/>
    </cacheField>
    <cacheField name="Q17" numFmtId="0">
      <sharedItems containsBlank="1" containsMixedTypes="1" containsNumber="1" containsInteger="1" minValue="4" maxValue="4"/>
    </cacheField>
    <cacheField name="Q18" numFmtId="0">
      <sharedItems containsBlank="1" containsMixedTypes="1" containsNumber="1" containsInteger="1" minValue="4" maxValue="4"/>
    </cacheField>
    <cacheField name="Q19" numFmtId="0">
      <sharedItems containsBlank="1" containsMixedTypes="1" containsNumber="1" containsInteger="1" minValue="3" maxValue="3"/>
    </cacheField>
    <cacheField name="S1" numFmtId="0">
      <sharedItems containsMixedTypes="1" containsNumber="1" minValue="7.5" maxValue="10"/>
    </cacheField>
    <cacheField name="S2" numFmtId="0">
      <sharedItems containsMixedTypes="1" containsNumber="1" minValue="7.5" maxValue="7.5"/>
    </cacheField>
    <cacheField name="S3" numFmtId="0">
      <sharedItems containsMixedTypes="1" containsNumber="1" containsInteger="1" minValue="10" maxValue="10"/>
    </cacheField>
    <cacheField name="S12" numFmtId="0">
      <sharedItems containsMixedTypes="1" containsNumber="1" minValue="2.5" maxValue="2.5"/>
    </cacheField>
    <cacheField name="S13" numFmtId="0">
      <sharedItems containsMixedTypes="1" containsNumber="1" minValue="2.5" maxValue="2.5"/>
    </cacheField>
    <cacheField name="S20" numFmtId="0">
      <sharedItems containsMixedTypes="1" containsNumber="1" containsInteger="1" minValue="5" maxValue="10"/>
    </cacheField>
    <cacheField name="S4" numFmtId="0">
      <sharedItems containsMixedTypes="1" containsNumber="1" containsInteger="1" minValue="2" maxValue="3"/>
    </cacheField>
    <cacheField name="S5" numFmtId="0">
      <sharedItems containsMixedTypes="1" containsNumber="1" containsInteger="1" minValue="2" maxValue="4"/>
    </cacheField>
    <cacheField name="S6" numFmtId="0">
      <sharedItems containsMixedTypes="1" containsNumber="1" containsInteger="1" minValue="3" maxValue="3"/>
    </cacheField>
    <cacheField name="S7" numFmtId="0">
      <sharedItems containsMixedTypes="1" containsNumber="1" minValue="0.75" maxValue="2.25"/>
    </cacheField>
    <cacheField name="S8" numFmtId="0">
      <sharedItems containsMixedTypes="1" containsNumber="1" containsInteger="1" minValue="3" maxValue="3"/>
    </cacheField>
    <cacheField name="S9" numFmtId="0">
      <sharedItems containsMixedTypes="1" containsNumber="1" containsInteger="1" minValue="3" maxValue="3"/>
    </cacheField>
    <cacheField name="S10" numFmtId="0">
      <sharedItems containsMixedTypes="1" containsNumber="1" containsInteger="1" minValue="10" maxValue="10"/>
    </cacheField>
    <cacheField name="S11" numFmtId="0">
      <sharedItems containsMixedTypes="1" containsNumber="1" containsInteger="1" minValue="5" maxValue="10"/>
    </cacheField>
    <cacheField name="S14" numFmtId="0">
      <sharedItems containsMixedTypes="1" containsNumber="1" minValue="0.9375" maxValue="1.25"/>
    </cacheField>
    <cacheField name="S16" numFmtId="0">
      <sharedItems containsMixedTypes="1" containsNumber="1" minValue="1.25" maxValue="1.25"/>
    </cacheField>
    <cacheField name="S21" numFmtId="0">
      <sharedItems containsMixedTypes="1" containsNumber="1" minValue="3.75" maxValue="3.75"/>
    </cacheField>
    <cacheField name="S15" numFmtId="0">
      <sharedItems containsMixedTypes="1" containsNumber="1" minValue="0.9375" maxValue="1.25"/>
    </cacheField>
    <cacheField name="S17" numFmtId="0">
      <sharedItems containsMixedTypes="1" containsNumber="1" minValue="1.25" maxValue="1.25"/>
    </cacheField>
    <cacheField name="S18" numFmtId="0">
      <sharedItems containsMixedTypes="1" containsNumber="1" minValue="2.5" maxValue="2.5"/>
    </cacheField>
    <cacheField name="S19" numFmtId="0">
      <sharedItems containsMixedTypes="1" containsNumber="1" minValue="1.875" maxValue="1.875"/>
    </cacheField>
  </cacheFields>
  <extLst>
    <ext xmlns:x14="http://schemas.microsoft.com/office/spreadsheetml/2009/9/main" uri="{725AE2AE-9491-48be-B2B4-4EB974FC3084}">
      <x14:pivotCacheDefinition/>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12.40018877315" createdVersion="7" refreshedVersion="7" minRefreshableVersion="3" recordCount="88" xr:uid="{3984CA4A-9DD4-476A-ACDC-F7CBA7851EFD}">
  <cacheSource type="worksheet">
    <worksheetSource ref="D127:AX215" sheet="F. Concept Agreement_Tester"/>
  </cacheSource>
  <cacheFields count="47">
    <cacheField name="ปี" numFmtId="0">
      <sharedItems containsSemiMixedTypes="0" containsString="0" containsNumber="1" containsInteger="1" minValue="1998" maxValue="1999" count="2">
        <n v="1999"/>
        <n v="1998"/>
      </sharedItems>
    </cacheField>
    <cacheField name="โรงงาน" numFmtId="0">
      <sharedItems count="5">
        <s v="โคราช"/>
        <s v="ขอนแก่น"/>
        <s v="ปทุมธานี"/>
        <s v="รังสิต"/>
        <s v="ลำปาง"/>
      </sharedItems>
    </cacheField>
    <cacheField name="ประเภทสินค้า" numFmtId="0">
      <sharedItems count="4">
        <s v="Support Sheet"/>
        <s v="BIB BOX"/>
        <s v="SUGAR"/>
        <s v="LIQUID SUCROSE"/>
      </sharedItems>
    </cacheField>
    <cacheField name="VendorName" numFmtId="0">
      <sharedItems count="4">
        <s v="บริษัท ตะวันนาบรรจุภัณฑ์ จำกัด"/>
        <s v="บริษัท อุตสาหกรรมน้ำตาลอีสานจำกัด"/>
        <s v="บริษัท เคเอสแอล อะโกร"/>
        <s v="บริษัท แปซิฟิก ชูการ์ คอร์ปอเรชั่นจำกัด"/>
      </sharedItems>
    </cacheField>
    <cacheField name="ผู้ประเมิน" numFmtId="0">
      <sharedItems/>
    </cacheField>
    <cacheField name="Q1" numFmtId="0">
      <sharedItems containsString="0" containsBlank="1" containsNumber="1" containsInteger="1" minValue="1" maxValue="4"/>
    </cacheField>
    <cacheField name="Q2" numFmtId="0">
      <sharedItems containsString="0" containsBlank="1" containsNumber="1" containsInteger="1" minValue="1" maxValue="4"/>
    </cacheField>
    <cacheField name="Q3" numFmtId="0">
      <sharedItems containsString="0" containsBlank="1" containsNumber="1" containsInteger="1" minValue="1" maxValue="4"/>
    </cacheField>
    <cacheField name="Q12" numFmtId="0">
      <sharedItems containsString="0" containsBlank="1" containsNumber="1" containsInteger="1" minValue="1" maxValue="4"/>
    </cacheField>
    <cacheField name="Q13" numFmtId="0">
      <sharedItems containsString="0" containsBlank="1" containsNumber="1" containsInteger="1" minValue="1" maxValue="4"/>
    </cacheField>
    <cacheField name="Q20" numFmtId="0">
      <sharedItems containsString="0" containsBlank="1" containsNumber="1" containsInteger="1" minValue="1" maxValue="4"/>
    </cacheField>
    <cacheField name="Q4" numFmtId="0">
      <sharedItems containsString="0" containsBlank="1" containsNumber="1" containsInteger="1" minValue="1" maxValue="4"/>
    </cacheField>
    <cacheField name="Q5" numFmtId="0">
      <sharedItems containsString="0" containsBlank="1" containsNumber="1" containsInteger="1" minValue="1" maxValue="4"/>
    </cacheField>
    <cacheField name="Q6" numFmtId="0">
      <sharedItems containsString="0" containsBlank="1" containsNumber="1" containsInteger="1" minValue="1" maxValue="4"/>
    </cacheField>
    <cacheField name="Q7" numFmtId="0">
      <sharedItems containsString="0" containsBlank="1" containsNumber="1" containsInteger="1" minValue="1" maxValue="4"/>
    </cacheField>
    <cacheField name="Q8" numFmtId="0">
      <sharedItems containsString="0" containsBlank="1" containsNumber="1" containsInteger="1" minValue="1" maxValue="4"/>
    </cacheField>
    <cacheField name="Q9" numFmtId="0">
      <sharedItems containsString="0" containsBlank="1" containsNumber="1" containsInteger="1" minValue="1" maxValue="4"/>
    </cacheField>
    <cacheField name="Q10" numFmtId="0">
      <sharedItems containsString="0" containsBlank="1" containsNumber="1" containsInteger="1" minValue="1" maxValue="4"/>
    </cacheField>
    <cacheField name="Q11" numFmtId="0">
      <sharedItems containsString="0" containsBlank="1" containsNumber="1" containsInteger="1" minValue="1" maxValue="4"/>
    </cacheField>
    <cacheField name="Q14" numFmtId="0">
      <sharedItems containsString="0" containsBlank="1" containsNumber="1" containsInteger="1" minValue="1" maxValue="4"/>
    </cacheField>
    <cacheField name="Q16" numFmtId="0">
      <sharedItems containsString="0" containsBlank="1" containsNumber="1" containsInteger="1" minValue="1" maxValue="4"/>
    </cacheField>
    <cacheField name="Q21" numFmtId="0">
      <sharedItems containsString="0" containsBlank="1" containsNumber="1" containsInteger="1" minValue="1" maxValue="4"/>
    </cacheField>
    <cacheField name="Q15" numFmtId="0">
      <sharedItems containsBlank="1" containsMixedTypes="1" containsNumber="1" containsInteger="1" minValue="1" maxValue="4"/>
    </cacheField>
    <cacheField name="Q17" numFmtId="0">
      <sharedItems containsBlank="1" containsMixedTypes="1" containsNumber="1" containsInteger="1" minValue="1" maxValue="4"/>
    </cacheField>
    <cacheField name="Q18" numFmtId="0">
      <sharedItems containsBlank="1" containsMixedTypes="1" containsNumber="1" containsInteger="1" minValue="1" maxValue="4"/>
    </cacheField>
    <cacheField name="Q19" numFmtId="0">
      <sharedItems containsBlank="1" containsMixedTypes="1" containsNumber="1" containsInteger="1" minValue="1" maxValue="4"/>
    </cacheField>
    <cacheField name="S1" numFmtId="0">
      <sharedItems containsMixedTypes="1" containsNumber="1" minValue="2.5" maxValue="10"/>
    </cacheField>
    <cacheField name="S2" numFmtId="0">
      <sharedItems containsMixedTypes="1" containsNumber="1" minValue="2.5" maxValue="10"/>
    </cacheField>
    <cacheField name="S3" numFmtId="0">
      <sharedItems containsMixedTypes="1" containsNumber="1" minValue="2.5" maxValue="10"/>
    </cacheField>
    <cacheField name="S12" numFmtId="0">
      <sharedItems containsMixedTypes="1" containsNumber="1" minValue="0.625" maxValue="2.5"/>
    </cacheField>
    <cacheField name="S13" numFmtId="0">
      <sharedItems containsMixedTypes="1" containsNumber="1" minValue="0.625" maxValue="2.5"/>
    </cacheField>
    <cacheField name="S20" numFmtId="0">
      <sharedItems containsMixedTypes="1" containsNumber="1" minValue="2.5" maxValue="10"/>
    </cacheField>
    <cacheField name="S4" numFmtId="0">
      <sharedItems containsMixedTypes="1" containsNumber="1" containsInteger="1" minValue="1" maxValue="4"/>
    </cacheField>
    <cacheField name="S5" numFmtId="0">
      <sharedItems containsMixedTypes="1" containsNumber="1" containsInteger="1" minValue="1" maxValue="4"/>
    </cacheField>
    <cacheField name="S6" numFmtId="0">
      <sharedItems containsMixedTypes="1" containsNumber="1" minValue="0.75" maxValue="3"/>
    </cacheField>
    <cacheField name="S7" numFmtId="0">
      <sharedItems containsMixedTypes="1" containsNumber="1" minValue="0.75" maxValue="3"/>
    </cacheField>
    <cacheField name="S8" numFmtId="0">
      <sharedItems containsMixedTypes="1" containsNumber="1" minValue="0.75" maxValue="3"/>
    </cacheField>
    <cacheField name="S9" numFmtId="0">
      <sharedItems containsMixedTypes="1" containsNumber="1" minValue="0.75" maxValue="3"/>
    </cacheField>
    <cacheField name="S10" numFmtId="0">
      <sharedItems containsMixedTypes="1" containsNumber="1" minValue="2.5" maxValue="10"/>
    </cacheField>
    <cacheField name="S11" numFmtId="0">
      <sharedItems containsMixedTypes="1" containsNumber="1" minValue="2.5" maxValue="10"/>
    </cacheField>
    <cacheField name="S14" numFmtId="0">
      <sharedItems containsMixedTypes="1" containsNumber="1" minValue="0.3125" maxValue="1.25"/>
    </cacheField>
    <cacheField name="S16" numFmtId="0">
      <sharedItems containsMixedTypes="1" containsNumber="1" minValue="0.3125" maxValue="1.25"/>
    </cacheField>
    <cacheField name="S21" numFmtId="0">
      <sharedItems containsMixedTypes="1" containsNumber="1" minValue="1.25" maxValue="5"/>
    </cacheField>
    <cacheField name="S15" numFmtId="0">
      <sharedItems containsMixedTypes="1" containsNumber="1" minValue="0.3125" maxValue="1.25"/>
    </cacheField>
    <cacheField name="S17" numFmtId="0">
      <sharedItems containsMixedTypes="1" containsNumber="1" minValue="0.3125" maxValue="1.25"/>
    </cacheField>
    <cacheField name="S18" numFmtId="0">
      <sharedItems containsMixedTypes="1" containsNumber="1" minValue="0.625" maxValue="2.5"/>
    </cacheField>
    <cacheField name="S19" numFmtId="0">
      <sharedItems containsMixedTypes="1" containsNumber="1" minValue="0.625" maxValue="2.5"/>
    </cacheField>
  </cacheFields>
  <extLst>
    <ext xmlns:x14="http://schemas.microsoft.com/office/spreadsheetml/2009/9/main" uri="{725AE2AE-9491-48be-B2B4-4EB974FC3084}">
      <x14:pivotCacheDefinition/>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47.670969791667" createdVersion="7" refreshedVersion="7" minRefreshableVersion="3" recordCount="57" xr:uid="{CEA4E517-E6AF-4ADB-B3E9-5A888EBA276D}">
  <cacheSource type="worksheet">
    <worksheetSource ref="C19:AW76" sheet="MS_FORM2_RM&amp;PKG"/>
  </cacheSource>
  <cacheFields count="47">
    <cacheField name="ปี" numFmtId="0">
      <sharedItems containsSemiMixedTypes="0" containsString="0" containsNumber="1" containsInteger="1" minValue="1998" maxValue="1999" count="2">
        <n v="1999"/>
        <n v="1998"/>
      </sharedItems>
    </cacheField>
    <cacheField name="โรงงาน" numFmtId="0">
      <sharedItems count="6">
        <s v="โคราช"/>
        <s v="ขอนแก่น"/>
        <s v="ปทุมธานี"/>
        <s v="รังสิต"/>
        <s v="ลำปาง"/>
        <s v="ALL"/>
      </sharedItems>
    </cacheField>
    <cacheField name="ประเภทสินค้า" numFmtId="0">
      <sharedItems count="4">
        <s v="SUPPORT SHEET"/>
        <s v="BIB BOX"/>
        <s v="ALL"/>
        <s v="SHRINK FILM"/>
      </sharedItems>
    </cacheField>
    <cacheField name="ผู้รับการประเมิน ALL" numFmtId="0">
      <sharedItems count="2">
        <s v="9000100013 บริษัท ตะวันนาบรรจุภัณฑ์ จำกัด"/>
        <s v="9000100476 บริษัท วิสและบุตร จำกัด"/>
      </sharedItems>
    </cacheField>
    <cacheField name="Pur_Grp" numFmtId="0">
      <sharedItems/>
    </cacheField>
    <cacheField name="Q1" numFmtId="0">
      <sharedItems containsString="0" containsBlank="1" containsNumber="1" containsInteger="1" minValue="1" maxValue="4"/>
    </cacheField>
    <cacheField name="Q2" numFmtId="0">
      <sharedItems containsString="0" containsBlank="1" containsNumber="1" containsInteger="1" minValue="1" maxValue="4"/>
    </cacheField>
    <cacheField name="Q3" numFmtId="0">
      <sharedItems containsString="0" containsBlank="1" containsNumber="1" containsInteger="1" minValue="1" maxValue="4"/>
    </cacheField>
    <cacheField name="Q4" numFmtId="0">
      <sharedItems containsString="0" containsBlank="1" containsNumber="1" containsInteger="1" minValue="1" maxValue="4"/>
    </cacheField>
    <cacheField name="Q5" numFmtId="0">
      <sharedItems containsString="0" containsBlank="1" containsNumber="1" containsInteger="1" minValue="1" maxValue="4"/>
    </cacheField>
    <cacheField name="Q6" numFmtId="0">
      <sharedItems containsString="0" containsBlank="1" containsNumber="1" containsInteger="1" minValue="1" maxValue="4"/>
    </cacheField>
    <cacheField name="Q7" numFmtId="0">
      <sharedItems containsString="0" containsBlank="1" containsNumber="1" containsInteger="1" minValue="1" maxValue="4"/>
    </cacheField>
    <cacheField name="Q8" numFmtId="0">
      <sharedItems containsString="0" containsBlank="1" containsNumber="1" containsInteger="1" minValue="1" maxValue="4"/>
    </cacheField>
    <cacheField name="Q9" numFmtId="0">
      <sharedItems containsString="0" containsBlank="1" containsNumber="1" containsInteger="1" minValue="1" maxValue="4"/>
    </cacheField>
    <cacheField name="Q10" numFmtId="0">
      <sharedItems containsString="0" containsBlank="1" containsNumber="1" containsInteger="1" minValue="1" maxValue="4"/>
    </cacheField>
    <cacheField name="Q11" numFmtId="0">
      <sharedItems containsString="0" containsBlank="1" containsNumber="1" containsInteger="1" minValue="1" maxValue="4"/>
    </cacheField>
    <cacheField name="Q12" numFmtId="0">
      <sharedItems containsString="0" containsBlank="1" containsNumber="1" containsInteger="1" minValue="2" maxValue="4"/>
    </cacheField>
    <cacheField name="Q13" numFmtId="0">
      <sharedItems containsString="0" containsBlank="1" containsNumber="1" containsInteger="1" minValue="1" maxValue="4"/>
    </cacheField>
    <cacheField name="Q14" numFmtId="0">
      <sharedItems containsString="0" containsBlank="1" containsNumber="1" containsInteger="1" minValue="1" maxValue="4"/>
    </cacheField>
    <cacheField name="Q15" numFmtId="0">
      <sharedItems containsString="0" containsBlank="1" containsNumber="1" containsInteger="1" minValue="1" maxValue="4"/>
    </cacheField>
    <cacheField name="Q16" numFmtId="0">
      <sharedItems containsString="0" containsBlank="1" containsNumber="1" containsInteger="1" minValue="1" maxValue="4"/>
    </cacheField>
    <cacheField name="Q17" numFmtId="0">
      <sharedItems containsString="0" containsBlank="1" containsNumber="1" containsInteger="1" minValue="1" maxValue="4"/>
    </cacheField>
    <cacheField name="Q18" numFmtId="0">
      <sharedItems containsString="0" containsBlank="1" containsNumber="1" containsInteger="1" minValue="1" maxValue="4"/>
    </cacheField>
    <cacheField name="Q19" numFmtId="0">
      <sharedItems containsBlank="1" containsMixedTypes="1" containsNumber="1" containsInteger="1" minValue="1" maxValue="4"/>
    </cacheField>
    <cacheField name="Q20" numFmtId="0">
      <sharedItems containsString="0" containsBlank="1" containsNumber="1" containsInteger="1" minValue="1" maxValue="4"/>
    </cacheField>
    <cacheField name="Q21" numFmtId="0">
      <sharedItems containsString="0" containsBlank="1" containsNumber="1" containsInteger="1" minValue="1" maxValue="4"/>
    </cacheField>
    <cacheField name="S1" numFmtId="0">
      <sharedItems containsMixedTypes="1" containsNumber="1" minValue="2.5" maxValue="10"/>
    </cacheField>
    <cacheField name="S2" numFmtId="0">
      <sharedItems containsMixedTypes="1" containsNumber="1" minValue="2.5" maxValue="10"/>
    </cacheField>
    <cacheField name="S3" numFmtId="0">
      <sharedItems containsMixedTypes="1" containsNumber="1" minValue="2.5" maxValue="10"/>
    </cacheField>
    <cacheField name="S4" numFmtId="0">
      <sharedItems containsMixedTypes="1" containsNumber="1" containsInteger="1" minValue="1" maxValue="4"/>
    </cacheField>
    <cacheField name="S5" numFmtId="0">
      <sharedItems containsMixedTypes="1" containsNumber="1" containsInteger="1" minValue="1" maxValue="4"/>
    </cacheField>
    <cacheField name="S6" numFmtId="0">
      <sharedItems containsMixedTypes="1" containsNumber="1" minValue="0.75" maxValue="3"/>
    </cacheField>
    <cacheField name="S7" numFmtId="0">
      <sharedItems containsMixedTypes="1" containsNumber="1" minValue="0.75" maxValue="3"/>
    </cacheField>
    <cacheField name="S8" numFmtId="0">
      <sharedItems containsMixedTypes="1" containsNumber="1" minValue="0.75" maxValue="3"/>
    </cacheField>
    <cacheField name="S9" numFmtId="0">
      <sharedItems containsMixedTypes="1" containsNumber="1" minValue="0.75" maxValue="3"/>
    </cacheField>
    <cacheField name="S10" numFmtId="0">
      <sharedItems containsMixedTypes="1" containsNumber="1" minValue="2.5" maxValue="10"/>
    </cacheField>
    <cacheField name="S11" numFmtId="0">
      <sharedItems containsMixedTypes="1" containsNumber="1" minValue="2.5" maxValue="10"/>
    </cacheField>
    <cacheField name="S12" numFmtId="0">
      <sharedItems containsMixedTypes="1" containsNumber="1" minValue="1.25" maxValue="2.5"/>
    </cacheField>
    <cacheField name="S13" numFmtId="0">
      <sharedItems containsMixedTypes="1" containsNumber="1" minValue="0.625" maxValue="2.5"/>
    </cacheField>
    <cacheField name="S14" numFmtId="0">
      <sharedItems containsMixedTypes="1" containsNumber="1" minValue="0.3125" maxValue="1.25"/>
    </cacheField>
    <cacheField name="S15" numFmtId="0">
      <sharedItems containsMixedTypes="1" containsNumber="1" minValue="0.3125" maxValue="1.25"/>
    </cacheField>
    <cacheField name="S16" numFmtId="0">
      <sharedItems containsMixedTypes="1" containsNumber="1" minValue="0.3125" maxValue="1.25"/>
    </cacheField>
    <cacheField name="S17" numFmtId="0">
      <sharedItems containsMixedTypes="1" containsNumber="1" minValue="0.3125" maxValue="1.25"/>
    </cacheField>
    <cacheField name="S18" numFmtId="0">
      <sharedItems containsMixedTypes="1" containsNumber="1" minValue="0.625" maxValue="2.5"/>
    </cacheField>
    <cacheField name="S19" numFmtId="0">
      <sharedItems containsMixedTypes="1" containsNumber="1" minValue="0.625" maxValue="2.5"/>
    </cacheField>
    <cacheField name="S20" numFmtId="0">
      <sharedItems containsMixedTypes="1" containsNumber="1" minValue="2.5" maxValue="10"/>
    </cacheField>
    <cacheField name="S21" numFmtId="0">
      <sharedItems containsMixedTypes="1" containsNumber="1" minValue="1.25" maxValue="5"/>
    </cacheField>
  </cacheFields>
  <extLst>
    <ext xmlns:x14="http://schemas.microsoft.com/office/spreadsheetml/2009/9/main" uri="{725AE2AE-9491-48be-B2B4-4EB974FC3084}">
      <x14:pivotCacheDefinition/>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54.454124884258" createdVersion="7" refreshedVersion="7" minRefreshableVersion="3" recordCount="37" xr:uid="{5DAEFFE9-92FA-405E-8F0D-4A648C667596}">
  <cacheSource type="worksheet">
    <worksheetSource ref="B185:G222" sheet="MS_FORM2_RM&amp;PKG"/>
  </cacheSource>
  <cacheFields count="6">
    <cacheField name="Vendor_Name" numFmtId="0">
      <sharedItems count="2">
        <s v="9000100013 บริษัท ตะวันนาบรรจุภัณฑ์ จำกัด"/>
        <s v="9000100476 บริษัท วิสและบุตร จำกัด"/>
      </sharedItems>
    </cacheField>
    <cacheField name="Pur_Grp" numFmtId="0">
      <sharedItems count="4">
        <s v="PACKAGING"/>
        <s v="PURCHASING"/>
        <s v="QA"/>
        <s v="STORE"/>
      </sharedItems>
    </cacheField>
    <cacheField name="Plant" numFmtId="0">
      <sharedItems count="6">
        <s v="ขอนแก่น"/>
        <s v="โคราช"/>
        <s v="ปทุมธานี"/>
        <s v="รังสิต"/>
        <s v="ลำปาง"/>
        <s v="ALL"/>
      </sharedItems>
    </cacheField>
    <cacheField name="Product" numFmtId="0">
      <sharedItems count="4">
        <s v="SUPPORT SHEET"/>
        <s v="BIB BOX"/>
        <s v="ALL"/>
        <s v="SHRINK FILM"/>
      </sharedItems>
    </cacheField>
    <cacheField name="Cell_Value" numFmtId="0">
      <sharedItems containsSemiMixedTypes="0" containsString="0" containsNumber="1" minValue="3.75" maxValue="45"/>
    </cacheField>
    <cacheField name="Weight_Source" numFmtId="0">
      <sharedItems containsSemiMixedTypes="0" containsString="0" containsNumber="1" minValue="7.5" maxValue="45"/>
    </cacheField>
  </cacheFields>
  <extLst>
    <ext xmlns:x14="http://schemas.microsoft.com/office/spreadsheetml/2009/9/main" uri="{725AE2AE-9491-48be-B2B4-4EB974FC3084}">
      <x14:pivotCacheDefinition/>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55.581205555558" createdVersion="7" refreshedVersion="7" minRefreshableVersion="3" recordCount="93" xr:uid="{C8D04832-ED47-43F6-B909-95E5222D6802}">
  <cacheSource type="worksheet">
    <worksheetSource ref="CS1:CY94" sheet="Z. Note"/>
  </cacheSource>
  <cacheFields count="7">
    <cacheField name="ลำดับ" numFmtId="0">
      <sharedItems containsSemiMixedTypes="0" containsString="0" containsNumber="1" containsInteger="1" minValue="1" maxValue="93"/>
    </cacheField>
    <cacheField name="ประเภทสินค้า" numFmtId="0">
      <sharedItems/>
    </cacheField>
    <cacheField name="ไปยังคำถามหมายเลข" numFmtId="0">
      <sharedItems/>
    </cacheField>
    <cacheField name="ลำดับ2" numFmtId="0">
      <sharedItems containsString="0" containsBlank="1" containsNumber="1" containsInteger="1" minValue="6" maxValue="103"/>
    </cacheField>
    <cacheField name="รายการผู้รับการประเมิน" numFmtId="0">
      <sharedItems containsBlank="1" count="32">
        <s v="BARCODE"/>
        <s v="BIB BAG"/>
        <s v="BIB BOX"/>
        <s v="CAN BODY"/>
        <s v="CAN END"/>
        <s v="CO2"/>
        <s v="CORNER GUARD"/>
        <s v="CROWN"/>
        <s v="GAS NITROGEN"/>
        <s v="GAS BOTTLE"/>
        <s v="GLUE"/>
        <s v="LABEL"/>
        <s v="LIQUID SUCROSE"/>
        <s v="PALLET"/>
        <s v="PALLET STICKER"/>
        <s v="PLASTIC CLOSURE"/>
        <s v="PREFORM"/>
        <s v="RESIN"/>
        <s v="SHRINK FILM"/>
        <s v="STRAPPING BAND"/>
        <s v="STRETCH FILM"/>
        <s v="SUGAR"/>
        <s v="SUPPORT SHEET"/>
        <s v="WAX RIBBON"/>
        <s v="GLASS BOTTLE"/>
        <s v="LIQUID NITROGEN"/>
        <s v="PAPER CORE"/>
        <s v="PREFORM CARTON"/>
        <s v="TRAY"/>
        <m/>
        <s v="ANTI SLIP GLUE"/>
        <s v="ALL"/>
      </sharedItems>
    </cacheField>
    <cacheField name="โรงงาน" numFmtId="0">
      <sharedItems/>
    </cacheField>
    <cacheField name="Statu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62.68566516204" createdVersion="7" refreshedVersion="7" minRefreshableVersion="3" recordCount="16" xr:uid="{C781C191-D3D4-4B44-869B-36558550D953}">
  <cacheSource type="worksheet">
    <worksheetSource ref="B5:AV21" sheet="G. ตัวอย่างการ Test"/>
  </cacheSource>
  <cacheFields count="47">
    <cacheField name="ปี" numFmtId="0">
      <sharedItems containsSemiMixedTypes="0" containsString="0" containsNumber="1" containsInteger="1" minValue="1998" maxValue="1999" count="2">
        <n v="1998"/>
        <n v="1999"/>
      </sharedItems>
    </cacheField>
    <cacheField name="โรงงาน" numFmtId="0">
      <sharedItems count="5">
        <s v="ALL"/>
        <s v="โคราช"/>
        <s v="รังสิต"/>
        <s v="ปทุมธานี"/>
        <s v="ลำปาง"/>
      </sharedItems>
    </cacheField>
    <cacheField name="ประเภทสินค้า" numFmtId="0">
      <sharedItems count="3">
        <s v="ALL"/>
        <s v="SHRINK FILM"/>
        <s v="SUPPORT SHEET"/>
      </sharedItems>
    </cacheField>
    <cacheField name="ผู้รับการประเมิน ALL" numFmtId="0">
      <sharedItems count="2">
        <s v="9000100476 บริษัท วิสและบุตร จำกัด"/>
        <s v="9000100013 บริษัท ตะวันนาบรรจุภัณฑ์ จำกัด"/>
      </sharedItems>
    </cacheField>
    <cacheField name="Pur_Grp" numFmtId="0">
      <sharedItems/>
    </cacheField>
    <cacheField name="Q1" numFmtId="0">
      <sharedItems containsString="0" containsBlank="1" containsNumber="1" containsInteger="1" minValue="3" maxValue="4"/>
    </cacheField>
    <cacheField name="Q2" numFmtId="0">
      <sharedItems containsString="0" containsBlank="1" containsNumber="1" containsInteger="1" minValue="3" maxValue="4"/>
    </cacheField>
    <cacheField name="Q3" numFmtId="0">
      <sharedItems containsString="0" containsBlank="1" containsNumber="1" containsInteger="1" minValue="4" maxValue="4"/>
    </cacheField>
    <cacheField name="Q4" numFmtId="0">
      <sharedItems containsString="0" containsBlank="1" containsNumber="1" containsInteger="1" minValue="3" maxValue="4"/>
    </cacheField>
    <cacheField name="Q5" numFmtId="0">
      <sharedItems containsString="0" containsBlank="1" containsNumber="1" containsInteger="1" minValue="2" maxValue="4"/>
    </cacheField>
    <cacheField name="Q6" numFmtId="0">
      <sharedItems containsString="0" containsBlank="1" containsNumber="1" containsInteger="1" minValue="3" maxValue="4"/>
    </cacheField>
    <cacheField name="Q7" numFmtId="0">
      <sharedItems containsString="0" containsBlank="1" containsNumber="1" containsInteger="1" minValue="3" maxValue="4"/>
    </cacheField>
    <cacheField name="Q8" numFmtId="0">
      <sharedItems containsString="0" containsBlank="1" containsNumber="1" containsInteger="1" minValue="2" maxValue="4"/>
    </cacheField>
    <cacheField name="Q9" numFmtId="0">
      <sharedItems containsString="0" containsBlank="1" containsNumber="1" containsInteger="1" minValue="3" maxValue="4"/>
    </cacheField>
    <cacheField name="Q10" numFmtId="0">
      <sharedItems containsString="0" containsBlank="1" containsNumber="1" containsInteger="1" minValue="3" maxValue="4"/>
    </cacheField>
    <cacheField name="Q11" numFmtId="0">
      <sharedItems containsString="0" containsBlank="1" containsNumber="1" containsInteger="1" minValue="2" maxValue="3"/>
    </cacheField>
    <cacheField name="Q12" numFmtId="0">
      <sharedItems containsString="0" containsBlank="1" containsNumber="1" containsInteger="1" minValue="3" maxValue="4"/>
    </cacheField>
    <cacheField name="Q13" numFmtId="0">
      <sharedItems containsString="0" containsBlank="1" containsNumber="1" containsInteger="1" minValue="3" maxValue="4"/>
    </cacheField>
    <cacheField name="Q14" numFmtId="0">
      <sharedItems containsString="0" containsBlank="1" containsNumber="1" containsInteger="1" minValue="3" maxValue="4"/>
    </cacheField>
    <cacheField name="Q15" numFmtId="0">
      <sharedItems containsString="0" containsBlank="1" containsNumber="1" containsInteger="1" minValue="2" maxValue="4"/>
    </cacheField>
    <cacheField name="Q16" numFmtId="0">
      <sharedItems containsString="0" containsBlank="1" containsNumber="1" containsInteger="1" minValue="2" maxValue="4"/>
    </cacheField>
    <cacheField name="Q17" numFmtId="0">
      <sharedItems containsString="0" containsBlank="1" containsNumber="1" containsInteger="1" minValue="3" maxValue="4"/>
    </cacheField>
    <cacheField name="Q18" numFmtId="0">
      <sharedItems containsString="0" containsBlank="1" containsNumber="1" containsInteger="1" minValue="3" maxValue="4"/>
    </cacheField>
    <cacheField name="Q19" numFmtId="0">
      <sharedItems containsBlank="1" containsMixedTypes="1" containsNumber="1" containsInteger="1" minValue="3" maxValue="4"/>
    </cacheField>
    <cacheField name="Q20" numFmtId="0">
      <sharedItems containsString="0" containsBlank="1" containsNumber="1" containsInteger="1" minValue="4" maxValue="4"/>
    </cacheField>
    <cacheField name="Q21" numFmtId="0">
      <sharedItems containsString="0" containsBlank="1" containsNumber="1" containsInteger="1" minValue="3" maxValue="4"/>
    </cacheField>
    <cacheField name="S1" numFmtId="0">
      <sharedItems containsMixedTypes="1" containsNumber="1" minValue="7.5" maxValue="10"/>
    </cacheField>
    <cacheField name="S2" numFmtId="0">
      <sharedItems containsMixedTypes="1" containsNumber="1" minValue="7.5" maxValue="10"/>
    </cacheField>
    <cacheField name="S3" numFmtId="0">
      <sharedItems containsMixedTypes="1" containsNumber="1" containsInteger="1" minValue="10" maxValue="10"/>
    </cacheField>
    <cacheField name="S4" numFmtId="0">
      <sharedItems containsMixedTypes="1" containsNumber="1" containsInteger="1" minValue="3" maxValue="4"/>
    </cacheField>
    <cacheField name="S5" numFmtId="0">
      <sharedItems containsMixedTypes="1" containsNumber="1" containsInteger="1" minValue="2" maxValue="4"/>
    </cacheField>
    <cacheField name="S6" numFmtId="0">
      <sharedItems containsMixedTypes="1" containsNumber="1" minValue="2.25" maxValue="3"/>
    </cacheField>
    <cacheField name="S7" numFmtId="0">
      <sharedItems containsMixedTypes="1" containsNumber="1" minValue="2.25" maxValue="3"/>
    </cacheField>
    <cacheField name="S8" numFmtId="0">
      <sharedItems containsMixedTypes="1" containsNumber="1" minValue="1.5" maxValue="3"/>
    </cacheField>
    <cacheField name="S9" numFmtId="0">
      <sharedItems containsMixedTypes="1" containsNumber="1" minValue="2.25" maxValue="3"/>
    </cacheField>
    <cacheField name="S10" numFmtId="0">
      <sharedItems containsMixedTypes="1" containsNumber="1" minValue="7.5" maxValue="10"/>
    </cacheField>
    <cacheField name="S11" numFmtId="0">
      <sharedItems containsMixedTypes="1" containsNumber="1" minValue="5" maxValue="7.5"/>
    </cacheField>
    <cacheField name="S12" numFmtId="0">
      <sharedItems containsMixedTypes="1" containsNumber="1" minValue="1.875" maxValue="2.5"/>
    </cacheField>
    <cacheField name="S13" numFmtId="0">
      <sharedItems containsMixedTypes="1" containsNumber="1" minValue="1.875" maxValue="2.5"/>
    </cacheField>
    <cacheField name="S14" numFmtId="0">
      <sharedItems containsMixedTypes="1" containsNumber="1" minValue="0.9375" maxValue="1.25"/>
    </cacheField>
    <cacheField name="S15" numFmtId="0">
      <sharedItems containsMixedTypes="1" containsNumber="1" minValue="0.625" maxValue="1.25"/>
    </cacheField>
    <cacheField name="S16" numFmtId="0">
      <sharedItems containsMixedTypes="1" containsNumber="1" minValue="0.625" maxValue="1.25"/>
    </cacheField>
    <cacheField name="S17" numFmtId="0">
      <sharedItems containsMixedTypes="1" containsNumber="1" minValue="0.9375" maxValue="1.25"/>
    </cacheField>
    <cacheField name="S18" numFmtId="0">
      <sharedItems containsMixedTypes="1" containsNumber="1" minValue="1.875" maxValue="2.5"/>
    </cacheField>
    <cacheField name="S19" numFmtId="0">
      <sharedItems containsMixedTypes="1" containsNumber="1" minValue="1.875" maxValue="2.5"/>
    </cacheField>
    <cacheField name="S20" numFmtId="0">
      <sharedItems containsMixedTypes="1" containsNumber="1" containsInteger="1" minValue="10" maxValue="10"/>
    </cacheField>
    <cacheField name="S21" numFmtId="0">
      <sharedItems containsMixedTypes="1" containsNumber="1" minValue="3.75" maxValue="5"/>
    </cacheField>
  </cacheFields>
  <extLst>
    <ext xmlns:x14="http://schemas.microsoft.com/office/spreadsheetml/2009/9/main" uri="{725AE2AE-9491-48be-B2B4-4EB974FC3084}">
      <x14:pivotCacheDefinition/>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70.58425" createdVersion="7" refreshedVersion="7" minRefreshableVersion="3" recordCount="99" xr:uid="{E27955DB-F0EE-4A33-83BD-2AD42B737BAC}">
  <cacheSource type="worksheet">
    <worksheetSource ref="G2:I101" sheet="Sheet1"/>
  </cacheSource>
  <cacheFields count="3">
    <cacheField name="ไปที่ (Go to)" numFmtId="0">
      <sharedItems/>
    </cacheField>
    <cacheField name="เลขข้อ" numFmtId="0">
      <sharedItems containsSemiMixedTypes="0" containsString="0" containsNumber="1" containsInteger="1" minValue="7" maxValue="112" count="99">
        <n v="98"/>
        <n v="8"/>
        <n v="9"/>
        <n v="10"/>
        <n v="11"/>
        <n v="12"/>
        <n v="81"/>
        <n v="15"/>
        <n v="16"/>
        <n v="17"/>
        <n v="18"/>
        <n v="47"/>
        <n v="21"/>
        <n v="49"/>
        <n v="23"/>
        <n v="25"/>
        <n v="71"/>
        <n v="53"/>
        <n v="27"/>
        <n v="29"/>
        <n v="55"/>
        <n v="56"/>
        <n v="32"/>
        <n v="33"/>
        <n v="34"/>
        <n v="35"/>
        <n v="37"/>
        <n v="38"/>
        <n v="40"/>
        <n v="41"/>
        <n v="7"/>
        <n v="13"/>
        <n v="19"/>
        <n v="22"/>
        <n v="24"/>
        <n v="26"/>
        <n v="28"/>
        <n v="30"/>
        <n v="31"/>
        <n v="36"/>
        <n v="39"/>
        <n v="43"/>
        <n v="44"/>
        <n v="45"/>
        <n v="46"/>
        <n v="48"/>
        <n v="50"/>
        <n v="51"/>
        <n v="52"/>
        <n v="54"/>
        <n v="57"/>
        <n v="58"/>
        <n v="59"/>
        <n v="60"/>
        <n v="61"/>
        <n v="62"/>
        <n v="63"/>
        <n v="65"/>
        <n v="66"/>
        <n v="67"/>
        <n v="68"/>
        <n v="69"/>
        <n v="70"/>
        <n v="72"/>
        <n v="73"/>
        <n v="74"/>
        <n v="75"/>
        <n v="76"/>
        <n v="77"/>
        <n v="78"/>
        <n v="80"/>
        <n v="82"/>
        <n v="83"/>
        <n v="84"/>
        <n v="85"/>
        <n v="86"/>
        <n v="87"/>
        <n v="88"/>
        <n v="89"/>
        <n v="90"/>
        <n v="91"/>
        <n v="92"/>
        <n v="93"/>
        <n v="94"/>
        <n v="95"/>
        <n v="96"/>
        <n v="99"/>
        <n v="100"/>
        <n v="101"/>
        <n v="102"/>
        <n v="103"/>
        <n v="105"/>
        <n v="106"/>
        <n v="107"/>
        <n v="108"/>
        <n v="109"/>
        <n v="110"/>
        <n v="111"/>
        <n v="112"/>
      </sharedItems>
    </cacheField>
    <cacheField name="เนื้อหา" numFmtId="0">
      <sharedItems count="37">
        <s v="ผู้ประกอบประเมิน (ANTI SLIP GLUE)"/>
        <s v="ผู้ประกอบประเมิน (BARCODE) PKG"/>
        <s v="ผู้ประกอบประเมิน (BIB BAG)"/>
        <s v="ผู้ประกอบประเมิน (BIB BOX)"/>
        <s v="ผู้ประกอบประเมิน (CAN BODY)"/>
        <s v="ผู้ประกอบประเมิน (CAN END)"/>
        <s v="ผู้ประกอบประเมิน (CO2)"/>
        <s v="ผู้ประกอบประเมิน (CORNER GUARD)"/>
        <s v="ผู้ประกอบประเมิน (CROWN)"/>
        <s v="ผู้ประกอบประเมิน (GAS NITROGEN)"/>
        <s v="ผู้ประกอบประเมิน (GAS BOTTLE)"/>
        <s v="ผู้ประกอบประเมิน (GLUE)"/>
        <s v="ผู้ประกอบประเมิน (LABEL)"/>
        <s v="ผู้ประกอบประเมิน (LIQUID NITROGEN)"/>
        <s v="ผู้ประกอบประเมิน (LIQUID SUCROSE) PKG"/>
        <s v="ผู้ประกอบประเมิน (PALLET) PKG"/>
        <s v="ผู้ประกอบประเมิน (PALLET STICKER)"/>
        <s v="ผู้ประกอบประเมิน (PAPER CORE)"/>
        <s v="ผู้ประกอบประเมิน (PLASTIC CAP CO2)"/>
        <s v="ผู้ประกอบประเมิน (PLASTIC CLOSURE)"/>
        <s v="ผู้ประกอบประเมิน (PREFORM)"/>
        <s v="ผู้ประกอบประเมิน (PREFORM CARTON)"/>
        <s v="ผู้ประกอบประเมิน (RESIN) PKG"/>
        <s v="ผู้ประกอบประเมิน (SHRINK FILM)"/>
        <s v="ผู้ประกอบประเมิน (STRAPPING BAND)"/>
        <s v="ผู้ประกอบประเมิน (STRETCH FILM)"/>
        <s v="ผู้ประกอบประเมิน (SUGAR) PKG"/>
        <s v="ผู้ประกอบประเมิน (SUPPORT SHEET)"/>
        <s v="ผู้ประกอบประเมิน (TRAY) PKG"/>
        <s v="ผู้ประกอบประเมิน (WAX RIBBON)"/>
        <s v="ผู้ประกอบประเมิน (BARCODE)"/>
        <s v="ผู้ประกอบประเมิน (LIQUID SUCROSE)"/>
        <s v="ผู้ประกอบประเมิน (PALLET)"/>
        <s v="ผู้ประกอบประเมิน (RESIN)"/>
        <s v="ผู้ประกอบประเมิน (SUGAR)"/>
        <s v="ผู้ประกอบประเมิน (TRAY)"/>
        <s v="ผู้ประกอบประเมิน (GLASS BOTTLE)"/>
      </sharedItems>
    </cacheField>
  </cacheFields>
  <extLst>
    <ext xmlns:x14="http://schemas.microsoft.com/office/spreadsheetml/2009/9/main" uri="{725AE2AE-9491-48be-B2B4-4EB974FC3084}">
      <x14:pivotCacheDefinition/>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96.464751851854" createdVersion="7" refreshedVersion="7" minRefreshableVersion="3" recordCount="99" xr:uid="{BCB893BA-F2FA-4F39-83F2-C60575279E1B}">
  <cacheSource type="worksheet">
    <worksheetSource ref="K1:Q100" sheet="Map RM&amp;PKG"/>
  </cacheSource>
  <cacheFields count="7">
    <cacheField name="ลำดับ" numFmtId="0">
      <sharedItems containsSemiMixedTypes="0" containsString="0" containsNumber="1" containsInteger="1" minValue="1" maxValue="122"/>
    </cacheField>
    <cacheField name="ประเภทสินค้า" numFmtId="0">
      <sharedItems/>
    </cacheField>
    <cacheField name="ไปยัง" numFmtId="0">
      <sharedItems/>
    </cacheField>
    <cacheField name="ลำดับ2" numFmtId="0">
      <sharedItems containsSemiMixedTypes="0" containsString="0" containsNumber="1" containsInteger="1" minValue="7" maxValue="112"/>
    </cacheField>
    <cacheField name="รายการผู้รับการประเมิน" numFmtId="0">
      <sharedItems count="37">
        <s v="BARCODE"/>
        <s v="CO2"/>
        <s v="LIQUID SUCROSE"/>
        <s v="PALLET"/>
        <s v="PALLET STICKER"/>
        <s v="PLASTIC CLOSURE"/>
        <s v="PREFORM"/>
        <s v="RESIN"/>
        <s v="SUGAR"/>
        <s v="TRAY"/>
        <s v="CROWN"/>
        <s v="GLASS BOTTLE"/>
        <s v="GLUE"/>
        <s v="LABEL"/>
        <s v="SHRINK FILM"/>
        <s v="STRAPPING BAND"/>
        <s v="STRETCH FILM"/>
        <s v="SUPPORT SHEET"/>
        <s v="WAX RIBBON"/>
        <s v="LIQUID NITROGEN"/>
        <s v="PAPER CORE"/>
        <s v="PREFORM CARTON"/>
        <s v="BARCODE PKG"/>
        <s v="LIQUID SUCROSE PKG"/>
        <s v="PALLET PKG"/>
        <s v="RESIN PKG"/>
        <s v="SUGAR PKG"/>
        <s v="TRAY PKG"/>
        <s v="BIB BAG"/>
        <s v="BIB BOX"/>
        <s v="CAN BODY"/>
        <s v="CAN END"/>
        <s v="CORNER GUARD"/>
        <s v="GAS NITROGEN"/>
        <s v="GAS BOTTLE"/>
        <s v="PLASTIC CAP CO2"/>
        <s v="ANTI SLIP GLUE"/>
      </sharedItems>
    </cacheField>
    <cacheField name="โรงงาน" numFmtId="0">
      <sharedItems/>
    </cacheField>
    <cacheField name="นับค่า (ไปยัง)" numFmtId="0">
      <sharedItems containsSemiMixedTypes="0" containsString="0" containsNumber="1" containsInteger="1" minValue="1" maxValue="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QA"/>
    <x v="0"/>
    <n v="4"/>
    <n v="4"/>
    <n v="2"/>
    <m/>
    <m/>
    <m/>
    <m/>
    <m/>
    <m/>
    <m/>
    <m/>
    <n v="10"/>
    <n v="10"/>
    <n v="5"/>
    <s v=""/>
    <s v=""/>
    <s v=""/>
    <s v=""/>
    <s v=""/>
    <s v=""/>
    <s v=""/>
    <s v=""/>
  </r>
  <r>
    <s v="Store"/>
    <x v="0"/>
    <m/>
    <m/>
    <m/>
    <n v="3"/>
    <n v="3"/>
    <n v="1"/>
    <m/>
    <m/>
    <m/>
    <m/>
    <m/>
    <s v=""/>
    <s v=""/>
    <s v=""/>
    <n v="7.5"/>
    <n v="7.5"/>
    <n v="2.5"/>
    <s v=""/>
    <s v=""/>
    <s v=""/>
    <s v=""/>
    <s v=""/>
  </r>
  <r>
    <s v="Buyer"/>
    <x v="0"/>
    <m/>
    <m/>
    <m/>
    <m/>
    <m/>
    <m/>
    <n v="2"/>
    <n v="2"/>
    <m/>
    <m/>
    <m/>
    <s v=""/>
    <s v=""/>
    <s v=""/>
    <s v=""/>
    <s v=""/>
    <s v=""/>
    <n v="5"/>
    <n v="2.5"/>
    <s v=""/>
    <s v=""/>
    <s v=""/>
  </r>
  <r>
    <s v="Packaging"/>
    <x v="0"/>
    <m/>
    <m/>
    <m/>
    <m/>
    <m/>
    <m/>
    <m/>
    <m/>
    <n v="3"/>
    <n v="4"/>
    <n v="4"/>
    <s v=""/>
    <s v=""/>
    <s v=""/>
    <s v=""/>
    <s v=""/>
    <s v=""/>
    <s v=""/>
    <s v=""/>
    <n v="3.75"/>
    <n v="5"/>
    <n v="15"/>
  </r>
  <r>
    <s v="QA"/>
    <x v="1"/>
    <n v="3"/>
    <n v="2"/>
    <n v="2"/>
    <m/>
    <m/>
    <m/>
    <m/>
    <m/>
    <m/>
    <m/>
    <m/>
    <n v="7.5"/>
    <n v="5"/>
    <n v="5"/>
    <s v=""/>
    <s v=""/>
    <s v=""/>
    <s v=""/>
    <s v=""/>
    <s v=""/>
    <s v=""/>
    <s v=""/>
  </r>
  <r>
    <s v="Store"/>
    <x v="1"/>
    <m/>
    <m/>
    <m/>
    <n v="4"/>
    <n v="4"/>
    <n v="1"/>
    <m/>
    <m/>
    <m/>
    <m/>
    <m/>
    <s v=""/>
    <s v=""/>
    <s v=""/>
    <n v="10"/>
    <n v="10"/>
    <n v="2.5"/>
    <s v=""/>
    <s v=""/>
    <s v=""/>
    <s v=""/>
    <s v=""/>
  </r>
  <r>
    <s v="Buyer"/>
    <x v="1"/>
    <m/>
    <m/>
    <m/>
    <m/>
    <m/>
    <m/>
    <n v="4"/>
    <n v="2"/>
    <m/>
    <m/>
    <m/>
    <s v=""/>
    <s v=""/>
    <s v=""/>
    <s v=""/>
    <s v=""/>
    <s v=""/>
    <n v="10"/>
    <n v="2.5"/>
    <s v=""/>
    <s v=""/>
    <s v=""/>
  </r>
  <r>
    <s v="Packaging"/>
    <x v="1"/>
    <m/>
    <m/>
    <m/>
    <m/>
    <m/>
    <m/>
    <m/>
    <m/>
    <m/>
    <m/>
    <m/>
    <s v=""/>
    <s v=""/>
    <s v=""/>
    <s v=""/>
    <s v=""/>
    <s v=""/>
    <s v=""/>
    <s v=""/>
    <s v=""/>
    <s v=""/>
    <s v=""/>
  </r>
  <r>
    <s v="QA"/>
    <x v="1"/>
    <n v="2"/>
    <n v="4"/>
    <n v="1"/>
    <m/>
    <m/>
    <m/>
    <m/>
    <m/>
    <m/>
    <m/>
    <m/>
    <n v="5"/>
    <n v="10"/>
    <n v="2.5"/>
    <s v=""/>
    <s v=""/>
    <s v=""/>
    <s v=""/>
    <s v=""/>
    <s v=""/>
    <s v=""/>
    <s v=""/>
  </r>
  <r>
    <s v="Store"/>
    <x v="1"/>
    <m/>
    <m/>
    <m/>
    <n v="3"/>
    <n v="4"/>
    <n v="2"/>
    <m/>
    <m/>
    <m/>
    <m/>
    <m/>
    <s v=""/>
    <s v=""/>
    <s v=""/>
    <n v="7.5"/>
    <n v="10"/>
    <n v="5"/>
    <s v=""/>
    <s v=""/>
    <s v=""/>
    <s v=""/>
    <s v=""/>
  </r>
  <r>
    <s v="Buyer"/>
    <x v="1"/>
    <m/>
    <m/>
    <m/>
    <m/>
    <m/>
    <m/>
    <n v="3"/>
    <n v="2"/>
    <m/>
    <m/>
    <m/>
    <s v=""/>
    <s v=""/>
    <s v=""/>
    <s v=""/>
    <s v=""/>
    <s v=""/>
    <n v="7.5"/>
    <n v="2.5"/>
    <s v=""/>
    <s v=""/>
    <s v=""/>
  </r>
  <r>
    <s v="Packaging"/>
    <x v="1"/>
    <m/>
    <m/>
    <m/>
    <m/>
    <m/>
    <m/>
    <m/>
    <m/>
    <s v="-"/>
    <s v="-"/>
    <s v="-"/>
    <s v=""/>
    <s v=""/>
    <s v=""/>
    <s v=""/>
    <s v=""/>
    <s v=""/>
    <s v=""/>
    <s v=""/>
    <s v=""/>
    <s v=""/>
    <s v=""/>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x v="0"/>
    <s v="QA"/>
    <x v="0"/>
    <n v="4"/>
    <n v="4"/>
    <n v="2"/>
    <m/>
    <m/>
    <m/>
    <m/>
    <m/>
    <m/>
    <m/>
    <m/>
    <n v="10"/>
    <n v="10"/>
    <n v="5"/>
    <s v=""/>
    <s v=""/>
    <s v=""/>
    <s v=""/>
    <s v=""/>
    <s v=""/>
    <s v=""/>
    <s v=""/>
  </r>
  <r>
    <x v="0"/>
    <s v="Store"/>
    <x v="0"/>
    <m/>
    <m/>
    <m/>
    <n v="3"/>
    <n v="3"/>
    <n v="1"/>
    <m/>
    <m/>
    <m/>
    <m/>
    <m/>
    <s v=""/>
    <s v=""/>
    <s v=""/>
    <n v="7.5"/>
    <n v="7.5"/>
    <n v="2.5"/>
    <s v=""/>
    <s v=""/>
    <s v=""/>
    <s v=""/>
    <s v=""/>
  </r>
  <r>
    <x v="0"/>
    <s v="Buyer"/>
    <x v="0"/>
    <m/>
    <m/>
    <m/>
    <m/>
    <m/>
    <m/>
    <n v="2"/>
    <n v="2"/>
    <m/>
    <m/>
    <m/>
    <s v=""/>
    <s v=""/>
    <s v=""/>
    <s v=""/>
    <s v=""/>
    <s v=""/>
    <n v="5"/>
    <n v="2.5"/>
    <s v=""/>
    <s v=""/>
    <s v=""/>
  </r>
  <r>
    <x v="0"/>
    <s v="Packaging"/>
    <x v="0"/>
    <m/>
    <m/>
    <m/>
    <m/>
    <m/>
    <m/>
    <m/>
    <m/>
    <n v="3"/>
    <n v="4"/>
    <n v="4"/>
    <s v=""/>
    <s v=""/>
    <s v=""/>
    <s v=""/>
    <s v=""/>
    <s v=""/>
    <s v=""/>
    <s v=""/>
    <n v="3.75"/>
    <n v="5"/>
    <n v="15"/>
  </r>
  <r>
    <x v="0"/>
    <s v="QA"/>
    <x v="1"/>
    <n v="3"/>
    <n v="2"/>
    <n v="2"/>
    <m/>
    <m/>
    <m/>
    <m/>
    <m/>
    <m/>
    <m/>
    <m/>
    <n v="7.5"/>
    <n v="5"/>
    <n v="5"/>
    <s v=""/>
    <s v=""/>
    <s v=""/>
    <s v=""/>
    <s v=""/>
    <s v=""/>
    <s v=""/>
    <s v=""/>
  </r>
  <r>
    <x v="0"/>
    <s v="Store"/>
    <x v="1"/>
    <m/>
    <m/>
    <m/>
    <n v="4"/>
    <n v="4"/>
    <n v="1"/>
    <m/>
    <m/>
    <m/>
    <m/>
    <m/>
    <s v=""/>
    <s v=""/>
    <s v=""/>
    <n v="10"/>
    <n v="10"/>
    <n v="2.5"/>
    <s v=""/>
    <s v=""/>
    <s v=""/>
    <s v=""/>
    <s v=""/>
  </r>
  <r>
    <x v="0"/>
    <s v="Buyer"/>
    <x v="1"/>
    <m/>
    <m/>
    <m/>
    <m/>
    <m/>
    <m/>
    <n v="4"/>
    <n v="2"/>
    <m/>
    <m/>
    <m/>
    <s v=""/>
    <s v=""/>
    <s v=""/>
    <s v=""/>
    <s v=""/>
    <s v=""/>
    <n v="10"/>
    <n v="2.5"/>
    <s v=""/>
    <s v=""/>
    <s v=""/>
  </r>
  <r>
    <x v="0"/>
    <s v="Packaging"/>
    <x v="1"/>
    <m/>
    <m/>
    <m/>
    <m/>
    <m/>
    <m/>
    <m/>
    <m/>
    <m/>
    <m/>
    <m/>
    <s v=""/>
    <s v=""/>
    <s v=""/>
    <s v=""/>
    <s v=""/>
    <s v=""/>
    <s v=""/>
    <s v=""/>
    <s v=""/>
    <s v=""/>
    <s v=""/>
  </r>
  <r>
    <x v="0"/>
    <s v="QA"/>
    <x v="1"/>
    <n v="2"/>
    <n v="4"/>
    <n v="1"/>
    <m/>
    <m/>
    <m/>
    <m/>
    <m/>
    <m/>
    <m/>
    <m/>
    <n v="5"/>
    <n v="10"/>
    <n v="2.5"/>
    <s v=""/>
    <s v=""/>
    <s v=""/>
    <s v=""/>
    <s v=""/>
    <s v=""/>
    <s v=""/>
    <s v=""/>
  </r>
  <r>
    <x v="0"/>
    <s v="Store"/>
    <x v="1"/>
    <m/>
    <m/>
    <m/>
    <n v="3"/>
    <n v="4"/>
    <n v="2"/>
    <m/>
    <m/>
    <m/>
    <m/>
    <m/>
    <s v=""/>
    <s v=""/>
    <s v=""/>
    <n v="7.5"/>
    <n v="10"/>
    <n v="5"/>
    <s v=""/>
    <s v=""/>
    <s v=""/>
    <s v=""/>
    <s v=""/>
  </r>
  <r>
    <x v="0"/>
    <s v="Buyer"/>
    <x v="1"/>
    <m/>
    <m/>
    <m/>
    <m/>
    <m/>
    <m/>
    <n v="3"/>
    <n v="2"/>
    <m/>
    <m/>
    <m/>
    <s v=""/>
    <s v=""/>
    <s v=""/>
    <s v=""/>
    <s v=""/>
    <s v=""/>
    <n v="7.5"/>
    <n v="2.5"/>
    <s v=""/>
    <s v=""/>
    <s v=""/>
  </r>
  <r>
    <x v="0"/>
    <s v="Packaging"/>
    <x v="1"/>
    <m/>
    <m/>
    <m/>
    <m/>
    <m/>
    <m/>
    <m/>
    <m/>
    <s v="-"/>
    <s v="-"/>
    <s v="-"/>
    <s v=""/>
    <s v=""/>
    <s v=""/>
    <s v=""/>
    <s v=""/>
    <s v=""/>
    <s v=""/>
    <s v=""/>
    <s v=""/>
    <s v=""/>
    <s v=""/>
  </r>
  <r>
    <x v="0"/>
    <s v="QA"/>
    <x v="1"/>
    <n v="4"/>
    <n v="4"/>
    <n v="3"/>
    <m/>
    <m/>
    <m/>
    <m/>
    <m/>
    <m/>
    <m/>
    <m/>
    <n v="10"/>
    <n v="10"/>
    <n v="7.5"/>
    <s v=""/>
    <s v=""/>
    <s v=""/>
    <s v=""/>
    <s v=""/>
    <s v=""/>
    <s v=""/>
    <s v=""/>
  </r>
  <r>
    <x v="0"/>
    <s v="Store"/>
    <x v="1"/>
    <m/>
    <m/>
    <m/>
    <n v="2"/>
    <n v="2"/>
    <n v="4"/>
    <m/>
    <m/>
    <m/>
    <m/>
    <m/>
    <s v=""/>
    <s v=""/>
    <s v=""/>
    <n v="5"/>
    <n v="5"/>
    <n v="10"/>
    <s v=""/>
    <s v=""/>
    <s v=""/>
    <s v=""/>
    <s v=""/>
  </r>
  <r>
    <x v="0"/>
    <s v="Buyer"/>
    <x v="1"/>
    <m/>
    <m/>
    <m/>
    <m/>
    <m/>
    <m/>
    <n v="3"/>
    <n v="1"/>
    <m/>
    <m/>
    <m/>
    <s v=""/>
    <s v=""/>
    <s v=""/>
    <s v=""/>
    <s v=""/>
    <s v=""/>
    <n v="7.5"/>
    <n v="1.25"/>
    <s v=""/>
    <s v=""/>
    <s v=""/>
  </r>
  <r>
    <x v="0"/>
    <s v="Packaging"/>
    <x v="1"/>
    <m/>
    <m/>
    <m/>
    <m/>
    <m/>
    <m/>
    <m/>
    <m/>
    <m/>
    <m/>
    <m/>
    <s v=""/>
    <s v=""/>
    <s v=""/>
    <s v=""/>
    <s v=""/>
    <s v=""/>
    <s v=""/>
    <s v=""/>
    <s v=""/>
    <s v=""/>
    <s v=""/>
  </r>
  <r>
    <x v="1"/>
    <s v="QA"/>
    <x v="0"/>
    <n v="3"/>
    <n v="1"/>
    <n v="4"/>
    <m/>
    <m/>
    <m/>
    <m/>
    <m/>
    <m/>
    <m/>
    <m/>
    <n v="7.5"/>
    <n v="2.5"/>
    <n v="10"/>
    <s v=""/>
    <s v=""/>
    <s v=""/>
    <s v=""/>
    <s v=""/>
    <s v=""/>
    <s v=""/>
    <s v=""/>
  </r>
  <r>
    <x v="1"/>
    <s v="Store"/>
    <x v="0"/>
    <m/>
    <m/>
    <m/>
    <n v="4"/>
    <n v="4"/>
    <n v="2"/>
    <m/>
    <m/>
    <m/>
    <m/>
    <m/>
    <s v=""/>
    <s v=""/>
    <s v=""/>
    <n v="10"/>
    <n v="10"/>
    <n v="5"/>
    <s v=""/>
    <s v=""/>
    <s v=""/>
    <s v=""/>
    <s v=""/>
  </r>
  <r>
    <x v="1"/>
    <s v="Buyer"/>
    <x v="0"/>
    <m/>
    <m/>
    <m/>
    <m/>
    <m/>
    <m/>
    <n v="4"/>
    <n v="4"/>
    <m/>
    <m/>
    <m/>
    <s v=""/>
    <s v=""/>
    <s v=""/>
    <s v=""/>
    <s v=""/>
    <s v=""/>
    <n v="10"/>
    <n v="5"/>
    <s v=""/>
    <s v=""/>
    <s v=""/>
  </r>
  <r>
    <x v="1"/>
    <s v="Packaging"/>
    <x v="0"/>
    <m/>
    <m/>
    <m/>
    <m/>
    <m/>
    <m/>
    <m/>
    <m/>
    <s v="-"/>
    <s v="-"/>
    <s v="-"/>
    <s v=""/>
    <s v=""/>
    <s v=""/>
    <s v=""/>
    <s v=""/>
    <s v=""/>
    <s v=""/>
    <s v=""/>
    <s v=""/>
    <s v=""/>
    <s v=""/>
  </r>
  <r>
    <x v="1"/>
    <s v="QA"/>
    <x v="0"/>
    <n v="1"/>
    <n v="2"/>
    <n v="2"/>
    <m/>
    <m/>
    <m/>
    <m/>
    <m/>
    <m/>
    <m/>
    <m/>
    <n v="2.5"/>
    <n v="5"/>
    <n v="5"/>
    <s v=""/>
    <s v=""/>
    <s v=""/>
    <s v=""/>
    <s v=""/>
    <s v=""/>
    <s v=""/>
    <s v=""/>
  </r>
  <r>
    <x v="1"/>
    <s v="Store"/>
    <x v="0"/>
    <m/>
    <m/>
    <m/>
    <n v="2"/>
    <n v="3"/>
    <n v="2"/>
    <m/>
    <m/>
    <m/>
    <m/>
    <m/>
    <s v=""/>
    <s v=""/>
    <s v=""/>
    <n v="5"/>
    <n v="7.5"/>
    <n v="5"/>
    <s v=""/>
    <s v=""/>
    <s v=""/>
    <s v=""/>
    <s v=""/>
  </r>
  <r>
    <x v="1"/>
    <s v="Buyer"/>
    <x v="0"/>
    <m/>
    <m/>
    <m/>
    <m/>
    <m/>
    <m/>
    <n v="1"/>
    <n v="2"/>
    <m/>
    <m/>
    <m/>
    <s v=""/>
    <s v=""/>
    <s v=""/>
    <s v=""/>
    <s v=""/>
    <s v=""/>
    <n v="2.5"/>
    <n v="2.5"/>
    <s v=""/>
    <s v=""/>
    <s v=""/>
  </r>
  <r>
    <x v="1"/>
    <s v="Packaging"/>
    <x v="0"/>
    <m/>
    <m/>
    <m/>
    <m/>
    <m/>
    <m/>
    <m/>
    <m/>
    <s v="-"/>
    <s v="-"/>
    <s v="-"/>
    <s v=""/>
    <s v=""/>
    <s v=""/>
    <s v=""/>
    <s v=""/>
    <s v=""/>
    <s v=""/>
    <s v=""/>
    <s v=""/>
    <s v=""/>
    <s v=""/>
  </r>
  <r>
    <x v="1"/>
    <s v="QA"/>
    <x v="1"/>
    <n v="4"/>
    <n v="1"/>
    <n v="3"/>
    <m/>
    <m/>
    <m/>
    <m/>
    <m/>
    <m/>
    <m/>
    <m/>
    <n v="10"/>
    <n v="2.5"/>
    <n v="7.5"/>
    <s v=""/>
    <s v=""/>
    <s v=""/>
    <s v=""/>
    <s v=""/>
    <s v=""/>
    <s v=""/>
    <s v=""/>
  </r>
  <r>
    <x v="1"/>
    <s v="Store"/>
    <x v="1"/>
    <m/>
    <m/>
    <m/>
    <n v="1"/>
    <n v="1"/>
    <n v="3"/>
    <m/>
    <m/>
    <m/>
    <m/>
    <m/>
    <s v=""/>
    <s v=""/>
    <s v=""/>
    <n v="2.5"/>
    <n v="2.5"/>
    <n v="7.5"/>
    <s v=""/>
    <s v=""/>
    <s v=""/>
    <s v=""/>
    <s v=""/>
  </r>
  <r>
    <x v="1"/>
    <s v="Buyer"/>
    <x v="1"/>
    <m/>
    <m/>
    <m/>
    <m/>
    <m/>
    <m/>
    <n v="2"/>
    <n v="2"/>
    <m/>
    <m/>
    <m/>
    <s v=""/>
    <s v=""/>
    <s v=""/>
    <s v=""/>
    <s v=""/>
    <s v=""/>
    <n v="5"/>
    <n v="2.5"/>
    <s v=""/>
    <s v=""/>
    <s v=""/>
  </r>
  <r>
    <x v="1"/>
    <s v="Packaging"/>
    <x v="1"/>
    <m/>
    <m/>
    <m/>
    <m/>
    <m/>
    <m/>
    <m/>
    <m/>
    <n v="1"/>
    <n v="1"/>
    <n v="2"/>
    <s v=""/>
    <s v=""/>
    <s v=""/>
    <s v=""/>
    <s v=""/>
    <s v=""/>
    <s v=""/>
    <s v=""/>
    <n v="1.25"/>
    <n v="1.25"/>
    <n v="7.5"/>
  </r>
  <r>
    <x v="1"/>
    <s v="QA"/>
    <x v="0"/>
    <n v="4"/>
    <n v="2"/>
    <n v="4"/>
    <m/>
    <m/>
    <m/>
    <m/>
    <m/>
    <m/>
    <m/>
    <m/>
    <n v="10"/>
    <n v="5"/>
    <n v="10"/>
    <s v=""/>
    <s v=""/>
    <s v=""/>
    <s v=""/>
    <s v=""/>
    <s v=""/>
    <s v=""/>
    <s v=""/>
  </r>
  <r>
    <x v="1"/>
    <s v="Store"/>
    <x v="0"/>
    <m/>
    <m/>
    <m/>
    <n v="2"/>
    <n v="3"/>
    <n v="1"/>
    <m/>
    <m/>
    <m/>
    <m/>
    <m/>
    <s v=""/>
    <s v=""/>
    <s v=""/>
    <n v="5"/>
    <n v="7.5"/>
    <n v="2.5"/>
    <s v=""/>
    <s v=""/>
    <s v=""/>
    <s v=""/>
    <s v=""/>
  </r>
  <r>
    <x v="1"/>
    <s v="Buyer"/>
    <x v="0"/>
    <m/>
    <m/>
    <m/>
    <m/>
    <m/>
    <m/>
    <n v="2"/>
    <n v="2"/>
    <m/>
    <m/>
    <m/>
    <s v=""/>
    <s v=""/>
    <s v=""/>
    <s v=""/>
    <s v=""/>
    <s v=""/>
    <n v="5"/>
    <n v="2.5"/>
    <s v=""/>
    <s v=""/>
    <s v=""/>
  </r>
  <r>
    <x v="1"/>
    <s v="Packaging"/>
    <x v="0"/>
    <m/>
    <m/>
    <m/>
    <m/>
    <m/>
    <m/>
    <m/>
    <m/>
    <n v="4"/>
    <s v="-"/>
    <s v="-"/>
    <s v=""/>
    <s v=""/>
    <s v=""/>
    <s v=""/>
    <s v=""/>
    <s v=""/>
    <s v=""/>
    <s v=""/>
    <n v="5"/>
    <s v=""/>
    <s v=""/>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x v="0"/>
    <s v="QA"/>
    <x v="0"/>
    <n v="4"/>
    <n v="4"/>
    <n v="2"/>
    <m/>
    <m/>
    <m/>
    <m/>
    <m/>
    <m/>
    <m/>
    <m/>
    <n v="10"/>
    <n v="10"/>
    <n v="5"/>
    <s v=""/>
    <s v=""/>
    <s v=""/>
    <s v=""/>
    <s v=""/>
    <s v=""/>
    <s v=""/>
    <s v=""/>
  </r>
  <r>
    <x v="0"/>
    <s v="Store"/>
    <x v="0"/>
    <m/>
    <m/>
    <m/>
    <n v="3"/>
    <n v="3"/>
    <n v="1"/>
    <m/>
    <m/>
    <m/>
    <m/>
    <m/>
    <s v=""/>
    <s v=""/>
    <s v=""/>
    <n v="7.5"/>
    <n v="7.5"/>
    <n v="2.5"/>
    <s v=""/>
    <s v=""/>
    <s v=""/>
    <s v=""/>
    <s v=""/>
  </r>
  <r>
    <x v="0"/>
    <s v="Buyer"/>
    <x v="0"/>
    <m/>
    <m/>
    <m/>
    <m/>
    <m/>
    <m/>
    <n v="2"/>
    <n v="2"/>
    <m/>
    <m/>
    <m/>
    <s v=""/>
    <s v=""/>
    <s v=""/>
    <s v=""/>
    <s v=""/>
    <s v=""/>
    <n v="5"/>
    <n v="2.5"/>
    <s v=""/>
    <s v=""/>
    <s v=""/>
  </r>
  <r>
    <x v="0"/>
    <s v="Packaging"/>
    <x v="0"/>
    <m/>
    <m/>
    <m/>
    <m/>
    <m/>
    <m/>
    <m/>
    <m/>
    <n v="3"/>
    <n v="4"/>
    <n v="4"/>
    <s v=""/>
    <s v=""/>
    <s v=""/>
    <s v=""/>
    <s v=""/>
    <s v=""/>
    <s v=""/>
    <s v=""/>
    <n v="3.75"/>
    <n v="5"/>
    <n v="15"/>
  </r>
  <r>
    <x v="0"/>
    <s v="QA"/>
    <x v="1"/>
    <n v="3"/>
    <n v="2"/>
    <n v="2"/>
    <m/>
    <m/>
    <m/>
    <m/>
    <m/>
    <m/>
    <m/>
    <m/>
    <n v="7.5"/>
    <n v="5"/>
    <n v="5"/>
    <s v=""/>
    <s v=""/>
    <s v=""/>
    <s v=""/>
    <s v=""/>
    <s v=""/>
    <s v=""/>
    <s v=""/>
  </r>
  <r>
    <x v="0"/>
    <s v="Store"/>
    <x v="1"/>
    <m/>
    <m/>
    <m/>
    <n v="4"/>
    <n v="4"/>
    <n v="1"/>
    <m/>
    <m/>
    <m/>
    <m/>
    <m/>
    <s v=""/>
    <s v=""/>
    <s v=""/>
    <n v="10"/>
    <n v="10"/>
    <n v="2.5"/>
    <s v=""/>
    <s v=""/>
    <s v=""/>
    <s v=""/>
    <s v=""/>
  </r>
  <r>
    <x v="0"/>
    <s v="Buyer"/>
    <x v="1"/>
    <m/>
    <m/>
    <m/>
    <m/>
    <m/>
    <m/>
    <n v="4"/>
    <n v="2"/>
    <m/>
    <m/>
    <m/>
    <s v=""/>
    <s v=""/>
    <s v=""/>
    <s v=""/>
    <s v=""/>
    <s v=""/>
    <n v="10"/>
    <n v="2.5"/>
    <s v=""/>
    <s v=""/>
    <s v=""/>
  </r>
  <r>
    <x v="0"/>
    <s v="Packaging"/>
    <x v="1"/>
    <m/>
    <m/>
    <m/>
    <m/>
    <m/>
    <m/>
    <m/>
    <m/>
    <m/>
    <m/>
    <m/>
    <s v=""/>
    <s v=""/>
    <s v=""/>
    <s v=""/>
    <s v=""/>
    <s v=""/>
    <s v=""/>
    <s v=""/>
    <s v=""/>
    <s v=""/>
    <s v=""/>
  </r>
  <r>
    <x v="0"/>
    <s v="QA"/>
    <x v="1"/>
    <n v="2"/>
    <n v="4"/>
    <n v="1"/>
    <m/>
    <m/>
    <m/>
    <m/>
    <m/>
    <m/>
    <m/>
    <m/>
    <n v="5"/>
    <n v="10"/>
    <n v="2.5"/>
    <s v=""/>
    <s v=""/>
    <s v=""/>
    <s v=""/>
    <s v=""/>
    <s v=""/>
    <s v=""/>
    <s v=""/>
  </r>
  <r>
    <x v="0"/>
    <s v="Store"/>
    <x v="1"/>
    <m/>
    <m/>
    <m/>
    <n v="3"/>
    <n v="4"/>
    <n v="2"/>
    <m/>
    <m/>
    <m/>
    <m/>
    <m/>
    <s v=""/>
    <s v=""/>
    <s v=""/>
    <n v="7.5"/>
    <n v="10"/>
    <n v="5"/>
    <s v=""/>
    <s v=""/>
    <s v=""/>
    <s v=""/>
    <s v=""/>
  </r>
  <r>
    <x v="0"/>
    <s v="Buyer"/>
    <x v="1"/>
    <m/>
    <m/>
    <m/>
    <m/>
    <m/>
    <m/>
    <n v="3"/>
    <n v="2"/>
    <m/>
    <m/>
    <m/>
    <s v=""/>
    <s v=""/>
    <s v=""/>
    <s v=""/>
    <s v=""/>
    <s v=""/>
    <n v="7.5"/>
    <n v="2.5"/>
    <s v=""/>
    <s v=""/>
    <s v=""/>
  </r>
  <r>
    <x v="0"/>
    <s v="Packaging"/>
    <x v="1"/>
    <m/>
    <m/>
    <m/>
    <m/>
    <m/>
    <m/>
    <m/>
    <m/>
    <s v="-"/>
    <s v="-"/>
    <s v="-"/>
    <s v=""/>
    <s v=""/>
    <s v=""/>
    <s v=""/>
    <s v=""/>
    <s v=""/>
    <s v=""/>
    <s v=""/>
    <s v=""/>
    <s v=""/>
    <s v=""/>
  </r>
  <r>
    <x v="0"/>
    <s v="QA"/>
    <x v="1"/>
    <n v="4"/>
    <n v="4"/>
    <n v="3"/>
    <m/>
    <m/>
    <m/>
    <m/>
    <m/>
    <m/>
    <m/>
    <m/>
    <n v="10"/>
    <n v="10"/>
    <n v="7.5"/>
    <s v=""/>
    <s v=""/>
    <s v=""/>
    <s v=""/>
    <s v=""/>
    <s v=""/>
    <s v=""/>
    <s v=""/>
  </r>
  <r>
    <x v="0"/>
    <s v="Store"/>
    <x v="1"/>
    <m/>
    <m/>
    <m/>
    <n v="2"/>
    <n v="2"/>
    <n v="4"/>
    <m/>
    <m/>
    <m/>
    <m/>
    <m/>
    <s v=""/>
    <s v=""/>
    <s v=""/>
    <n v="5"/>
    <n v="5"/>
    <n v="10"/>
    <s v=""/>
    <s v=""/>
    <s v=""/>
    <s v=""/>
    <s v=""/>
  </r>
  <r>
    <x v="0"/>
    <s v="Buyer"/>
    <x v="1"/>
    <m/>
    <m/>
    <m/>
    <m/>
    <m/>
    <m/>
    <n v="3"/>
    <n v="1"/>
    <m/>
    <m/>
    <m/>
    <s v=""/>
    <s v=""/>
    <s v=""/>
    <s v=""/>
    <s v=""/>
    <s v=""/>
    <n v="7.5"/>
    <n v="1.25"/>
    <s v=""/>
    <s v=""/>
    <s v=""/>
  </r>
  <r>
    <x v="0"/>
    <s v="Packaging"/>
    <x v="1"/>
    <m/>
    <m/>
    <m/>
    <m/>
    <m/>
    <m/>
    <m/>
    <m/>
    <m/>
    <m/>
    <m/>
    <s v=""/>
    <s v=""/>
    <s v=""/>
    <s v=""/>
    <s v=""/>
    <s v=""/>
    <s v=""/>
    <s v=""/>
    <s v=""/>
    <s v=""/>
    <s v=""/>
  </r>
  <r>
    <x v="1"/>
    <s v="QA"/>
    <x v="0"/>
    <n v="3"/>
    <n v="1"/>
    <n v="4"/>
    <m/>
    <m/>
    <m/>
    <m/>
    <m/>
    <m/>
    <m/>
    <m/>
    <n v="7.5"/>
    <n v="2.5"/>
    <n v="10"/>
    <s v=""/>
    <s v=""/>
    <s v=""/>
    <s v=""/>
    <s v=""/>
    <s v=""/>
    <s v=""/>
    <s v=""/>
  </r>
  <r>
    <x v="1"/>
    <s v="Store"/>
    <x v="0"/>
    <m/>
    <m/>
    <m/>
    <n v="4"/>
    <n v="4"/>
    <n v="2"/>
    <m/>
    <m/>
    <m/>
    <m/>
    <m/>
    <s v=""/>
    <s v=""/>
    <s v=""/>
    <n v="10"/>
    <n v="10"/>
    <n v="5"/>
    <s v=""/>
    <s v=""/>
    <s v=""/>
    <s v=""/>
    <s v=""/>
  </r>
  <r>
    <x v="1"/>
    <s v="Buyer"/>
    <x v="0"/>
    <m/>
    <m/>
    <m/>
    <m/>
    <m/>
    <m/>
    <n v="4"/>
    <n v="4"/>
    <m/>
    <m/>
    <m/>
    <s v=""/>
    <s v=""/>
    <s v=""/>
    <s v=""/>
    <s v=""/>
    <s v=""/>
    <n v="10"/>
    <n v="5"/>
    <s v=""/>
    <s v=""/>
    <s v=""/>
  </r>
  <r>
    <x v="1"/>
    <s v="Packaging"/>
    <x v="0"/>
    <m/>
    <m/>
    <m/>
    <m/>
    <m/>
    <m/>
    <m/>
    <m/>
    <s v="-"/>
    <s v="-"/>
    <s v="-"/>
    <s v=""/>
    <s v=""/>
    <s v=""/>
    <s v=""/>
    <s v=""/>
    <s v=""/>
    <s v=""/>
    <s v=""/>
    <s v=""/>
    <s v=""/>
    <s v=""/>
  </r>
  <r>
    <x v="1"/>
    <s v="QA"/>
    <x v="0"/>
    <n v="1"/>
    <n v="2"/>
    <n v="2"/>
    <m/>
    <m/>
    <m/>
    <m/>
    <m/>
    <m/>
    <m/>
    <m/>
    <n v="2.5"/>
    <n v="5"/>
    <n v="5"/>
    <s v=""/>
    <s v=""/>
    <s v=""/>
    <s v=""/>
    <s v=""/>
    <s v=""/>
    <s v=""/>
    <s v=""/>
  </r>
  <r>
    <x v="1"/>
    <s v="Store"/>
    <x v="0"/>
    <m/>
    <m/>
    <m/>
    <n v="2"/>
    <n v="3"/>
    <n v="2"/>
    <m/>
    <m/>
    <m/>
    <m/>
    <m/>
    <s v=""/>
    <s v=""/>
    <s v=""/>
    <n v="5"/>
    <n v="7.5"/>
    <n v="5"/>
    <s v=""/>
    <s v=""/>
    <s v=""/>
    <s v=""/>
    <s v=""/>
  </r>
  <r>
    <x v="1"/>
    <s v="Buyer"/>
    <x v="0"/>
    <m/>
    <m/>
    <m/>
    <m/>
    <m/>
    <m/>
    <n v="1"/>
    <n v="2"/>
    <m/>
    <m/>
    <m/>
    <s v=""/>
    <s v=""/>
    <s v=""/>
    <s v=""/>
    <s v=""/>
    <s v=""/>
    <n v="2.5"/>
    <n v="2.5"/>
    <s v=""/>
    <s v=""/>
    <s v=""/>
  </r>
  <r>
    <x v="1"/>
    <s v="Packaging"/>
    <x v="0"/>
    <m/>
    <m/>
    <m/>
    <m/>
    <m/>
    <m/>
    <m/>
    <m/>
    <s v="-"/>
    <s v="-"/>
    <s v="-"/>
    <s v=""/>
    <s v=""/>
    <s v=""/>
    <s v=""/>
    <s v=""/>
    <s v=""/>
    <s v=""/>
    <s v=""/>
    <s v=""/>
    <s v=""/>
    <s v=""/>
  </r>
  <r>
    <x v="1"/>
    <s v="QA"/>
    <x v="1"/>
    <n v="4"/>
    <n v="1"/>
    <n v="3"/>
    <m/>
    <m/>
    <m/>
    <m/>
    <m/>
    <m/>
    <m/>
    <m/>
    <n v="10"/>
    <n v="2.5"/>
    <n v="7.5"/>
    <s v=""/>
    <s v=""/>
    <s v=""/>
    <s v=""/>
    <s v=""/>
    <s v=""/>
    <s v=""/>
    <s v=""/>
  </r>
  <r>
    <x v="1"/>
    <s v="Store"/>
    <x v="1"/>
    <m/>
    <m/>
    <m/>
    <n v="1"/>
    <n v="1"/>
    <n v="3"/>
    <m/>
    <m/>
    <m/>
    <m/>
    <m/>
    <s v=""/>
    <s v=""/>
    <s v=""/>
    <n v="2.5"/>
    <n v="2.5"/>
    <n v="7.5"/>
    <s v=""/>
    <s v=""/>
    <s v=""/>
    <s v=""/>
    <s v=""/>
  </r>
  <r>
    <x v="1"/>
    <s v="Buyer"/>
    <x v="1"/>
    <m/>
    <m/>
    <m/>
    <m/>
    <m/>
    <m/>
    <n v="2"/>
    <n v="2"/>
    <m/>
    <m/>
    <m/>
    <s v=""/>
    <s v=""/>
    <s v=""/>
    <s v=""/>
    <s v=""/>
    <s v=""/>
    <n v="5"/>
    <n v="2.5"/>
    <s v=""/>
    <s v=""/>
    <s v=""/>
  </r>
  <r>
    <x v="1"/>
    <s v="Packaging"/>
    <x v="1"/>
    <m/>
    <m/>
    <m/>
    <m/>
    <m/>
    <m/>
    <m/>
    <m/>
    <n v="1"/>
    <n v="1"/>
    <n v="2"/>
    <s v=""/>
    <s v=""/>
    <s v=""/>
    <s v=""/>
    <s v=""/>
    <s v=""/>
    <s v=""/>
    <s v=""/>
    <n v="1.25"/>
    <n v="1.25"/>
    <n v="7.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s v="QA"/>
    <x v="0"/>
    <n v="4"/>
    <n v="4"/>
    <n v="2"/>
    <m/>
    <m/>
    <m/>
    <m/>
    <m/>
    <m/>
    <m/>
    <m/>
    <n v="10"/>
    <n v="10"/>
    <n v="5"/>
    <s v=""/>
    <s v=""/>
    <s v=""/>
    <s v=""/>
    <s v=""/>
    <s v=""/>
    <s v=""/>
    <s v=""/>
  </r>
  <r>
    <s v="Store"/>
    <x v="0"/>
    <m/>
    <m/>
    <m/>
    <n v="3"/>
    <n v="3"/>
    <n v="1"/>
    <m/>
    <m/>
    <m/>
    <m/>
    <m/>
    <s v=""/>
    <s v=""/>
    <s v=""/>
    <n v="7.5"/>
    <n v="7.5"/>
    <n v="2.5"/>
    <s v=""/>
    <s v=""/>
    <s v=""/>
    <s v=""/>
    <s v=""/>
  </r>
  <r>
    <s v="Buyer"/>
    <x v="0"/>
    <m/>
    <m/>
    <m/>
    <m/>
    <m/>
    <m/>
    <n v="2"/>
    <n v="2"/>
    <m/>
    <m/>
    <m/>
    <s v=""/>
    <s v=""/>
    <s v=""/>
    <s v=""/>
    <s v=""/>
    <s v=""/>
    <n v="5"/>
    <n v="2.5"/>
    <s v=""/>
    <s v=""/>
    <s v=""/>
  </r>
  <r>
    <s v="Packaging"/>
    <x v="0"/>
    <m/>
    <m/>
    <m/>
    <m/>
    <m/>
    <m/>
    <m/>
    <m/>
    <n v="3"/>
    <n v="4"/>
    <n v="4"/>
    <s v=""/>
    <s v=""/>
    <s v=""/>
    <s v=""/>
    <s v=""/>
    <s v=""/>
    <s v=""/>
    <s v=""/>
    <n v="3.75"/>
    <n v="5"/>
    <n v="15"/>
  </r>
  <r>
    <s v="QA"/>
    <x v="1"/>
    <n v="3"/>
    <n v="2"/>
    <n v="2"/>
    <m/>
    <m/>
    <m/>
    <m/>
    <m/>
    <m/>
    <m/>
    <m/>
    <n v="7.5"/>
    <n v="5"/>
    <n v="5"/>
    <s v=""/>
    <s v=""/>
    <s v=""/>
    <s v=""/>
    <s v=""/>
    <s v=""/>
    <s v=""/>
    <s v=""/>
  </r>
  <r>
    <s v="Store"/>
    <x v="1"/>
    <m/>
    <m/>
    <m/>
    <n v="4"/>
    <n v="4"/>
    <n v="1"/>
    <m/>
    <m/>
    <m/>
    <m/>
    <m/>
    <s v=""/>
    <s v=""/>
    <s v=""/>
    <n v="10"/>
    <n v="10"/>
    <n v="2.5"/>
    <s v=""/>
    <s v=""/>
    <s v=""/>
    <s v=""/>
    <s v=""/>
  </r>
  <r>
    <s v="Buyer"/>
    <x v="1"/>
    <m/>
    <m/>
    <m/>
    <m/>
    <m/>
    <m/>
    <n v="4"/>
    <n v="2"/>
    <m/>
    <m/>
    <m/>
    <s v=""/>
    <s v=""/>
    <s v=""/>
    <s v=""/>
    <s v=""/>
    <s v=""/>
    <n v="10"/>
    <n v="2.5"/>
    <s v=""/>
    <s v=""/>
    <s v=""/>
  </r>
  <r>
    <s v="Packaging"/>
    <x v="1"/>
    <m/>
    <m/>
    <m/>
    <m/>
    <m/>
    <m/>
    <m/>
    <m/>
    <m/>
    <m/>
    <m/>
    <s v=""/>
    <s v=""/>
    <s v=""/>
    <s v=""/>
    <s v=""/>
    <s v=""/>
    <s v=""/>
    <s v=""/>
    <s v=""/>
    <s v=""/>
    <s v=""/>
  </r>
  <r>
    <s v="QA"/>
    <x v="1"/>
    <n v="2"/>
    <n v="4"/>
    <n v="1"/>
    <m/>
    <m/>
    <m/>
    <m/>
    <m/>
    <m/>
    <m/>
    <m/>
    <n v="5"/>
    <n v="10"/>
    <n v="2.5"/>
    <s v=""/>
    <s v=""/>
    <s v=""/>
    <s v=""/>
    <s v=""/>
    <s v=""/>
    <s v=""/>
    <s v=""/>
  </r>
  <r>
    <s v="Store"/>
    <x v="1"/>
    <m/>
    <m/>
    <m/>
    <n v="3"/>
    <n v="4"/>
    <n v="2"/>
    <m/>
    <m/>
    <m/>
    <m/>
    <m/>
    <s v=""/>
    <s v=""/>
    <s v=""/>
    <n v="7.5"/>
    <n v="10"/>
    <n v="5"/>
    <s v=""/>
    <s v=""/>
    <s v=""/>
    <s v=""/>
    <s v=""/>
  </r>
  <r>
    <s v="Buyer"/>
    <x v="1"/>
    <m/>
    <m/>
    <m/>
    <m/>
    <m/>
    <m/>
    <n v="3"/>
    <n v="2"/>
    <m/>
    <m/>
    <m/>
    <s v=""/>
    <s v=""/>
    <s v=""/>
    <s v=""/>
    <s v=""/>
    <s v=""/>
    <n v="7.5"/>
    <n v="2.5"/>
    <s v=""/>
    <s v=""/>
    <s v=""/>
  </r>
  <r>
    <s v="Packaging"/>
    <x v="1"/>
    <m/>
    <m/>
    <m/>
    <m/>
    <m/>
    <m/>
    <m/>
    <m/>
    <s v="-"/>
    <s v="-"/>
    <s v="-"/>
    <s v=""/>
    <s v=""/>
    <s v=""/>
    <s v=""/>
    <s v=""/>
    <s v=""/>
    <s v=""/>
    <s v=""/>
    <s v=""/>
    <s v=""/>
    <s v=""/>
  </r>
  <r>
    <s v="QA"/>
    <x v="1"/>
    <n v="4"/>
    <n v="4"/>
    <n v="3"/>
    <m/>
    <m/>
    <m/>
    <m/>
    <m/>
    <m/>
    <m/>
    <m/>
    <n v="10"/>
    <n v="10"/>
    <n v="7.5"/>
    <s v=""/>
    <s v=""/>
    <s v=""/>
    <s v=""/>
    <s v=""/>
    <s v=""/>
    <s v=""/>
    <s v=""/>
  </r>
  <r>
    <s v="Store"/>
    <x v="1"/>
    <m/>
    <m/>
    <m/>
    <n v="2"/>
    <n v="2"/>
    <n v="4"/>
    <m/>
    <m/>
    <m/>
    <m/>
    <m/>
    <s v=""/>
    <s v=""/>
    <s v=""/>
    <n v="5"/>
    <n v="5"/>
    <n v="10"/>
    <s v=""/>
    <s v=""/>
    <s v=""/>
    <s v=""/>
    <s v=""/>
  </r>
  <r>
    <s v="Buyer"/>
    <x v="1"/>
    <m/>
    <m/>
    <m/>
    <m/>
    <m/>
    <m/>
    <n v="3"/>
    <n v="1"/>
    <m/>
    <m/>
    <m/>
    <s v=""/>
    <s v=""/>
    <s v=""/>
    <s v=""/>
    <s v=""/>
    <s v=""/>
    <n v="7.5"/>
    <n v="1.25"/>
    <s v=""/>
    <s v=""/>
    <s v=""/>
  </r>
  <r>
    <s v="Packaging"/>
    <x v="1"/>
    <m/>
    <m/>
    <m/>
    <m/>
    <m/>
    <m/>
    <m/>
    <m/>
    <m/>
    <m/>
    <m/>
    <s v=""/>
    <s v=""/>
    <s v=""/>
    <s v=""/>
    <s v=""/>
    <s v=""/>
    <s v=""/>
    <s v=""/>
    <s v=""/>
    <s v=""/>
    <s v=""/>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s v="9000104647 บริษัท ซี.พี.แลนด์ จำกัด (มหาชน)"/>
    <n v="43"/>
    <n v="45"/>
    <n v="45"/>
  </r>
  <r>
    <x v="0"/>
    <s v="9000104647 บริษัท ซี.พี.แลนด์ จำกัด (มหาชน)"/>
    <n v="46"/>
    <n v="36"/>
    <n v="45"/>
  </r>
  <r>
    <x v="1"/>
    <s v="9000104647 บริษัท ซี.พี.แลนด์ จำกัด (มหาชน)"/>
    <n v="42"/>
    <n v="10"/>
    <n v="10"/>
  </r>
  <r>
    <x v="1"/>
    <s v="9000104647 บริษัท ซี.พี.แลนด์ จำกัด (มหาชน)"/>
    <n v="45"/>
    <n v="8"/>
    <n v="10"/>
  </r>
  <r>
    <x v="2"/>
    <s v="9000104647 บริษัท ซี.พี.แลนด์ จำกัด (มหาชน)"/>
    <n v="44"/>
    <n v="20"/>
    <n v="20"/>
  </r>
  <r>
    <x v="2"/>
    <s v="9000104647 บริษัท ซี.พี.แลนด์ จำกัด (มหาชน)"/>
    <n v="47"/>
    <n v="16"/>
    <n v="2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x v="0"/>
    <x v="0"/>
    <n v="10"/>
    <n v="10"/>
  </r>
  <r>
    <x v="1"/>
    <x v="1"/>
    <x v="0"/>
    <n v="10"/>
    <n v="10"/>
  </r>
  <r>
    <x v="1"/>
    <x v="1"/>
    <x v="0"/>
    <n v="10"/>
    <n v="10"/>
  </r>
  <r>
    <x v="2"/>
    <x v="2"/>
    <x v="0"/>
    <n v="10"/>
    <n v="10"/>
  </r>
  <r>
    <x v="2"/>
    <x v="2"/>
    <x v="0"/>
    <n v="10"/>
    <n v="10"/>
  </r>
  <r>
    <x v="2"/>
    <x v="2"/>
    <x v="0"/>
    <n v="10"/>
    <n v="10"/>
  </r>
  <r>
    <x v="2"/>
    <x v="2"/>
    <x v="0"/>
    <n v="15"/>
    <n v="15"/>
  </r>
  <r>
    <x v="3"/>
    <x v="0"/>
    <x v="0"/>
    <n v="8"/>
    <n v="10"/>
  </r>
  <r>
    <x v="4"/>
    <x v="1"/>
    <x v="0"/>
    <n v="8"/>
    <n v="10"/>
  </r>
  <r>
    <x v="4"/>
    <x v="1"/>
    <x v="0"/>
    <n v="8"/>
    <n v="10"/>
  </r>
  <r>
    <x v="5"/>
    <x v="2"/>
    <x v="0"/>
    <n v="8"/>
    <n v="10"/>
  </r>
  <r>
    <x v="5"/>
    <x v="2"/>
    <x v="0"/>
    <n v="8"/>
    <n v="10"/>
  </r>
  <r>
    <x v="5"/>
    <x v="2"/>
    <x v="0"/>
    <n v="8"/>
    <n v="10"/>
  </r>
  <r>
    <x v="5"/>
    <x v="2"/>
    <x v="0"/>
    <n v="12"/>
    <n v="1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n v="10"/>
    <n v="10"/>
  </r>
  <r>
    <x v="1"/>
    <x v="0"/>
    <n v="10"/>
    <n v="10"/>
  </r>
  <r>
    <x v="1"/>
    <x v="0"/>
    <n v="10"/>
    <n v="10"/>
  </r>
  <r>
    <x v="2"/>
    <x v="0"/>
    <n v="10"/>
    <n v="10"/>
  </r>
  <r>
    <x v="2"/>
    <x v="0"/>
    <n v="10"/>
    <n v="10"/>
  </r>
  <r>
    <x v="2"/>
    <x v="0"/>
    <n v="10"/>
    <n v="10"/>
  </r>
  <r>
    <x v="2"/>
    <x v="0"/>
    <n v="15"/>
    <n v="15"/>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s v="Buyer"/>
    <n v="40.5"/>
    <n v="45"/>
  </r>
  <r>
    <s v="QA"/>
    <n v="9"/>
    <n v="10"/>
  </r>
  <r>
    <s v="Store"/>
    <n v="18"/>
    <n v="20"/>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x v="0"/>
    <n v="17.5"/>
    <n v="30"/>
  </r>
  <r>
    <x v="0"/>
    <x v="1"/>
    <n v="22.5"/>
    <n v="30"/>
  </r>
  <r>
    <x v="0"/>
    <x v="2"/>
    <n v="12.5"/>
    <n v="15"/>
  </r>
  <r>
    <x v="0"/>
    <x v="0"/>
    <n v="17.5"/>
    <n v="30"/>
  </r>
  <r>
    <x v="0"/>
    <x v="1"/>
    <n v="22.5"/>
    <n v="30"/>
  </r>
  <r>
    <x v="0"/>
    <x v="2"/>
    <n v="10"/>
    <n v="15"/>
  </r>
  <r>
    <x v="0"/>
    <x v="0"/>
    <n v="27.5"/>
    <n v="30"/>
  </r>
  <r>
    <x v="0"/>
    <x v="1"/>
    <n v="20"/>
    <n v="30"/>
  </r>
  <r>
    <x v="0"/>
    <x v="2"/>
    <n v="8.75"/>
    <n v="15"/>
  </r>
  <r>
    <x v="0"/>
    <x v="0"/>
    <n v="25"/>
    <n v="30"/>
  </r>
  <r>
    <x v="0"/>
    <x v="1"/>
    <n v="17.5"/>
    <n v="30"/>
  </r>
  <r>
    <x v="0"/>
    <x v="2"/>
    <n v="7.5"/>
    <n v="15"/>
  </r>
  <r>
    <x v="0"/>
    <x v="3"/>
    <n v="23.75"/>
    <n v="25"/>
  </r>
  <r>
    <x v="1"/>
    <x v="4"/>
    <n v="10"/>
    <n v="10"/>
  </r>
  <r>
    <x v="1"/>
    <x v="5"/>
    <n v="83.75"/>
    <n v="90"/>
  </r>
  <r>
    <x v="1"/>
    <x v="4"/>
    <n v="10"/>
    <n v="10"/>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x v="0"/>
    <x v="0"/>
    <x v="0"/>
    <n v="31"/>
    <n v="7.5"/>
    <n v="15"/>
  </r>
  <r>
    <x v="0"/>
    <x v="0"/>
    <x v="1"/>
    <n v="32"/>
    <n v="10"/>
    <n v="25"/>
  </r>
  <r>
    <x v="0"/>
    <x v="0"/>
    <x v="2"/>
    <n v="29"/>
    <n v="20"/>
    <n v="30"/>
  </r>
  <r>
    <x v="0"/>
    <x v="0"/>
    <x v="3"/>
    <n v="30"/>
    <n v="12.5"/>
    <n v="30"/>
  </r>
  <r>
    <x v="0"/>
    <x v="1"/>
    <x v="0"/>
    <n v="19"/>
    <n v="15"/>
    <n v="15"/>
  </r>
  <r>
    <x v="0"/>
    <x v="1"/>
    <x v="0"/>
    <n v="23"/>
    <n v="5"/>
    <n v="15"/>
  </r>
  <r>
    <x v="0"/>
    <x v="1"/>
    <x v="0"/>
    <n v="27"/>
    <n v="7.5"/>
    <n v="15"/>
  </r>
  <r>
    <x v="0"/>
    <x v="1"/>
    <x v="1"/>
    <n v="28"/>
    <n v="5"/>
    <n v="5"/>
  </r>
  <r>
    <x v="0"/>
    <x v="1"/>
    <x v="2"/>
    <n v="17"/>
    <n v="20"/>
    <n v="30"/>
  </r>
  <r>
    <x v="0"/>
    <x v="1"/>
    <x v="2"/>
    <n v="21"/>
    <n v="12.5"/>
    <n v="30"/>
  </r>
  <r>
    <x v="0"/>
    <x v="1"/>
    <x v="2"/>
    <n v="25"/>
    <n v="25"/>
    <n v="30"/>
  </r>
  <r>
    <x v="0"/>
    <x v="1"/>
    <x v="3"/>
    <n v="18"/>
    <n v="25"/>
    <n v="30"/>
  </r>
  <r>
    <x v="0"/>
    <x v="1"/>
    <x v="3"/>
    <n v="22"/>
    <n v="17.5"/>
    <n v="30"/>
  </r>
  <r>
    <x v="0"/>
    <x v="1"/>
    <x v="3"/>
    <n v="26"/>
    <n v="15"/>
    <n v="30"/>
  </r>
  <r>
    <x v="1"/>
    <x v="0"/>
    <x v="0"/>
    <n v="7"/>
    <n v="12.5"/>
    <n v="15"/>
  </r>
  <r>
    <x v="1"/>
    <x v="0"/>
    <x v="0"/>
    <n v="11"/>
    <n v="10"/>
    <n v="15"/>
  </r>
  <r>
    <x v="1"/>
    <x v="0"/>
    <x v="0"/>
    <n v="15"/>
    <n v="8.75"/>
    <n v="15"/>
  </r>
  <r>
    <x v="1"/>
    <x v="0"/>
    <x v="2"/>
    <n v="5"/>
    <n v="17.5"/>
    <n v="30"/>
  </r>
  <r>
    <x v="1"/>
    <x v="0"/>
    <x v="2"/>
    <n v="9"/>
    <n v="17.5"/>
    <n v="30"/>
  </r>
  <r>
    <x v="1"/>
    <x v="0"/>
    <x v="2"/>
    <n v="13"/>
    <n v="27.5"/>
    <n v="30"/>
  </r>
  <r>
    <x v="1"/>
    <x v="0"/>
    <x v="3"/>
    <n v="6"/>
    <n v="22.5"/>
    <n v="30"/>
  </r>
  <r>
    <x v="1"/>
    <x v="0"/>
    <x v="3"/>
    <n v="10"/>
    <n v="22.5"/>
    <n v="30"/>
  </r>
  <r>
    <x v="1"/>
    <x v="0"/>
    <x v="3"/>
    <n v="14"/>
    <n v="20"/>
    <n v="30"/>
  </r>
  <r>
    <x v="1"/>
    <x v="1"/>
    <x v="0"/>
    <n v="3"/>
    <n v="7.5"/>
    <n v="15"/>
  </r>
  <r>
    <x v="1"/>
    <x v="1"/>
    <x v="1"/>
    <n v="4"/>
    <n v="23.75"/>
    <n v="25"/>
  </r>
  <r>
    <x v="1"/>
    <x v="1"/>
    <x v="2"/>
    <n v="1"/>
    <n v="25"/>
    <n v="30"/>
  </r>
  <r>
    <x v="1"/>
    <x v="1"/>
    <x v="3"/>
    <n v="2"/>
    <n v="17.5"/>
    <n v="30"/>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
  <r>
    <x v="0"/>
    <x v="0"/>
    <x v="0"/>
    <x v="0"/>
    <s v="S1"/>
    <n v="10"/>
    <n v="10"/>
  </r>
  <r>
    <x v="0"/>
    <x v="0"/>
    <x v="0"/>
    <x v="0"/>
    <s v="S2"/>
    <n v="10"/>
    <n v="10"/>
  </r>
  <r>
    <x v="0"/>
    <x v="0"/>
    <x v="0"/>
    <x v="0"/>
    <s v="S3"/>
    <n v="5"/>
    <n v="10"/>
  </r>
  <r>
    <x v="1"/>
    <x v="0"/>
    <x v="1"/>
    <x v="0"/>
    <s v="S4"/>
    <n v="7.5"/>
    <n v="10"/>
  </r>
  <r>
    <x v="1"/>
    <x v="0"/>
    <x v="1"/>
    <x v="0"/>
    <s v="S5"/>
    <n v="7.5"/>
    <n v="10"/>
  </r>
  <r>
    <x v="1"/>
    <x v="0"/>
    <x v="1"/>
    <x v="0"/>
    <s v="S6"/>
    <n v="2.5"/>
    <n v="10"/>
  </r>
  <r>
    <x v="2"/>
    <x v="0"/>
    <x v="2"/>
    <x v="0"/>
    <s v="S7"/>
    <n v="5"/>
    <n v="10"/>
  </r>
  <r>
    <x v="2"/>
    <x v="0"/>
    <x v="2"/>
    <x v="0"/>
    <s v="S8"/>
    <n v="2.5"/>
    <n v="5"/>
  </r>
  <r>
    <x v="3"/>
    <x v="0"/>
    <x v="3"/>
    <x v="0"/>
    <s v="S9"/>
    <n v="3.75"/>
    <n v="5"/>
  </r>
  <r>
    <x v="3"/>
    <x v="0"/>
    <x v="3"/>
    <x v="0"/>
    <s v="S10"/>
    <n v="5"/>
    <n v="5"/>
  </r>
  <r>
    <x v="3"/>
    <x v="0"/>
    <x v="3"/>
    <x v="0"/>
    <s v="S11"/>
    <n v="15"/>
    <n v="15"/>
  </r>
  <r>
    <x v="4"/>
    <x v="0"/>
    <x v="0"/>
    <x v="1"/>
    <s v="S1"/>
    <n v="7.5"/>
    <n v="10"/>
  </r>
  <r>
    <x v="4"/>
    <x v="0"/>
    <x v="0"/>
    <x v="1"/>
    <s v="S2"/>
    <n v="5"/>
    <n v="10"/>
  </r>
  <r>
    <x v="4"/>
    <x v="0"/>
    <x v="0"/>
    <x v="1"/>
    <s v="S3"/>
    <n v="5"/>
    <n v="10"/>
  </r>
  <r>
    <x v="5"/>
    <x v="0"/>
    <x v="1"/>
    <x v="1"/>
    <s v="S4"/>
    <n v="10"/>
    <n v="10"/>
  </r>
  <r>
    <x v="5"/>
    <x v="0"/>
    <x v="1"/>
    <x v="1"/>
    <s v="S5"/>
    <n v="10"/>
    <n v="10"/>
  </r>
  <r>
    <x v="5"/>
    <x v="0"/>
    <x v="1"/>
    <x v="1"/>
    <s v="S6"/>
    <n v="2.5"/>
    <n v="10"/>
  </r>
  <r>
    <x v="6"/>
    <x v="0"/>
    <x v="2"/>
    <x v="1"/>
    <s v="S7"/>
    <n v="10"/>
    <n v="10"/>
  </r>
  <r>
    <x v="6"/>
    <x v="0"/>
    <x v="2"/>
    <x v="1"/>
    <s v="S8"/>
    <n v="2.5"/>
    <n v="5"/>
  </r>
  <r>
    <x v="7"/>
    <x v="0"/>
    <x v="0"/>
    <x v="1"/>
    <s v="S1"/>
    <n v="5"/>
    <n v="10"/>
  </r>
  <r>
    <x v="7"/>
    <x v="0"/>
    <x v="0"/>
    <x v="1"/>
    <s v="S2"/>
    <n v="10"/>
    <n v="10"/>
  </r>
  <r>
    <x v="7"/>
    <x v="0"/>
    <x v="0"/>
    <x v="1"/>
    <s v="S3"/>
    <n v="2.5"/>
    <n v="10"/>
  </r>
  <r>
    <x v="8"/>
    <x v="0"/>
    <x v="1"/>
    <x v="1"/>
    <s v="S4"/>
    <n v="7.5"/>
    <n v="10"/>
  </r>
  <r>
    <x v="8"/>
    <x v="0"/>
    <x v="1"/>
    <x v="1"/>
    <s v="S5"/>
    <n v="10"/>
    <n v="10"/>
  </r>
  <r>
    <x v="8"/>
    <x v="0"/>
    <x v="1"/>
    <x v="1"/>
    <s v="S6"/>
    <n v="5"/>
    <n v="10"/>
  </r>
  <r>
    <x v="9"/>
    <x v="0"/>
    <x v="2"/>
    <x v="1"/>
    <s v="S7"/>
    <n v="7.5"/>
    <n v="10"/>
  </r>
  <r>
    <x v="9"/>
    <x v="0"/>
    <x v="2"/>
    <x v="1"/>
    <s v="S8"/>
    <n v="2.5"/>
    <n v="5"/>
  </r>
  <r>
    <x v="10"/>
    <x v="0"/>
    <x v="0"/>
    <x v="1"/>
    <s v="S1"/>
    <n v="10"/>
    <n v="10"/>
  </r>
  <r>
    <x v="10"/>
    <x v="0"/>
    <x v="0"/>
    <x v="1"/>
    <s v="S2"/>
    <n v="10"/>
    <n v="10"/>
  </r>
  <r>
    <x v="10"/>
    <x v="0"/>
    <x v="0"/>
    <x v="1"/>
    <s v="S3"/>
    <n v="7.5"/>
    <n v="10"/>
  </r>
  <r>
    <x v="11"/>
    <x v="0"/>
    <x v="1"/>
    <x v="1"/>
    <s v="S4"/>
    <n v="5"/>
    <n v="10"/>
  </r>
  <r>
    <x v="11"/>
    <x v="0"/>
    <x v="1"/>
    <x v="1"/>
    <s v="S5"/>
    <n v="5"/>
    <n v="10"/>
  </r>
  <r>
    <x v="11"/>
    <x v="0"/>
    <x v="1"/>
    <x v="1"/>
    <s v="S6"/>
    <n v="10"/>
    <n v="10"/>
  </r>
  <r>
    <x v="12"/>
    <x v="0"/>
    <x v="2"/>
    <x v="1"/>
    <s v="S7"/>
    <n v="7.5"/>
    <n v="10"/>
  </r>
  <r>
    <x v="12"/>
    <x v="0"/>
    <x v="2"/>
    <x v="1"/>
    <s v="S8"/>
    <n v="1.25"/>
    <n v="5"/>
  </r>
  <r>
    <x v="13"/>
    <x v="1"/>
    <x v="0"/>
    <x v="0"/>
    <s v="S1"/>
    <n v="7.5"/>
    <n v="10"/>
  </r>
  <r>
    <x v="13"/>
    <x v="1"/>
    <x v="0"/>
    <x v="0"/>
    <s v="S2"/>
    <n v="2.5"/>
    <n v="10"/>
  </r>
  <r>
    <x v="13"/>
    <x v="1"/>
    <x v="0"/>
    <x v="0"/>
    <s v="S3"/>
    <n v="10"/>
    <n v="10"/>
  </r>
  <r>
    <x v="14"/>
    <x v="1"/>
    <x v="1"/>
    <x v="0"/>
    <s v="S4"/>
    <n v="10"/>
    <n v="10"/>
  </r>
  <r>
    <x v="14"/>
    <x v="1"/>
    <x v="1"/>
    <x v="0"/>
    <s v="S5"/>
    <n v="10"/>
    <n v="10"/>
  </r>
  <r>
    <x v="14"/>
    <x v="1"/>
    <x v="1"/>
    <x v="0"/>
    <s v="S6"/>
    <n v="5"/>
    <n v="10"/>
  </r>
  <r>
    <x v="15"/>
    <x v="1"/>
    <x v="2"/>
    <x v="0"/>
    <s v="S7"/>
    <n v="10"/>
    <n v="10"/>
  </r>
  <r>
    <x v="15"/>
    <x v="1"/>
    <x v="2"/>
    <x v="0"/>
    <s v="S8"/>
    <n v="5"/>
    <n v="5"/>
  </r>
  <r>
    <x v="16"/>
    <x v="1"/>
    <x v="0"/>
    <x v="0"/>
    <s v="S1"/>
    <n v="2.5"/>
    <n v="10"/>
  </r>
  <r>
    <x v="16"/>
    <x v="1"/>
    <x v="0"/>
    <x v="0"/>
    <s v="S2"/>
    <n v="5"/>
    <n v="10"/>
  </r>
  <r>
    <x v="16"/>
    <x v="1"/>
    <x v="0"/>
    <x v="0"/>
    <s v="S3"/>
    <n v="5"/>
    <n v="10"/>
  </r>
  <r>
    <x v="17"/>
    <x v="1"/>
    <x v="1"/>
    <x v="0"/>
    <s v="S4"/>
    <n v="5"/>
    <n v="10"/>
  </r>
  <r>
    <x v="17"/>
    <x v="1"/>
    <x v="1"/>
    <x v="0"/>
    <s v="S5"/>
    <n v="7.5"/>
    <n v="10"/>
  </r>
  <r>
    <x v="17"/>
    <x v="1"/>
    <x v="1"/>
    <x v="0"/>
    <s v="S6"/>
    <n v="5"/>
    <n v="10"/>
  </r>
  <r>
    <x v="18"/>
    <x v="1"/>
    <x v="2"/>
    <x v="0"/>
    <s v="S7"/>
    <n v="2.5"/>
    <n v="10"/>
  </r>
  <r>
    <x v="18"/>
    <x v="1"/>
    <x v="2"/>
    <x v="0"/>
    <s v="S8"/>
    <n v="2.5"/>
    <n v="5"/>
  </r>
  <r>
    <x v="19"/>
    <x v="1"/>
    <x v="0"/>
    <x v="0"/>
    <s v="S1"/>
    <n v="10"/>
    <n v="10"/>
  </r>
  <r>
    <x v="19"/>
    <x v="1"/>
    <x v="0"/>
    <x v="0"/>
    <s v="S2"/>
    <n v="5"/>
    <n v="10"/>
  </r>
  <r>
    <x v="19"/>
    <x v="1"/>
    <x v="0"/>
    <x v="0"/>
    <s v="S3"/>
    <n v="10"/>
    <n v="10"/>
  </r>
  <r>
    <x v="20"/>
    <x v="1"/>
    <x v="1"/>
    <x v="0"/>
    <s v="S4"/>
    <n v="5"/>
    <n v="10"/>
  </r>
  <r>
    <x v="20"/>
    <x v="1"/>
    <x v="1"/>
    <x v="0"/>
    <s v="S5"/>
    <n v="7.5"/>
    <n v="10"/>
  </r>
  <r>
    <x v="20"/>
    <x v="1"/>
    <x v="1"/>
    <x v="0"/>
    <s v="S6"/>
    <n v="2.5"/>
    <n v="10"/>
  </r>
  <r>
    <x v="21"/>
    <x v="1"/>
    <x v="2"/>
    <x v="0"/>
    <s v="S7"/>
    <n v="5"/>
    <n v="10"/>
  </r>
  <r>
    <x v="21"/>
    <x v="1"/>
    <x v="2"/>
    <x v="0"/>
    <s v="S8"/>
    <n v="2.5"/>
    <n v="5"/>
  </r>
  <r>
    <x v="22"/>
    <x v="1"/>
    <x v="3"/>
    <x v="0"/>
    <s v="S9"/>
    <n v="5"/>
    <n v="5"/>
  </r>
  <r>
    <x v="23"/>
    <x v="1"/>
    <x v="0"/>
    <x v="1"/>
    <s v="S1"/>
    <n v="10"/>
    <n v="10"/>
  </r>
  <r>
    <x v="23"/>
    <x v="1"/>
    <x v="0"/>
    <x v="1"/>
    <s v="S2"/>
    <n v="2.5"/>
    <n v="10"/>
  </r>
  <r>
    <x v="23"/>
    <x v="1"/>
    <x v="0"/>
    <x v="1"/>
    <s v="S3"/>
    <n v="7.5"/>
    <n v="10"/>
  </r>
  <r>
    <x v="24"/>
    <x v="1"/>
    <x v="1"/>
    <x v="1"/>
    <s v="S4"/>
    <n v="2.5"/>
    <n v="10"/>
  </r>
  <r>
    <x v="24"/>
    <x v="1"/>
    <x v="1"/>
    <x v="1"/>
    <s v="S5"/>
    <n v="2.5"/>
    <n v="10"/>
  </r>
  <r>
    <x v="24"/>
    <x v="1"/>
    <x v="1"/>
    <x v="1"/>
    <s v="S6"/>
    <n v="7.5"/>
    <n v="10"/>
  </r>
  <r>
    <x v="25"/>
    <x v="1"/>
    <x v="2"/>
    <x v="1"/>
    <s v="S7"/>
    <n v="5"/>
    <n v="10"/>
  </r>
  <r>
    <x v="25"/>
    <x v="1"/>
    <x v="2"/>
    <x v="1"/>
    <s v="S8"/>
    <n v="2.5"/>
    <n v="5"/>
  </r>
  <r>
    <x v="26"/>
    <x v="1"/>
    <x v="3"/>
    <x v="1"/>
    <s v="S9"/>
    <n v="1.25"/>
    <n v="5"/>
  </r>
  <r>
    <x v="26"/>
    <x v="1"/>
    <x v="3"/>
    <x v="1"/>
    <s v="S10"/>
    <n v="1.25"/>
    <n v="5"/>
  </r>
  <r>
    <x v="26"/>
    <x v="1"/>
    <x v="3"/>
    <x v="1"/>
    <s v="S11"/>
    <n v="7.5"/>
    <n v="15"/>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s v="Buyer"/>
    <n v="8.75"/>
    <n v="15"/>
  </r>
  <r>
    <s v="QA"/>
    <n v="19.375"/>
    <n v="30"/>
  </r>
  <r>
    <s v="Store"/>
    <n v="17.5"/>
    <n v="30"/>
  </r>
  <r>
    <s v="Packaging"/>
    <n v="7.5"/>
    <n v="15"/>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x v="0"/>
    <n v="20"/>
    <n v="30"/>
  </r>
  <r>
    <x v="1"/>
    <x v="0"/>
    <n v="12.5"/>
    <n v="30"/>
  </r>
  <r>
    <x v="2"/>
    <x v="0"/>
    <n v="7.5"/>
    <n v="15"/>
  </r>
  <r>
    <x v="3"/>
    <x v="0"/>
    <n v="10"/>
    <n v="25"/>
  </r>
  <r>
    <x v="0"/>
    <x v="1"/>
    <n v="20"/>
    <n v="30"/>
  </r>
  <r>
    <x v="1"/>
    <x v="1"/>
    <n v="25"/>
    <n v="30"/>
  </r>
  <r>
    <x v="2"/>
    <x v="1"/>
    <n v="15"/>
    <n v="15"/>
  </r>
  <r>
    <x v="0"/>
    <x v="1"/>
    <n v="12.5"/>
    <n v="30"/>
  </r>
  <r>
    <x v="1"/>
    <x v="1"/>
    <n v="17.5"/>
    <n v="30"/>
  </r>
  <r>
    <x v="2"/>
    <x v="1"/>
    <n v="5"/>
    <n v="15"/>
  </r>
  <r>
    <x v="0"/>
    <x v="1"/>
    <n v="25"/>
    <n v="30"/>
  </r>
  <r>
    <x v="1"/>
    <x v="1"/>
    <n v="15"/>
    <n v="30"/>
  </r>
  <r>
    <x v="2"/>
    <x v="1"/>
    <n v="7.5"/>
    <n v="15"/>
  </r>
  <r>
    <x v="3"/>
    <x v="1"/>
    <n v="5"/>
    <n v="5"/>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s v="Buyer"/>
    <n v="11.25"/>
    <n v="15"/>
  </r>
  <r>
    <s v="QA"/>
    <n v="17.5"/>
    <n v="30"/>
  </r>
  <r>
    <s v="Store"/>
    <n v="22.5"/>
    <n v="30"/>
  </r>
</pivotCacheRecords>
</file>

<file path=xl/pivotCache/pivotCacheRecords1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s v="9000103356 บริษัท ดีเอพีพี ยูนิฟอร์ม จำกัด"/>
    <n v="17.5"/>
    <n v="30"/>
  </r>
  <r>
    <x v="1"/>
    <s v="9000103356 บริษัท ดีเอพีพี ยูนิฟอร์ม จำกัด"/>
    <n v="22.5"/>
    <n v="30"/>
  </r>
  <r>
    <x v="2"/>
    <s v="9000103356 บริษัท ดีเอพีพี ยูนิฟอร์ม จำกัด"/>
    <n v="12.5"/>
    <n v="15"/>
  </r>
  <r>
    <x v="0"/>
    <s v="9000103356 บริษัท ดีเอพีพี ยูนิฟอร์ม จำกัด"/>
    <n v="17.5"/>
    <n v="30"/>
  </r>
  <r>
    <x v="1"/>
    <s v="9000103356 บริษัท ดีเอพีพี ยูนิฟอร์ม จำกัด"/>
    <n v="22.5"/>
    <n v="30"/>
  </r>
  <r>
    <x v="2"/>
    <s v="9000103356 บริษัท ดีเอพีพี ยูนิฟอร์ม จำกัด"/>
    <n v="10"/>
    <n v="15"/>
  </r>
</pivotCacheRecords>
</file>

<file path=xl/pivotCache/pivotCacheRecords1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s v="โคราช"/>
    <s v="GLUE"/>
    <x v="0"/>
    <x v="0"/>
    <s v="S1"/>
    <n v="10"/>
    <n v="10"/>
  </r>
  <r>
    <x v="0"/>
    <s v="โคราช"/>
    <s v="GLUE"/>
    <x v="0"/>
    <x v="0"/>
    <s v="S2"/>
    <n v="7.5"/>
    <n v="10"/>
  </r>
  <r>
    <x v="0"/>
    <s v="โคราช"/>
    <s v="GLUE"/>
    <x v="0"/>
    <x v="0"/>
    <s v="S3"/>
    <n v="10"/>
    <n v="10"/>
  </r>
  <r>
    <x v="0"/>
    <s v="โคราช"/>
    <s v="GLUE"/>
    <x v="0"/>
    <x v="0"/>
    <s v="S12"/>
    <n v="2.5"/>
    <n v="2.5"/>
  </r>
  <r>
    <x v="0"/>
    <s v="โคราช"/>
    <s v="GLUE"/>
    <x v="0"/>
    <x v="0"/>
    <s v="S13"/>
    <n v="2.5"/>
    <n v="2.5"/>
  </r>
  <r>
    <x v="0"/>
    <s v="โคราช"/>
    <s v="GLUE"/>
    <x v="0"/>
    <x v="0"/>
    <s v="S20"/>
    <n v="5"/>
    <n v="10"/>
  </r>
  <r>
    <x v="0"/>
    <s v="โคราช"/>
    <s v="GLUE"/>
    <x v="0"/>
    <x v="1"/>
    <s v="S4"/>
    <n v="2"/>
    <n v="4"/>
  </r>
  <r>
    <x v="0"/>
    <s v="โคราช"/>
    <s v="GLUE"/>
    <x v="0"/>
    <x v="1"/>
    <s v="S5"/>
    <n v="4"/>
    <n v="4"/>
  </r>
  <r>
    <x v="0"/>
    <s v="โคราช"/>
    <s v="GLUE"/>
    <x v="0"/>
    <x v="1"/>
    <s v="S6"/>
    <n v="3"/>
    <n v="3"/>
  </r>
  <r>
    <x v="0"/>
    <s v="โคราช"/>
    <s v="GLUE"/>
    <x v="0"/>
    <x v="1"/>
    <s v="S7"/>
    <n v="0.75"/>
    <n v="3"/>
  </r>
  <r>
    <x v="0"/>
    <s v="โคราช"/>
    <s v="GLUE"/>
    <x v="0"/>
    <x v="1"/>
    <s v="S8"/>
    <n v="3"/>
    <n v="3"/>
  </r>
  <r>
    <x v="0"/>
    <s v="โคราช"/>
    <s v="GLUE"/>
    <x v="0"/>
    <x v="1"/>
    <s v="S9"/>
    <n v="3"/>
    <n v="3"/>
  </r>
  <r>
    <x v="0"/>
    <s v="โคราช"/>
    <s v="GLUE"/>
    <x v="0"/>
    <x v="2"/>
    <s v="S10"/>
    <n v="10"/>
    <n v="10"/>
  </r>
  <r>
    <x v="0"/>
    <s v="โคราช"/>
    <s v="GLUE"/>
    <x v="0"/>
    <x v="2"/>
    <s v="S11"/>
    <n v="10"/>
    <n v="10"/>
  </r>
  <r>
    <x v="0"/>
    <s v="โคราช"/>
    <s v="GLUE"/>
    <x v="0"/>
    <x v="2"/>
    <s v="S14"/>
    <n v="0.9375"/>
    <n v="1.25"/>
  </r>
  <r>
    <x v="0"/>
    <s v="โคราช"/>
    <s v="GLUE"/>
    <x v="0"/>
    <x v="2"/>
    <s v="S16"/>
    <n v="1.25"/>
    <n v="1.25"/>
  </r>
  <r>
    <x v="0"/>
    <s v="โคราช"/>
    <s v="GLUE"/>
    <x v="0"/>
    <x v="2"/>
    <s v="S21"/>
    <n v="3.75"/>
    <n v="5"/>
  </r>
  <r>
    <x v="0"/>
    <s v="โคราช"/>
    <s v="GLUE"/>
    <x v="0"/>
    <x v="3"/>
    <s v="S15"/>
    <n v="0.9375"/>
    <n v="1.25"/>
  </r>
  <r>
    <x v="0"/>
    <s v="โคราช"/>
    <s v="GLUE"/>
    <x v="0"/>
    <x v="3"/>
    <s v="S17"/>
    <n v="1.25"/>
    <n v="1.25"/>
  </r>
  <r>
    <x v="0"/>
    <s v="โคราช"/>
    <s v="GLUE"/>
    <x v="0"/>
    <x v="3"/>
    <s v="S18"/>
    <n v="2.5"/>
    <n v="2.5"/>
  </r>
  <r>
    <x v="0"/>
    <s v="โคราช"/>
    <s v="GLUE"/>
    <x v="0"/>
    <x v="3"/>
    <s v="S19"/>
    <n v="1.875"/>
    <n v="2.5"/>
  </r>
  <r>
    <x v="0"/>
    <s v="โคราช"/>
    <s v="GLUE"/>
    <x v="1"/>
    <x v="0"/>
    <s v="S1"/>
    <n v="7.5"/>
    <n v="10"/>
  </r>
  <r>
    <x v="0"/>
    <s v="โคราช"/>
    <s v="GLUE"/>
    <x v="1"/>
    <x v="0"/>
    <s v="S2"/>
    <n v="7.5"/>
    <n v="10"/>
  </r>
  <r>
    <x v="0"/>
    <s v="โคราช"/>
    <s v="GLUE"/>
    <x v="1"/>
    <x v="0"/>
    <s v="S3"/>
    <n v="10"/>
    <n v="10"/>
  </r>
  <r>
    <x v="0"/>
    <s v="โคราช"/>
    <s v="GLUE"/>
    <x v="1"/>
    <x v="0"/>
    <s v="S12"/>
    <n v="2.5"/>
    <n v="2.5"/>
  </r>
  <r>
    <x v="0"/>
    <s v="โคราช"/>
    <s v="GLUE"/>
    <x v="1"/>
    <x v="0"/>
    <s v="S13"/>
    <n v="2.5"/>
    <n v="2.5"/>
  </r>
  <r>
    <x v="0"/>
    <s v="โคราช"/>
    <s v="GLUE"/>
    <x v="1"/>
    <x v="0"/>
    <s v="S20"/>
    <n v="10"/>
    <n v="10"/>
  </r>
  <r>
    <x v="0"/>
    <s v="โคราช"/>
    <s v="GLUE"/>
    <x v="1"/>
    <x v="1"/>
    <s v="S4"/>
    <n v="3"/>
    <n v="4"/>
  </r>
  <r>
    <x v="0"/>
    <s v="โคราช"/>
    <s v="GLUE"/>
    <x v="1"/>
    <x v="1"/>
    <s v="S5"/>
    <n v="2"/>
    <n v="4"/>
  </r>
  <r>
    <x v="0"/>
    <s v="โคราช"/>
    <s v="GLUE"/>
    <x v="1"/>
    <x v="1"/>
    <s v="S6"/>
    <n v="3"/>
    <n v="3"/>
  </r>
  <r>
    <x v="0"/>
    <s v="โคราช"/>
    <s v="GLUE"/>
    <x v="1"/>
    <x v="1"/>
    <s v="S7"/>
    <n v="2.25"/>
    <n v="3"/>
  </r>
  <r>
    <x v="0"/>
    <s v="โคราช"/>
    <s v="GLUE"/>
    <x v="1"/>
    <x v="1"/>
    <s v="S8"/>
    <n v="3"/>
    <n v="3"/>
  </r>
  <r>
    <x v="0"/>
    <s v="โคราช"/>
    <s v="GLUE"/>
    <x v="1"/>
    <x v="1"/>
    <s v="S9"/>
    <n v="3"/>
    <n v="3"/>
  </r>
  <r>
    <x v="0"/>
    <s v="โคราช"/>
    <s v="GLUE"/>
    <x v="1"/>
    <x v="2"/>
    <s v="S10"/>
    <n v="10"/>
    <n v="10"/>
  </r>
  <r>
    <x v="0"/>
    <s v="โคราช"/>
    <s v="GLUE"/>
    <x v="1"/>
    <x v="2"/>
    <s v="S11"/>
    <n v="5"/>
    <n v="10"/>
  </r>
  <r>
    <x v="0"/>
    <s v="โคราช"/>
    <s v="GLUE"/>
    <x v="1"/>
    <x v="2"/>
    <s v="S14"/>
    <n v="1.25"/>
    <n v="1.25"/>
  </r>
  <r>
    <x v="0"/>
    <s v="โคราช"/>
    <s v="GLUE"/>
    <x v="1"/>
    <x v="2"/>
    <s v="S16"/>
    <n v="1.25"/>
    <n v="1.25"/>
  </r>
  <r>
    <x v="0"/>
    <s v="โคราช"/>
    <s v="GLUE"/>
    <x v="1"/>
    <x v="2"/>
    <s v="S21"/>
    <n v="3.75"/>
    <n v="5"/>
  </r>
  <r>
    <x v="0"/>
    <s v="โคราช"/>
    <s v="GLUE"/>
    <x v="1"/>
    <x v="3"/>
    <s v="S15"/>
    <n v="1.25"/>
    <n v="1.25"/>
  </r>
</pivotCacheRecords>
</file>

<file path=xl/pivotCache/pivotCacheRecords1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x v="0"/>
    <x v="0"/>
    <n v="6.5625"/>
    <n v="7.5"/>
  </r>
  <r>
    <x v="0"/>
    <x v="0"/>
    <x v="1"/>
    <n v="37.5"/>
    <n v="45"/>
  </r>
  <r>
    <x v="0"/>
    <x v="0"/>
    <x v="2"/>
    <n v="15.75"/>
    <n v="20"/>
  </r>
  <r>
    <x v="0"/>
    <x v="0"/>
    <x v="3"/>
    <n v="25.9375"/>
    <n v="27.5"/>
  </r>
  <r>
    <x v="0"/>
    <x v="1"/>
    <x v="0"/>
    <n v="1.25"/>
    <n v="1.25"/>
  </r>
  <r>
    <x v="0"/>
    <x v="1"/>
    <x v="1"/>
    <n v="40"/>
    <n v="45"/>
  </r>
  <r>
    <x v="0"/>
    <x v="1"/>
    <x v="2"/>
    <n v="16.25"/>
    <n v="20"/>
  </r>
  <r>
    <x v="0"/>
    <x v="1"/>
    <x v="3"/>
    <n v="21.25"/>
    <n v="27.5"/>
  </r>
</pivotCacheRecords>
</file>

<file path=xl/pivotCache/pivotCacheRecords1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x v="0"/>
    <x v="0"/>
    <x v="0"/>
    <s v="QA"/>
    <n v="4"/>
    <n v="3"/>
    <n v="4"/>
    <n v="4"/>
    <n v="4"/>
    <n v="2"/>
    <m/>
    <m/>
    <m/>
    <m/>
    <m/>
    <m/>
    <m/>
    <m/>
    <m/>
    <m/>
    <m/>
    <m/>
    <m/>
    <m/>
    <m/>
    <n v="10"/>
    <n v="7.5"/>
    <n v="10"/>
    <n v="2.5"/>
    <n v="2.5"/>
    <n v="5"/>
    <s v=""/>
    <s v=""/>
    <s v=""/>
    <s v=""/>
    <s v=""/>
    <s v=""/>
    <s v=""/>
    <s v=""/>
    <s v=""/>
    <s v=""/>
    <s v=""/>
    <s v=""/>
    <s v=""/>
    <s v=""/>
    <s v=""/>
  </r>
  <r>
    <x v="0"/>
    <x v="0"/>
    <x v="0"/>
    <x v="0"/>
    <s v="Store"/>
    <m/>
    <m/>
    <m/>
    <m/>
    <m/>
    <m/>
    <n v="2"/>
    <n v="4"/>
    <n v="4"/>
    <n v="1"/>
    <n v="4"/>
    <n v="4"/>
    <m/>
    <m/>
    <m/>
    <m/>
    <m/>
    <m/>
    <m/>
    <m/>
    <m/>
    <s v=""/>
    <s v=""/>
    <s v=""/>
    <s v=""/>
    <s v=""/>
    <s v=""/>
    <n v="2"/>
    <n v="4"/>
    <n v="3"/>
    <n v="0.75"/>
    <n v="3"/>
    <n v="3"/>
    <s v=""/>
    <s v=""/>
    <s v=""/>
    <s v=""/>
    <s v=""/>
    <s v=""/>
    <s v=""/>
    <s v=""/>
    <s v=""/>
  </r>
  <r>
    <x v="0"/>
    <x v="0"/>
    <x v="0"/>
    <x v="0"/>
    <s v="PURCHASING"/>
    <m/>
    <m/>
    <m/>
    <m/>
    <m/>
    <m/>
    <m/>
    <m/>
    <m/>
    <m/>
    <m/>
    <m/>
    <n v="4"/>
    <n v="4"/>
    <n v="3"/>
    <n v="4"/>
    <n v="3"/>
    <m/>
    <m/>
    <m/>
    <m/>
    <s v=""/>
    <s v=""/>
    <s v=""/>
    <s v=""/>
    <s v=""/>
    <s v=""/>
    <s v=""/>
    <s v=""/>
    <s v=""/>
    <s v=""/>
    <s v=""/>
    <s v=""/>
    <n v="10"/>
    <n v="10"/>
    <n v="0.9375"/>
    <n v="1.25"/>
    <n v="3.75"/>
    <s v=""/>
    <s v=""/>
    <s v=""/>
    <s v=""/>
  </r>
  <r>
    <x v="0"/>
    <x v="0"/>
    <x v="0"/>
    <x v="0"/>
    <s v="Packaging"/>
    <m/>
    <m/>
    <m/>
    <m/>
    <m/>
    <m/>
    <m/>
    <m/>
    <m/>
    <m/>
    <m/>
    <m/>
    <m/>
    <m/>
    <m/>
    <m/>
    <m/>
    <n v="3"/>
    <n v="4"/>
    <n v="4"/>
    <n v="3"/>
    <s v=""/>
    <s v=""/>
    <s v=""/>
    <s v=""/>
    <s v=""/>
    <s v=""/>
    <s v=""/>
    <s v=""/>
    <s v=""/>
    <s v=""/>
    <s v=""/>
    <s v=""/>
    <s v=""/>
    <s v=""/>
    <s v=""/>
    <s v=""/>
    <s v=""/>
    <n v="0.9375"/>
    <n v="1.25"/>
    <n v="2.5"/>
    <n v="1.875"/>
  </r>
  <r>
    <x v="0"/>
    <x v="0"/>
    <x v="0"/>
    <x v="1"/>
    <s v="QA"/>
    <n v="3"/>
    <n v="3"/>
    <n v="4"/>
    <n v="4"/>
    <n v="4"/>
    <n v="4"/>
    <m/>
    <m/>
    <m/>
    <m/>
    <m/>
    <m/>
    <m/>
    <m/>
    <m/>
    <m/>
    <m/>
    <m/>
    <m/>
    <m/>
    <m/>
    <n v="7.5"/>
    <n v="7.5"/>
    <n v="10"/>
    <n v="2.5"/>
    <n v="2.5"/>
    <n v="10"/>
    <s v=""/>
    <s v=""/>
    <s v=""/>
    <s v=""/>
    <s v=""/>
    <s v=""/>
    <s v=""/>
    <s v=""/>
    <s v=""/>
    <s v=""/>
    <s v=""/>
    <s v=""/>
    <s v=""/>
    <s v=""/>
    <s v=""/>
  </r>
  <r>
    <x v="0"/>
    <x v="0"/>
    <x v="0"/>
    <x v="1"/>
    <s v="Store"/>
    <m/>
    <m/>
    <m/>
    <m/>
    <m/>
    <m/>
    <n v="3"/>
    <n v="2"/>
    <n v="4"/>
    <n v="3"/>
    <n v="4"/>
    <n v="4"/>
    <m/>
    <m/>
    <m/>
    <m/>
    <m/>
    <m/>
    <m/>
    <m/>
    <m/>
    <s v=""/>
    <s v=""/>
    <s v=""/>
    <s v=""/>
    <s v=""/>
    <s v=""/>
    <n v="3"/>
    <n v="2"/>
    <n v="3"/>
    <n v="2.25"/>
    <n v="3"/>
    <n v="3"/>
    <s v=""/>
    <s v=""/>
    <s v=""/>
    <s v=""/>
    <s v=""/>
    <s v=""/>
    <s v=""/>
    <s v=""/>
    <s v=""/>
  </r>
  <r>
    <x v="0"/>
    <x v="0"/>
    <x v="0"/>
    <x v="1"/>
    <s v="PURCHASING"/>
    <m/>
    <m/>
    <m/>
    <m/>
    <m/>
    <m/>
    <m/>
    <m/>
    <m/>
    <m/>
    <m/>
    <m/>
    <n v="4"/>
    <n v="2"/>
    <n v="4"/>
    <n v="4"/>
    <n v="3"/>
    <m/>
    <m/>
    <m/>
    <m/>
    <s v=""/>
    <s v=""/>
    <s v=""/>
    <s v=""/>
    <s v=""/>
    <s v=""/>
    <s v=""/>
    <s v=""/>
    <s v=""/>
    <s v=""/>
    <s v=""/>
    <s v=""/>
    <n v="10"/>
    <n v="5"/>
    <n v="1.25"/>
    <n v="1.25"/>
    <n v="3.75"/>
    <s v=""/>
    <s v=""/>
    <s v=""/>
    <s v=""/>
  </r>
  <r>
    <x v="0"/>
    <x v="0"/>
    <x v="0"/>
    <x v="1"/>
    <s v="Packaging"/>
    <m/>
    <m/>
    <m/>
    <m/>
    <m/>
    <m/>
    <m/>
    <m/>
    <m/>
    <m/>
    <m/>
    <m/>
    <m/>
    <m/>
    <m/>
    <m/>
    <m/>
    <n v="4"/>
    <s v="-"/>
    <s v="-"/>
    <s v="-"/>
    <s v=""/>
    <s v=""/>
    <s v=""/>
    <s v=""/>
    <s v=""/>
    <s v=""/>
    <s v=""/>
    <s v=""/>
    <s v=""/>
    <s v=""/>
    <s v=""/>
    <s v=""/>
    <s v=""/>
    <s v=""/>
    <s v=""/>
    <s v=""/>
    <s v=""/>
    <n v="1.25"/>
    <s v=""/>
    <s v=""/>
    <s v=""/>
  </r>
</pivotCacheRecords>
</file>

<file path=xl/pivotCache/pivotCacheRecords1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
  <r>
    <x v="0"/>
    <x v="0"/>
    <x v="0"/>
    <x v="0"/>
    <s v="QA"/>
    <n v="4"/>
    <n v="1"/>
    <n v="4"/>
    <n v="4"/>
    <n v="4"/>
    <n v="1"/>
    <m/>
    <m/>
    <m/>
    <m/>
    <m/>
    <m/>
    <m/>
    <m/>
    <m/>
    <m/>
    <m/>
    <m/>
    <m/>
    <m/>
    <m/>
    <n v="10"/>
    <n v="2.5"/>
    <n v="10"/>
    <n v="2.5"/>
    <n v="2.5"/>
    <n v="2.5"/>
    <s v=""/>
    <s v=""/>
    <s v=""/>
    <s v=""/>
    <s v=""/>
    <s v=""/>
    <s v=""/>
    <s v=""/>
    <s v=""/>
    <s v=""/>
    <s v=""/>
    <s v=""/>
    <s v=""/>
    <s v=""/>
    <s v=""/>
  </r>
  <r>
    <x v="0"/>
    <x v="0"/>
    <x v="0"/>
    <x v="0"/>
    <s v="Store"/>
    <m/>
    <m/>
    <m/>
    <m/>
    <m/>
    <m/>
    <n v="1"/>
    <n v="2"/>
    <n v="4"/>
    <n v="2"/>
    <n v="4"/>
    <n v="2"/>
    <m/>
    <m/>
    <m/>
    <m/>
    <m/>
    <m/>
    <m/>
    <m/>
    <m/>
    <s v=""/>
    <s v=""/>
    <s v=""/>
    <s v=""/>
    <s v=""/>
    <s v=""/>
    <n v="1"/>
    <n v="2"/>
    <n v="3"/>
    <n v="1.5"/>
    <n v="3"/>
    <n v="1.5"/>
    <s v=""/>
    <s v=""/>
    <s v=""/>
    <s v=""/>
    <s v=""/>
    <s v=""/>
    <s v=""/>
    <s v=""/>
    <s v=""/>
  </r>
  <r>
    <x v="0"/>
    <x v="0"/>
    <x v="0"/>
    <x v="0"/>
    <s v="PURCHASING"/>
    <m/>
    <m/>
    <m/>
    <m/>
    <m/>
    <m/>
    <m/>
    <m/>
    <m/>
    <m/>
    <m/>
    <m/>
    <n v="4"/>
    <n v="2"/>
    <n v="4"/>
    <n v="4"/>
    <n v="3"/>
    <m/>
    <m/>
    <m/>
    <m/>
    <s v=""/>
    <s v=""/>
    <s v=""/>
    <s v=""/>
    <s v=""/>
    <s v=""/>
    <s v=""/>
    <s v=""/>
    <s v=""/>
    <s v=""/>
    <s v=""/>
    <s v=""/>
    <n v="10"/>
    <n v="5"/>
    <n v="1.25"/>
    <n v="1.25"/>
    <n v="3.75"/>
    <s v=""/>
    <s v=""/>
    <s v=""/>
    <s v=""/>
  </r>
  <r>
    <x v="0"/>
    <x v="0"/>
    <x v="0"/>
    <x v="0"/>
    <s v="Packaging"/>
    <m/>
    <m/>
    <m/>
    <m/>
    <m/>
    <m/>
    <m/>
    <m/>
    <m/>
    <m/>
    <m/>
    <m/>
    <m/>
    <m/>
    <m/>
    <m/>
    <m/>
    <n v="4"/>
    <n v="4"/>
    <n v="4"/>
    <n v="2"/>
    <s v=""/>
    <s v=""/>
    <s v=""/>
    <s v=""/>
    <s v=""/>
    <s v=""/>
    <s v=""/>
    <s v=""/>
    <s v=""/>
    <s v=""/>
    <s v=""/>
    <s v=""/>
    <s v=""/>
    <s v=""/>
    <s v=""/>
    <s v=""/>
    <s v=""/>
    <n v="1.25"/>
    <n v="1.25"/>
    <n v="2.5"/>
    <n v="1.25"/>
  </r>
  <r>
    <x v="0"/>
    <x v="1"/>
    <x v="0"/>
    <x v="0"/>
    <s v="QA"/>
    <n v="1"/>
    <n v="2"/>
    <n v="1"/>
    <n v="3"/>
    <n v="3"/>
    <n v="3"/>
    <m/>
    <m/>
    <m/>
    <m/>
    <m/>
    <m/>
    <m/>
    <m/>
    <m/>
    <m/>
    <m/>
    <m/>
    <m/>
    <m/>
    <m/>
    <n v="2.5"/>
    <n v="5"/>
    <n v="2.5"/>
    <n v="1.875"/>
    <n v="1.875"/>
    <n v="7.5"/>
    <s v=""/>
    <s v=""/>
    <s v=""/>
    <s v=""/>
    <s v=""/>
    <s v=""/>
    <s v=""/>
    <s v=""/>
    <s v=""/>
    <s v=""/>
    <s v=""/>
    <s v=""/>
    <s v=""/>
    <s v=""/>
    <s v=""/>
  </r>
  <r>
    <x v="0"/>
    <x v="1"/>
    <x v="0"/>
    <x v="0"/>
    <s v="Store"/>
    <m/>
    <m/>
    <m/>
    <m/>
    <m/>
    <m/>
    <n v="1"/>
    <n v="1"/>
    <n v="1"/>
    <n v="2"/>
    <n v="2"/>
    <n v="3"/>
    <m/>
    <m/>
    <m/>
    <m/>
    <m/>
    <m/>
    <m/>
    <m/>
    <m/>
    <s v=""/>
    <s v=""/>
    <s v=""/>
    <s v=""/>
    <s v=""/>
    <s v=""/>
    <n v="1"/>
    <n v="1"/>
    <n v="0.75"/>
    <n v="1.5"/>
    <n v="1.5"/>
    <n v="2.25"/>
    <s v=""/>
    <s v=""/>
    <s v=""/>
    <s v=""/>
    <s v=""/>
    <s v=""/>
    <s v=""/>
    <s v=""/>
    <s v=""/>
  </r>
  <r>
    <x v="0"/>
    <x v="1"/>
    <x v="0"/>
    <x v="0"/>
    <s v="PURCHASING"/>
    <m/>
    <m/>
    <m/>
    <m/>
    <m/>
    <m/>
    <m/>
    <m/>
    <m/>
    <m/>
    <m/>
    <m/>
    <n v="2"/>
    <n v="3"/>
    <n v="1"/>
    <n v="1"/>
    <n v="4"/>
    <m/>
    <m/>
    <m/>
    <m/>
    <s v=""/>
    <s v=""/>
    <s v=""/>
    <s v=""/>
    <s v=""/>
    <s v=""/>
    <s v=""/>
    <s v=""/>
    <s v=""/>
    <s v=""/>
    <s v=""/>
    <s v=""/>
    <n v="5"/>
    <n v="7.5"/>
    <n v="0.3125"/>
    <n v="0.3125"/>
    <n v="5"/>
    <s v=""/>
    <s v=""/>
    <s v=""/>
    <s v=""/>
  </r>
  <r>
    <x v="0"/>
    <x v="1"/>
    <x v="0"/>
    <x v="0"/>
    <s v="Packaging"/>
    <m/>
    <m/>
    <m/>
    <m/>
    <m/>
    <m/>
    <m/>
    <m/>
    <m/>
    <m/>
    <m/>
    <m/>
    <m/>
    <m/>
    <m/>
    <m/>
    <m/>
    <n v="2"/>
    <n v="4"/>
    <n v="1"/>
    <n v="2"/>
    <s v=""/>
    <s v=""/>
    <s v=""/>
    <s v=""/>
    <s v=""/>
    <s v=""/>
    <s v=""/>
    <s v=""/>
    <s v=""/>
    <s v=""/>
    <s v=""/>
    <s v=""/>
    <s v=""/>
    <s v=""/>
    <s v=""/>
    <s v=""/>
    <s v=""/>
    <n v="0.625"/>
    <n v="1.25"/>
    <n v="0.625"/>
    <n v="1.25"/>
  </r>
  <r>
    <x v="0"/>
    <x v="1"/>
    <x v="0"/>
    <x v="0"/>
    <s v="QA"/>
    <n v="4"/>
    <n v="2"/>
    <n v="4"/>
    <n v="4"/>
    <n v="2"/>
    <n v="1"/>
    <m/>
    <m/>
    <m/>
    <m/>
    <m/>
    <m/>
    <m/>
    <m/>
    <m/>
    <m/>
    <m/>
    <m/>
    <m/>
    <m/>
    <m/>
    <n v="10"/>
    <n v="5"/>
    <n v="10"/>
    <n v="2.5"/>
    <n v="1.25"/>
    <n v="2.5"/>
    <s v=""/>
    <s v=""/>
    <s v=""/>
    <s v=""/>
    <s v=""/>
    <s v=""/>
    <s v=""/>
    <s v=""/>
    <s v=""/>
    <s v=""/>
    <s v=""/>
    <s v=""/>
    <s v=""/>
    <s v=""/>
    <s v=""/>
  </r>
  <r>
    <x v="0"/>
    <x v="1"/>
    <x v="0"/>
    <x v="0"/>
    <s v="Store"/>
    <m/>
    <m/>
    <m/>
    <m/>
    <m/>
    <m/>
    <n v="4"/>
    <n v="2"/>
    <n v="4"/>
    <n v="3"/>
    <n v="4"/>
    <n v="4"/>
    <m/>
    <m/>
    <m/>
    <m/>
    <m/>
    <m/>
    <m/>
    <m/>
    <m/>
    <s v=""/>
    <s v=""/>
    <s v=""/>
    <s v=""/>
    <s v=""/>
    <s v=""/>
    <n v="4"/>
    <n v="2"/>
    <n v="3"/>
    <n v="2.25"/>
    <n v="3"/>
    <n v="3"/>
    <s v=""/>
    <s v=""/>
    <s v=""/>
    <s v=""/>
    <s v=""/>
    <s v=""/>
    <s v=""/>
    <s v=""/>
    <s v=""/>
  </r>
  <r>
    <x v="0"/>
    <x v="1"/>
    <x v="0"/>
    <x v="0"/>
    <s v="PURCHASING"/>
    <m/>
    <m/>
    <m/>
    <m/>
    <m/>
    <m/>
    <m/>
    <m/>
    <m/>
    <m/>
    <m/>
    <m/>
    <n v="1"/>
    <n v="4"/>
    <n v="4"/>
    <n v="2"/>
    <n v="4"/>
    <m/>
    <m/>
    <m/>
    <m/>
    <s v=""/>
    <s v=""/>
    <s v=""/>
    <s v=""/>
    <s v=""/>
    <s v=""/>
    <s v=""/>
    <s v=""/>
    <s v=""/>
    <s v=""/>
    <s v=""/>
    <s v=""/>
    <n v="2.5"/>
    <n v="10"/>
    <n v="1.25"/>
    <n v="0.625"/>
    <n v="5"/>
    <s v=""/>
    <s v=""/>
    <s v=""/>
    <s v=""/>
  </r>
  <r>
    <x v="0"/>
    <x v="1"/>
    <x v="0"/>
    <x v="0"/>
    <s v="Packaging"/>
    <m/>
    <m/>
    <m/>
    <m/>
    <m/>
    <m/>
    <m/>
    <m/>
    <m/>
    <m/>
    <m/>
    <m/>
    <m/>
    <m/>
    <m/>
    <m/>
    <m/>
    <n v="3"/>
    <n v="4"/>
    <n v="4"/>
    <n v="4"/>
    <s v=""/>
    <s v=""/>
    <s v=""/>
    <s v=""/>
    <s v=""/>
    <s v=""/>
    <s v=""/>
    <s v=""/>
    <s v=""/>
    <s v=""/>
    <s v=""/>
    <s v=""/>
    <s v=""/>
    <s v=""/>
    <s v=""/>
    <s v=""/>
    <s v=""/>
    <n v="0.9375"/>
    <n v="1.25"/>
    <n v="2.5"/>
    <n v="2.5"/>
  </r>
  <r>
    <x v="0"/>
    <x v="2"/>
    <x v="0"/>
    <x v="0"/>
    <s v="QA"/>
    <n v="3"/>
    <n v="4"/>
    <n v="1"/>
    <n v="4"/>
    <n v="2"/>
    <n v="3"/>
    <m/>
    <m/>
    <m/>
    <m/>
    <m/>
    <m/>
    <m/>
    <m/>
    <m/>
    <m/>
    <m/>
    <m/>
    <m/>
    <m/>
    <m/>
    <n v="7.5"/>
    <n v="10"/>
    <n v="2.5"/>
    <n v="2.5"/>
    <n v="1.25"/>
    <n v="7.5"/>
    <s v=""/>
    <s v=""/>
    <s v=""/>
    <s v=""/>
    <s v=""/>
    <s v=""/>
    <s v=""/>
    <s v=""/>
    <s v=""/>
    <s v=""/>
    <s v=""/>
    <s v=""/>
    <s v=""/>
    <s v=""/>
    <s v=""/>
  </r>
  <r>
    <x v="0"/>
    <x v="2"/>
    <x v="0"/>
    <x v="0"/>
    <s v="Store"/>
    <m/>
    <m/>
    <m/>
    <m/>
    <m/>
    <m/>
    <n v="3"/>
    <n v="2"/>
    <n v="4"/>
    <n v="4"/>
    <n v="4"/>
    <n v="4"/>
    <m/>
    <m/>
    <m/>
    <m/>
    <m/>
    <m/>
    <m/>
    <m/>
    <m/>
    <s v=""/>
    <s v=""/>
    <s v=""/>
    <s v=""/>
    <s v=""/>
    <s v=""/>
    <n v="3"/>
    <n v="2"/>
    <n v="3"/>
    <n v="3"/>
    <n v="3"/>
    <n v="3"/>
    <s v=""/>
    <s v=""/>
    <s v=""/>
    <s v=""/>
    <s v=""/>
    <s v=""/>
    <s v=""/>
    <s v=""/>
    <s v=""/>
  </r>
  <r>
    <x v="0"/>
    <x v="2"/>
    <x v="0"/>
    <x v="0"/>
    <s v="PURCHASING"/>
    <m/>
    <m/>
    <m/>
    <m/>
    <m/>
    <m/>
    <m/>
    <m/>
    <m/>
    <m/>
    <m/>
    <m/>
    <n v="4"/>
    <n v="4"/>
    <n v="2"/>
    <n v="3"/>
    <n v="1"/>
    <m/>
    <m/>
    <m/>
    <m/>
    <s v=""/>
    <s v=""/>
    <s v=""/>
    <s v=""/>
    <s v=""/>
    <s v=""/>
    <s v=""/>
    <s v=""/>
    <s v=""/>
    <s v=""/>
    <s v=""/>
    <s v=""/>
    <n v="10"/>
    <n v="10"/>
    <n v="0.625"/>
    <n v="0.9375"/>
    <n v="1.25"/>
    <s v=""/>
    <s v=""/>
    <s v=""/>
    <s v=""/>
  </r>
  <r>
    <x v="0"/>
    <x v="2"/>
    <x v="0"/>
    <x v="0"/>
    <s v="Packaging"/>
    <m/>
    <m/>
    <m/>
    <m/>
    <m/>
    <m/>
    <m/>
    <m/>
    <m/>
    <m/>
    <m/>
    <m/>
    <m/>
    <m/>
    <m/>
    <m/>
    <m/>
    <n v="3"/>
    <n v="1"/>
    <n v="3"/>
    <n v="4"/>
    <s v=""/>
    <s v=""/>
    <s v=""/>
    <s v=""/>
    <s v=""/>
    <s v=""/>
    <s v=""/>
    <s v=""/>
    <s v=""/>
    <s v=""/>
    <s v=""/>
    <s v=""/>
    <s v=""/>
    <s v=""/>
    <s v=""/>
    <s v=""/>
    <s v=""/>
    <n v="0.9375"/>
    <n v="0.3125"/>
    <n v="1.875"/>
    <n v="2.5"/>
  </r>
  <r>
    <x v="0"/>
    <x v="2"/>
    <x v="1"/>
    <x v="0"/>
    <s v="QA"/>
    <n v="2"/>
    <n v="1"/>
    <n v="2"/>
    <n v="2"/>
    <n v="2"/>
    <n v="3"/>
    <m/>
    <m/>
    <m/>
    <m/>
    <m/>
    <m/>
    <m/>
    <m/>
    <m/>
    <m/>
    <m/>
    <m/>
    <m/>
    <m/>
    <m/>
    <n v="5"/>
    <n v="2.5"/>
    <n v="5"/>
    <n v="1.25"/>
    <n v="1.25"/>
    <n v="7.5"/>
    <s v=""/>
    <s v=""/>
    <s v=""/>
    <s v=""/>
    <s v=""/>
    <s v=""/>
    <s v=""/>
    <s v=""/>
    <s v=""/>
    <s v=""/>
    <s v=""/>
    <s v=""/>
    <s v=""/>
    <s v=""/>
    <s v=""/>
  </r>
  <r>
    <x v="0"/>
    <x v="2"/>
    <x v="1"/>
    <x v="0"/>
    <s v="Store"/>
    <m/>
    <m/>
    <m/>
    <m/>
    <m/>
    <m/>
    <n v="3"/>
    <n v="4"/>
    <n v="4"/>
    <n v="3"/>
    <n v="2"/>
    <n v="4"/>
    <m/>
    <m/>
    <m/>
    <m/>
    <m/>
    <m/>
    <m/>
    <m/>
    <m/>
    <s v=""/>
    <s v=""/>
    <s v=""/>
    <s v=""/>
    <s v=""/>
    <s v=""/>
    <n v="3"/>
    <n v="4"/>
    <n v="3"/>
    <n v="2.25"/>
    <n v="1.5"/>
    <n v="3"/>
    <s v=""/>
    <s v=""/>
    <s v=""/>
    <s v=""/>
    <s v=""/>
    <s v=""/>
    <s v=""/>
    <s v=""/>
    <s v=""/>
  </r>
  <r>
    <x v="0"/>
    <x v="2"/>
    <x v="1"/>
    <x v="0"/>
    <s v="PURCHASING"/>
    <m/>
    <m/>
    <m/>
    <m/>
    <m/>
    <m/>
    <m/>
    <m/>
    <m/>
    <m/>
    <m/>
    <m/>
    <n v="1"/>
    <n v="1"/>
    <n v="1"/>
    <n v="1"/>
    <n v="2"/>
    <m/>
    <m/>
    <m/>
    <m/>
    <s v=""/>
    <s v=""/>
    <s v=""/>
    <s v=""/>
    <s v=""/>
    <s v=""/>
    <s v=""/>
    <s v=""/>
    <s v=""/>
    <s v=""/>
    <s v=""/>
    <s v=""/>
    <n v="2.5"/>
    <n v="2.5"/>
    <n v="0.3125"/>
    <n v="0.3125"/>
    <n v="2.5"/>
    <s v=""/>
    <s v=""/>
    <s v=""/>
    <s v=""/>
  </r>
  <r>
    <x v="0"/>
    <x v="2"/>
    <x v="1"/>
    <x v="0"/>
    <s v="Packaging"/>
    <m/>
    <m/>
    <m/>
    <m/>
    <m/>
    <m/>
    <m/>
    <m/>
    <m/>
    <m/>
    <m/>
    <m/>
    <m/>
    <m/>
    <m/>
    <m/>
    <m/>
    <n v="4"/>
    <n v="4"/>
    <n v="2"/>
    <n v="3"/>
    <s v=""/>
    <s v=""/>
    <s v=""/>
    <s v=""/>
    <s v=""/>
    <s v=""/>
    <s v=""/>
    <s v=""/>
    <s v=""/>
    <s v=""/>
    <s v=""/>
    <s v=""/>
    <s v=""/>
    <s v=""/>
    <s v=""/>
    <s v=""/>
    <s v=""/>
    <n v="1.25"/>
    <n v="1.25"/>
    <n v="1.25"/>
    <n v="1.875"/>
  </r>
  <r>
    <x v="0"/>
    <x v="3"/>
    <x v="0"/>
    <x v="0"/>
    <s v="QA"/>
    <n v="4"/>
    <n v="2"/>
    <n v="1"/>
    <n v="3"/>
    <n v="1"/>
    <n v="2"/>
    <m/>
    <m/>
    <m/>
    <m/>
    <m/>
    <m/>
    <m/>
    <m/>
    <m/>
    <m/>
    <m/>
    <m/>
    <m/>
    <m/>
    <m/>
    <n v="10"/>
    <n v="5"/>
    <n v="2.5"/>
    <n v="1.875"/>
    <n v="0.625"/>
    <n v="5"/>
    <s v=""/>
    <s v=""/>
    <s v=""/>
    <s v=""/>
    <s v=""/>
    <s v=""/>
    <s v=""/>
    <s v=""/>
    <s v=""/>
    <s v=""/>
    <s v=""/>
    <s v=""/>
    <s v=""/>
    <s v=""/>
    <s v=""/>
  </r>
  <r>
    <x v="0"/>
    <x v="3"/>
    <x v="0"/>
    <x v="0"/>
    <s v="Store"/>
    <m/>
    <m/>
    <m/>
    <m/>
    <m/>
    <m/>
    <n v="4"/>
    <n v="4"/>
    <n v="4"/>
    <n v="2"/>
    <n v="3"/>
    <n v="4"/>
    <m/>
    <m/>
    <m/>
    <m/>
    <m/>
    <m/>
    <m/>
    <m/>
    <m/>
    <s v=""/>
    <s v=""/>
    <s v=""/>
    <s v=""/>
    <s v=""/>
    <s v=""/>
    <n v="4"/>
    <n v="4"/>
    <n v="3"/>
    <n v="1.5"/>
    <n v="2.25"/>
    <n v="3"/>
    <s v=""/>
    <s v=""/>
    <s v=""/>
    <s v=""/>
    <s v=""/>
    <s v=""/>
    <s v=""/>
    <s v=""/>
    <s v=""/>
  </r>
  <r>
    <x v="0"/>
    <x v="3"/>
    <x v="0"/>
    <x v="0"/>
    <s v="PURCHASING"/>
    <m/>
    <m/>
    <m/>
    <m/>
    <m/>
    <m/>
    <m/>
    <m/>
    <m/>
    <m/>
    <m/>
    <m/>
    <n v="2"/>
    <n v="3"/>
    <n v="1"/>
    <n v="3"/>
    <n v="4"/>
    <m/>
    <m/>
    <m/>
    <m/>
    <s v=""/>
    <s v=""/>
    <s v=""/>
    <s v=""/>
    <s v=""/>
    <s v=""/>
    <s v=""/>
    <s v=""/>
    <s v=""/>
    <s v=""/>
    <s v=""/>
    <s v=""/>
    <n v="5"/>
    <n v="7.5"/>
    <n v="0.3125"/>
    <n v="0.9375"/>
    <n v="5"/>
    <s v=""/>
    <s v=""/>
    <s v=""/>
    <s v=""/>
  </r>
  <r>
    <x v="0"/>
    <x v="3"/>
    <x v="0"/>
    <x v="0"/>
    <s v="Packaging"/>
    <m/>
    <m/>
    <m/>
    <m/>
    <m/>
    <m/>
    <m/>
    <m/>
    <m/>
    <m/>
    <m/>
    <m/>
    <m/>
    <m/>
    <m/>
    <m/>
    <m/>
    <n v="4"/>
    <n v="4"/>
    <n v="3"/>
    <n v="2"/>
    <s v=""/>
    <s v=""/>
    <s v=""/>
    <s v=""/>
    <s v=""/>
    <s v=""/>
    <s v=""/>
    <s v=""/>
    <s v=""/>
    <s v=""/>
    <s v=""/>
    <s v=""/>
    <s v=""/>
    <s v=""/>
    <s v=""/>
    <s v=""/>
    <s v=""/>
    <n v="1.25"/>
    <n v="1.25"/>
    <n v="1.875"/>
    <n v="1.25"/>
  </r>
  <r>
    <x v="0"/>
    <x v="4"/>
    <x v="0"/>
    <x v="0"/>
    <s v="QA"/>
    <n v="4"/>
    <n v="3"/>
    <n v="2"/>
    <n v="4"/>
    <n v="2"/>
    <n v="4"/>
    <m/>
    <m/>
    <m/>
    <m/>
    <m/>
    <m/>
    <m/>
    <m/>
    <m/>
    <m/>
    <m/>
    <m/>
    <m/>
    <m/>
    <m/>
    <n v="10"/>
    <n v="7.5"/>
    <n v="5"/>
    <n v="2.5"/>
    <n v="1.25"/>
    <n v="10"/>
    <s v=""/>
    <s v=""/>
    <s v=""/>
    <s v=""/>
    <s v=""/>
    <s v=""/>
    <s v=""/>
    <s v=""/>
    <s v=""/>
    <s v=""/>
    <s v=""/>
    <s v=""/>
    <s v=""/>
    <s v=""/>
    <s v=""/>
  </r>
  <r>
    <x v="0"/>
    <x v="4"/>
    <x v="0"/>
    <x v="0"/>
    <s v="Store"/>
    <m/>
    <m/>
    <m/>
    <m/>
    <m/>
    <m/>
    <n v="4"/>
    <n v="2"/>
    <n v="3"/>
    <n v="3"/>
    <n v="4"/>
    <n v="4"/>
    <m/>
    <m/>
    <m/>
    <m/>
    <m/>
    <m/>
    <m/>
    <m/>
    <m/>
    <s v=""/>
    <s v=""/>
    <s v=""/>
    <s v=""/>
    <s v=""/>
    <s v=""/>
    <n v="4"/>
    <n v="2"/>
    <n v="2.25"/>
    <n v="2.25"/>
    <n v="3"/>
    <n v="3"/>
    <s v=""/>
    <s v=""/>
    <s v=""/>
    <s v=""/>
    <s v=""/>
    <s v=""/>
    <s v=""/>
    <s v=""/>
    <s v=""/>
  </r>
  <r>
    <x v="0"/>
    <x v="4"/>
    <x v="0"/>
    <x v="0"/>
    <s v="PURCHASING"/>
    <m/>
    <m/>
    <m/>
    <m/>
    <m/>
    <m/>
    <m/>
    <m/>
    <m/>
    <m/>
    <m/>
    <m/>
    <n v="4"/>
    <n v="1"/>
    <n v="3"/>
    <n v="3"/>
    <n v="3"/>
    <m/>
    <m/>
    <m/>
    <m/>
    <s v=""/>
    <s v=""/>
    <s v=""/>
    <s v=""/>
    <s v=""/>
    <s v=""/>
    <s v=""/>
    <s v=""/>
    <s v=""/>
    <s v=""/>
    <s v=""/>
    <s v=""/>
    <n v="10"/>
    <n v="2.5"/>
    <n v="0.9375"/>
    <n v="0.9375"/>
    <n v="3.75"/>
    <s v=""/>
    <s v=""/>
    <s v=""/>
    <s v=""/>
  </r>
  <r>
    <x v="0"/>
    <x v="4"/>
    <x v="0"/>
    <x v="0"/>
    <s v="Packaging"/>
    <m/>
    <m/>
    <m/>
    <m/>
    <m/>
    <m/>
    <m/>
    <m/>
    <m/>
    <m/>
    <m/>
    <m/>
    <m/>
    <m/>
    <m/>
    <m/>
    <m/>
    <n v="1"/>
    <n v="2"/>
    <n v="3"/>
    <n v="4"/>
    <s v=""/>
    <s v=""/>
    <s v=""/>
    <s v=""/>
    <s v=""/>
    <s v=""/>
    <s v=""/>
    <s v=""/>
    <s v=""/>
    <s v=""/>
    <s v=""/>
    <s v=""/>
    <s v=""/>
    <s v=""/>
    <s v=""/>
    <s v=""/>
    <s v=""/>
    <n v="0.3125"/>
    <n v="0.625"/>
    <n v="1.875"/>
    <n v="2.5"/>
  </r>
  <r>
    <x v="0"/>
    <x v="0"/>
    <x v="2"/>
    <x v="1"/>
    <s v="QA"/>
    <n v="2"/>
    <n v="3"/>
    <n v="3"/>
    <n v="1"/>
    <n v="3"/>
    <n v="3"/>
    <m/>
    <m/>
    <m/>
    <m/>
    <m/>
    <m/>
    <m/>
    <m/>
    <m/>
    <m/>
    <m/>
    <m/>
    <m/>
    <m/>
    <m/>
    <n v="5"/>
    <n v="7.5"/>
    <n v="7.5"/>
    <n v="0.625"/>
    <n v="1.875"/>
    <n v="7.5"/>
    <s v=""/>
    <s v=""/>
    <s v=""/>
    <s v=""/>
    <s v=""/>
    <s v=""/>
    <s v=""/>
    <s v=""/>
    <s v=""/>
    <s v=""/>
    <s v=""/>
    <s v=""/>
    <s v=""/>
    <s v=""/>
    <s v=""/>
  </r>
  <r>
    <x v="0"/>
    <x v="0"/>
    <x v="2"/>
    <x v="1"/>
    <s v="Store"/>
    <m/>
    <m/>
    <m/>
    <m/>
    <m/>
    <m/>
    <n v="2"/>
    <n v="1"/>
    <n v="1"/>
    <n v="2"/>
    <n v="4"/>
    <n v="4"/>
    <m/>
    <m/>
    <m/>
    <m/>
    <m/>
    <m/>
    <m/>
    <m/>
    <m/>
    <s v=""/>
    <s v=""/>
    <s v=""/>
    <s v=""/>
    <s v=""/>
    <s v=""/>
    <n v="2"/>
    <n v="1"/>
    <n v="0.75"/>
    <n v="1.5"/>
    <n v="3"/>
    <n v="3"/>
    <s v=""/>
    <s v=""/>
    <s v=""/>
    <s v=""/>
    <s v=""/>
    <s v=""/>
    <s v=""/>
    <s v=""/>
    <s v=""/>
  </r>
  <r>
    <x v="0"/>
    <x v="0"/>
    <x v="2"/>
    <x v="1"/>
    <s v="PURCHASING"/>
    <m/>
    <m/>
    <m/>
    <m/>
    <m/>
    <m/>
    <m/>
    <m/>
    <m/>
    <m/>
    <m/>
    <m/>
    <n v="4"/>
    <n v="2"/>
    <n v="4"/>
    <n v="3"/>
    <n v="3"/>
    <m/>
    <m/>
    <m/>
    <m/>
    <s v=""/>
    <s v=""/>
    <s v=""/>
    <s v=""/>
    <s v=""/>
    <s v=""/>
    <s v=""/>
    <s v=""/>
    <s v=""/>
    <s v=""/>
    <s v=""/>
    <s v=""/>
    <n v="10"/>
    <n v="5"/>
    <n v="1.25"/>
    <n v="0.9375"/>
    <n v="3.75"/>
    <s v=""/>
    <s v=""/>
    <s v=""/>
    <s v=""/>
  </r>
  <r>
    <x v="0"/>
    <x v="0"/>
    <x v="2"/>
    <x v="1"/>
    <s v="Packaging"/>
    <m/>
    <m/>
    <m/>
    <m/>
    <m/>
    <m/>
    <m/>
    <m/>
    <m/>
    <m/>
    <m/>
    <m/>
    <m/>
    <m/>
    <m/>
    <m/>
    <m/>
    <n v="2"/>
    <n v="2"/>
    <n v="2"/>
    <n v="2"/>
    <s v=""/>
    <s v=""/>
    <s v=""/>
    <s v=""/>
    <s v=""/>
    <s v=""/>
    <s v=""/>
    <s v=""/>
    <s v=""/>
    <s v=""/>
    <s v=""/>
    <s v=""/>
    <s v=""/>
    <s v=""/>
    <s v=""/>
    <s v=""/>
    <s v=""/>
    <n v="0.625"/>
    <n v="0.625"/>
    <n v="1.25"/>
    <n v="1.25"/>
  </r>
  <r>
    <x v="0"/>
    <x v="1"/>
    <x v="2"/>
    <x v="1"/>
    <s v="QA"/>
    <n v="1"/>
    <n v="4"/>
    <n v="3"/>
    <n v="2"/>
    <n v="2"/>
    <n v="2"/>
    <m/>
    <m/>
    <m/>
    <m/>
    <m/>
    <m/>
    <m/>
    <m/>
    <m/>
    <m/>
    <m/>
    <m/>
    <m/>
    <m/>
    <m/>
    <n v="2.5"/>
    <n v="10"/>
    <n v="7.5"/>
    <n v="1.25"/>
    <n v="1.25"/>
    <n v="5"/>
    <s v=""/>
    <s v=""/>
    <s v=""/>
    <s v=""/>
    <s v=""/>
    <s v=""/>
    <s v=""/>
    <s v=""/>
    <s v=""/>
    <s v=""/>
    <s v=""/>
    <s v=""/>
    <s v=""/>
    <s v=""/>
    <s v=""/>
  </r>
  <r>
    <x v="0"/>
    <x v="1"/>
    <x v="2"/>
    <x v="1"/>
    <s v="Store"/>
    <m/>
    <m/>
    <m/>
    <m/>
    <m/>
    <m/>
    <n v="2"/>
    <n v="1"/>
    <n v="3"/>
    <n v="4"/>
    <n v="2"/>
    <n v="3"/>
    <m/>
    <m/>
    <m/>
    <m/>
    <m/>
    <m/>
    <m/>
    <m/>
    <m/>
    <s v=""/>
    <s v=""/>
    <s v=""/>
    <s v=""/>
    <s v=""/>
    <s v=""/>
    <n v="2"/>
    <n v="1"/>
    <n v="2.25"/>
    <n v="3"/>
    <n v="1.5"/>
    <n v="2.25"/>
    <s v=""/>
    <s v=""/>
    <s v=""/>
    <s v=""/>
    <s v=""/>
    <s v=""/>
    <s v=""/>
    <s v=""/>
    <s v=""/>
  </r>
  <r>
    <x v="0"/>
    <x v="1"/>
    <x v="2"/>
    <x v="1"/>
    <s v="PURCHASING"/>
    <m/>
    <m/>
    <m/>
    <m/>
    <m/>
    <m/>
    <m/>
    <m/>
    <m/>
    <m/>
    <m/>
    <m/>
    <n v="1"/>
    <n v="4"/>
    <n v="1"/>
    <n v="1"/>
    <n v="3"/>
    <m/>
    <m/>
    <m/>
    <m/>
    <s v=""/>
    <s v=""/>
    <s v=""/>
    <s v=""/>
    <s v=""/>
    <s v=""/>
    <s v=""/>
    <s v=""/>
    <s v=""/>
    <s v=""/>
    <s v=""/>
    <s v=""/>
    <n v="2.5"/>
    <n v="10"/>
    <n v="0.3125"/>
    <n v="0.3125"/>
    <n v="3.75"/>
    <s v=""/>
    <s v=""/>
    <s v=""/>
    <s v=""/>
  </r>
  <r>
    <x v="0"/>
    <x v="1"/>
    <x v="2"/>
    <x v="1"/>
    <s v="Packaging"/>
    <m/>
    <m/>
    <m/>
    <m/>
    <m/>
    <m/>
    <m/>
    <m/>
    <m/>
    <m/>
    <m/>
    <m/>
    <m/>
    <m/>
    <m/>
    <m/>
    <m/>
    <n v="3"/>
    <n v="4"/>
    <n v="2"/>
    <n v="2"/>
    <s v=""/>
    <s v=""/>
    <s v=""/>
    <s v=""/>
    <s v=""/>
    <s v=""/>
    <s v=""/>
    <s v=""/>
    <s v=""/>
    <s v=""/>
    <s v=""/>
    <s v=""/>
    <s v=""/>
    <s v=""/>
    <s v=""/>
    <s v=""/>
    <s v=""/>
    <n v="0.9375"/>
    <n v="1.25"/>
    <n v="1.25"/>
    <n v="1.25"/>
  </r>
  <r>
    <x v="0"/>
    <x v="0"/>
    <x v="3"/>
    <x v="2"/>
    <s v="QA"/>
    <n v="1"/>
    <n v="1"/>
    <n v="4"/>
    <n v="2"/>
    <n v="3"/>
    <n v="4"/>
    <m/>
    <m/>
    <m/>
    <m/>
    <m/>
    <m/>
    <m/>
    <m/>
    <m/>
    <m/>
    <m/>
    <m/>
    <m/>
    <m/>
    <m/>
    <n v="2.5"/>
    <n v="2.5"/>
    <n v="10"/>
    <n v="1.25"/>
    <n v="1.875"/>
    <n v="10"/>
    <s v=""/>
    <s v=""/>
    <s v=""/>
    <s v=""/>
    <s v=""/>
    <s v=""/>
    <s v=""/>
    <s v=""/>
    <s v=""/>
    <s v=""/>
    <s v=""/>
    <s v=""/>
    <s v=""/>
    <s v=""/>
    <s v=""/>
  </r>
  <r>
    <x v="0"/>
    <x v="0"/>
    <x v="3"/>
    <x v="2"/>
    <s v="Store"/>
    <m/>
    <m/>
    <m/>
    <m/>
    <m/>
    <m/>
    <n v="3"/>
    <n v="4"/>
    <n v="4"/>
    <n v="2"/>
    <n v="3"/>
    <n v="3"/>
    <m/>
    <m/>
    <m/>
    <m/>
    <m/>
    <m/>
    <m/>
    <m/>
    <m/>
    <s v=""/>
    <s v=""/>
    <s v=""/>
    <s v=""/>
    <s v=""/>
    <s v=""/>
    <n v="3"/>
    <n v="4"/>
    <n v="3"/>
    <n v="1.5"/>
    <n v="2.25"/>
    <n v="2.25"/>
    <s v=""/>
    <s v=""/>
    <s v=""/>
    <s v=""/>
    <s v=""/>
    <s v=""/>
    <s v=""/>
    <s v=""/>
    <s v=""/>
  </r>
  <r>
    <x v="0"/>
    <x v="0"/>
    <x v="3"/>
    <x v="2"/>
    <s v="PURCHASING"/>
    <m/>
    <m/>
    <m/>
    <m/>
    <m/>
    <m/>
    <m/>
    <m/>
    <m/>
    <m/>
    <m/>
    <m/>
    <n v="1"/>
    <n v="3"/>
    <n v="3"/>
    <n v="2"/>
    <n v="2"/>
    <m/>
    <m/>
    <m/>
    <m/>
    <s v=""/>
    <s v=""/>
    <s v=""/>
    <s v=""/>
    <s v=""/>
    <s v=""/>
    <s v=""/>
    <s v=""/>
    <s v=""/>
    <s v=""/>
    <s v=""/>
    <s v=""/>
    <n v="2.5"/>
    <n v="7.5"/>
    <n v="0.9375"/>
    <n v="0.625"/>
    <n v="2.5"/>
    <s v=""/>
    <s v=""/>
    <s v=""/>
    <s v=""/>
  </r>
  <r>
    <x v="0"/>
    <x v="0"/>
    <x v="3"/>
    <x v="2"/>
    <s v="Packaging"/>
    <m/>
    <m/>
    <m/>
    <m/>
    <m/>
    <m/>
    <m/>
    <m/>
    <m/>
    <m/>
    <m/>
    <m/>
    <m/>
    <m/>
    <m/>
    <m/>
    <m/>
    <s v="-"/>
    <s v="-"/>
    <s v="-"/>
    <s v="-"/>
    <s v=""/>
    <s v=""/>
    <s v=""/>
    <s v=""/>
    <s v=""/>
    <s v=""/>
    <s v=""/>
    <s v=""/>
    <s v=""/>
    <s v=""/>
    <s v=""/>
    <s v=""/>
    <s v=""/>
    <s v=""/>
    <s v=""/>
    <s v=""/>
    <s v=""/>
    <s v=""/>
    <s v=""/>
    <s v=""/>
    <s v=""/>
  </r>
  <r>
    <x v="0"/>
    <x v="0"/>
    <x v="2"/>
    <x v="2"/>
    <s v="QA"/>
    <n v="3"/>
    <n v="1"/>
    <n v="3"/>
    <n v="2"/>
    <n v="4"/>
    <n v="1"/>
    <m/>
    <m/>
    <m/>
    <m/>
    <m/>
    <m/>
    <m/>
    <m/>
    <m/>
    <m/>
    <m/>
    <m/>
    <m/>
    <m/>
    <m/>
    <n v="7.5"/>
    <n v="2.5"/>
    <n v="7.5"/>
    <n v="1.25"/>
    <n v="2.5"/>
    <n v="2.5"/>
    <s v=""/>
    <s v=""/>
    <s v=""/>
    <s v=""/>
    <s v=""/>
    <s v=""/>
    <s v=""/>
    <s v=""/>
    <s v=""/>
    <s v=""/>
    <s v=""/>
    <s v=""/>
    <s v=""/>
    <s v=""/>
    <s v=""/>
  </r>
  <r>
    <x v="0"/>
    <x v="0"/>
    <x v="2"/>
    <x v="2"/>
    <s v="Store"/>
    <m/>
    <m/>
    <m/>
    <m/>
    <m/>
    <m/>
    <n v="4"/>
    <n v="2"/>
    <n v="3"/>
    <n v="1"/>
    <n v="1"/>
    <n v="2"/>
    <m/>
    <m/>
    <m/>
    <m/>
    <m/>
    <m/>
    <m/>
    <m/>
    <m/>
    <s v=""/>
    <s v=""/>
    <s v=""/>
    <s v=""/>
    <s v=""/>
    <s v=""/>
    <n v="4"/>
    <n v="2"/>
    <n v="2.25"/>
    <n v="0.75"/>
    <n v="0.75"/>
    <n v="1.5"/>
    <s v=""/>
    <s v=""/>
    <s v=""/>
    <s v=""/>
    <s v=""/>
    <s v=""/>
    <s v=""/>
    <s v=""/>
    <s v=""/>
  </r>
  <r>
    <x v="0"/>
    <x v="0"/>
    <x v="2"/>
    <x v="2"/>
    <s v="PURCHASING"/>
    <m/>
    <m/>
    <m/>
    <m/>
    <m/>
    <m/>
    <m/>
    <m/>
    <m/>
    <m/>
    <m/>
    <m/>
    <n v="3"/>
    <n v="4"/>
    <n v="2"/>
    <n v="2"/>
    <n v="2"/>
    <m/>
    <m/>
    <m/>
    <m/>
    <s v=""/>
    <s v=""/>
    <s v=""/>
    <s v=""/>
    <s v=""/>
    <s v=""/>
    <s v=""/>
    <s v=""/>
    <s v=""/>
    <s v=""/>
    <s v=""/>
    <s v=""/>
    <n v="7.5"/>
    <n v="10"/>
    <n v="0.625"/>
    <n v="0.625"/>
    <n v="2.5"/>
    <s v=""/>
    <s v=""/>
    <s v=""/>
    <s v=""/>
  </r>
  <r>
    <x v="0"/>
    <x v="0"/>
    <x v="2"/>
    <x v="2"/>
    <s v="Packaging"/>
    <m/>
    <m/>
    <m/>
    <m/>
    <m/>
    <m/>
    <m/>
    <m/>
    <m/>
    <m/>
    <m/>
    <m/>
    <m/>
    <m/>
    <m/>
    <m/>
    <m/>
    <s v="-"/>
    <s v="-"/>
    <s v="-"/>
    <s v="-"/>
    <s v=""/>
    <s v=""/>
    <s v=""/>
    <s v=""/>
    <s v=""/>
    <s v=""/>
    <s v=""/>
    <s v=""/>
    <s v=""/>
    <s v=""/>
    <s v=""/>
    <s v=""/>
    <s v=""/>
    <s v=""/>
    <s v=""/>
    <s v=""/>
    <s v=""/>
    <s v=""/>
    <s v=""/>
    <s v=""/>
    <s v=""/>
  </r>
  <r>
    <x v="0"/>
    <x v="1"/>
    <x v="2"/>
    <x v="2"/>
    <s v="QA"/>
    <n v="2"/>
    <n v="3"/>
    <n v="4"/>
    <n v="2"/>
    <n v="3"/>
    <n v="3"/>
    <m/>
    <m/>
    <m/>
    <m/>
    <m/>
    <m/>
    <m/>
    <m/>
    <m/>
    <m/>
    <m/>
    <m/>
    <m/>
    <m/>
    <m/>
    <n v="5"/>
    <n v="7.5"/>
    <n v="10"/>
    <n v="1.25"/>
    <n v="1.875"/>
    <n v="7.5"/>
    <s v=""/>
    <s v=""/>
    <s v=""/>
    <s v=""/>
    <s v=""/>
    <s v=""/>
    <s v=""/>
    <s v=""/>
    <s v=""/>
    <s v=""/>
    <s v=""/>
    <s v=""/>
    <s v=""/>
    <s v=""/>
    <s v=""/>
  </r>
  <r>
    <x v="0"/>
    <x v="1"/>
    <x v="2"/>
    <x v="2"/>
    <s v="Store"/>
    <m/>
    <m/>
    <m/>
    <m/>
    <m/>
    <m/>
    <n v="2"/>
    <n v="2"/>
    <n v="2"/>
    <n v="2"/>
    <n v="1"/>
    <n v="1"/>
    <m/>
    <m/>
    <m/>
    <m/>
    <m/>
    <m/>
    <m/>
    <m/>
    <m/>
    <s v=""/>
    <s v=""/>
    <s v=""/>
    <s v=""/>
    <s v=""/>
    <s v=""/>
    <n v="2"/>
    <n v="2"/>
    <n v="1.5"/>
    <n v="1.5"/>
    <n v="0.75"/>
    <n v="0.75"/>
    <s v=""/>
    <s v=""/>
    <s v=""/>
    <s v=""/>
    <s v=""/>
    <s v=""/>
    <s v=""/>
    <s v=""/>
    <s v=""/>
  </r>
  <r>
    <x v="0"/>
    <x v="1"/>
    <x v="2"/>
    <x v="2"/>
    <s v="PURCHASING"/>
    <m/>
    <m/>
    <m/>
    <m/>
    <m/>
    <m/>
    <m/>
    <m/>
    <m/>
    <m/>
    <m/>
    <m/>
    <n v="2"/>
    <n v="3"/>
    <n v="2"/>
    <n v="1"/>
    <n v="2"/>
    <m/>
    <m/>
    <m/>
    <m/>
    <s v=""/>
    <s v=""/>
    <s v=""/>
    <s v=""/>
    <s v=""/>
    <s v=""/>
    <s v=""/>
    <s v=""/>
    <s v=""/>
    <s v=""/>
    <s v=""/>
    <s v=""/>
    <n v="5"/>
    <n v="7.5"/>
    <n v="0.625"/>
    <n v="0.3125"/>
    <n v="2.5"/>
    <s v=""/>
    <s v=""/>
    <s v=""/>
    <s v=""/>
  </r>
  <r>
    <x v="0"/>
    <x v="1"/>
    <x v="2"/>
    <x v="2"/>
    <s v="Packaging"/>
    <m/>
    <m/>
    <m/>
    <m/>
    <m/>
    <m/>
    <m/>
    <m/>
    <m/>
    <m/>
    <m/>
    <m/>
    <m/>
    <m/>
    <m/>
    <m/>
    <m/>
    <s v="-"/>
    <s v="-"/>
    <s v="-"/>
    <s v="-"/>
    <s v=""/>
    <s v=""/>
    <s v=""/>
    <s v=""/>
    <s v=""/>
    <s v=""/>
    <s v=""/>
    <s v=""/>
    <s v=""/>
    <s v=""/>
    <s v=""/>
    <s v=""/>
    <s v=""/>
    <s v=""/>
    <s v=""/>
    <s v=""/>
    <s v=""/>
    <s v=""/>
    <s v=""/>
    <s v=""/>
    <s v=""/>
  </r>
  <r>
    <x v="0"/>
    <x v="2"/>
    <x v="3"/>
    <x v="3"/>
    <s v="QA"/>
    <n v="4"/>
    <n v="2"/>
    <n v="4"/>
    <n v="2"/>
    <n v="2"/>
    <n v="4"/>
    <m/>
    <m/>
    <m/>
    <m/>
    <m/>
    <m/>
    <m/>
    <m/>
    <m/>
    <m/>
    <m/>
    <m/>
    <m/>
    <m/>
    <m/>
    <n v="10"/>
    <n v="5"/>
    <n v="10"/>
    <n v="1.25"/>
    <n v="1.25"/>
    <n v="10"/>
    <s v=""/>
    <s v=""/>
    <s v=""/>
    <s v=""/>
    <s v=""/>
    <s v=""/>
    <s v=""/>
    <s v=""/>
    <s v=""/>
    <s v=""/>
    <s v=""/>
    <s v=""/>
    <s v=""/>
    <s v=""/>
    <s v=""/>
  </r>
  <r>
    <x v="0"/>
    <x v="2"/>
    <x v="3"/>
    <x v="3"/>
    <s v="Store"/>
    <m/>
    <m/>
    <m/>
    <m/>
    <m/>
    <m/>
    <n v="4"/>
    <n v="2"/>
    <n v="2"/>
    <n v="1"/>
    <n v="2"/>
    <n v="1"/>
    <m/>
    <m/>
    <m/>
    <m/>
    <m/>
    <m/>
    <m/>
    <m/>
    <m/>
    <s v=""/>
    <s v=""/>
    <s v=""/>
    <s v=""/>
    <s v=""/>
    <s v=""/>
    <n v="4"/>
    <n v="2"/>
    <n v="1.5"/>
    <n v="0.75"/>
    <n v="1.5"/>
    <n v="0.75"/>
    <s v=""/>
    <s v=""/>
    <s v=""/>
    <s v=""/>
    <s v=""/>
    <s v=""/>
    <s v=""/>
    <s v=""/>
    <s v=""/>
  </r>
  <r>
    <x v="0"/>
    <x v="2"/>
    <x v="3"/>
    <x v="3"/>
    <s v="PURCHASING"/>
    <m/>
    <m/>
    <m/>
    <m/>
    <m/>
    <m/>
    <m/>
    <m/>
    <m/>
    <m/>
    <m/>
    <m/>
    <n v="1"/>
    <n v="4"/>
    <n v="4"/>
    <n v="2"/>
    <n v="1"/>
    <m/>
    <m/>
    <m/>
    <m/>
    <s v=""/>
    <s v=""/>
    <s v=""/>
    <s v=""/>
    <s v=""/>
    <s v=""/>
    <s v=""/>
    <s v=""/>
    <s v=""/>
    <s v=""/>
    <s v=""/>
    <s v=""/>
    <n v="2.5"/>
    <n v="10"/>
    <n v="1.25"/>
    <n v="0.625"/>
    <n v="1.25"/>
    <s v=""/>
    <s v=""/>
    <s v=""/>
    <s v=""/>
  </r>
  <r>
    <x v="0"/>
    <x v="2"/>
    <x v="3"/>
    <x v="3"/>
    <s v="Packaging"/>
    <m/>
    <m/>
    <m/>
    <m/>
    <m/>
    <m/>
    <m/>
    <m/>
    <m/>
    <m/>
    <m/>
    <m/>
    <m/>
    <m/>
    <m/>
    <m/>
    <m/>
    <s v="-"/>
    <s v="-"/>
    <s v="-"/>
    <s v="-"/>
    <s v=""/>
    <s v=""/>
    <s v=""/>
    <s v=""/>
    <s v=""/>
    <s v=""/>
    <s v=""/>
    <s v=""/>
    <s v=""/>
    <s v=""/>
    <s v=""/>
    <s v=""/>
    <s v=""/>
    <s v=""/>
    <s v=""/>
    <s v=""/>
    <s v=""/>
    <s v=""/>
    <s v=""/>
    <s v=""/>
    <s v=""/>
  </r>
  <r>
    <x v="0"/>
    <x v="2"/>
    <x v="2"/>
    <x v="2"/>
    <s v="QA"/>
    <n v="1"/>
    <n v="2"/>
    <n v="2"/>
    <n v="1"/>
    <n v="3"/>
    <n v="4"/>
    <m/>
    <m/>
    <m/>
    <m/>
    <m/>
    <m/>
    <m/>
    <m/>
    <m/>
    <m/>
    <m/>
    <m/>
    <m/>
    <m/>
    <m/>
    <n v="2.5"/>
    <n v="5"/>
    <n v="5"/>
    <n v="0.625"/>
    <n v="1.875"/>
    <n v="10"/>
    <s v=""/>
    <s v=""/>
    <s v=""/>
    <s v=""/>
    <s v=""/>
    <s v=""/>
    <s v=""/>
    <s v=""/>
    <s v=""/>
    <s v=""/>
    <s v=""/>
    <s v=""/>
    <s v=""/>
    <s v=""/>
    <s v=""/>
  </r>
  <r>
    <x v="0"/>
    <x v="2"/>
    <x v="2"/>
    <x v="2"/>
    <s v="Store"/>
    <m/>
    <m/>
    <m/>
    <m/>
    <m/>
    <m/>
    <n v="4"/>
    <n v="1"/>
    <n v="2"/>
    <n v="3"/>
    <n v="1"/>
    <n v="3"/>
    <m/>
    <m/>
    <m/>
    <m/>
    <m/>
    <m/>
    <m/>
    <m/>
    <m/>
    <s v=""/>
    <s v=""/>
    <s v=""/>
    <s v=""/>
    <s v=""/>
    <s v=""/>
    <n v="4"/>
    <n v="1"/>
    <n v="1.5"/>
    <n v="2.25"/>
    <n v="0.75"/>
    <n v="2.25"/>
    <s v=""/>
    <s v=""/>
    <s v=""/>
    <s v=""/>
    <s v=""/>
    <s v=""/>
    <s v=""/>
    <s v=""/>
    <s v=""/>
  </r>
  <r>
    <x v="0"/>
    <x v="2"/>
    <x v="2"/>
    <x v="2"/>
    <s v="PURCHASING"/>
    <m/>
    <m/>
    <m/>
    <m/>
    <m/>
    <m/>
    <m/>
    <m/>
    <m/>
    <m/>
    <m/>
    <m/>
    <n v="2"/>
    <n v="1"/>
    <n v="2"/>
    <n v="2"/>
    <n v="1"/>
    <m/>
    <m/>
    <m/>
    <m/>
    <s v=""/>
    <s v=""/>
    <s v=""/>
    <s v=""/>
    <s v=""/>
    <s v=""/>
    <s v=""/>
    <s v=""/>
    <s v=""/>
    <s v=""/>
    <s v=""/>
    <s v=""/>
    <n v="5"/>
    <n v="2.5"/>
    <n v="0.625"/>
    <n v="0.625"/>
    <n v="1.25"/>
    <s v=""/>
    <s v=""/>
    <s v=""/>
    <s v=""/>
  </r>
  <r>
    <x v="0"/>
    <x v="2"/>
    <x v="2"/>
    <x v="2"/>
    <s v="Packaging"/>
    <m/>
    <m/>
    <m/>
    <m/>
    <m/>
    <m/>
    <m/>
    <m/>
    <m/>
    <m/>
    <m/>
    <m/>
    <m/>
    <m/>
    <m/>
    <m/>
    <m/>
    <s v="-"/>
    <s v="-"/>
    <s v="-"/>
    <s v="-"/>
    <s v=""/>
    <s v=""/>
    <s v=""/>
    <s v=""/>
    <s v=""/>
    <s v=""/>
    <s v=""/>
    <s v=""/>
    <s v=""/>
    <s v=""/>
    <s v=""/>
    <s v=""/>
    <s v=""/>
    <s v=""/>
    <s v=""/>
    <s v=""/>
    <s v=""/>
    <s v=""/>
    <s v=""/>
    <s v=""/>
    <s v=""/>
  </r>
  <r>
    <x v="0"/>
    <x v="3"/>
    <x v="3"/>
    <x v="2"/>
    <s v="QA"/>
    <n v="3"/>
    <n v="2"/>
    <n v="4"/>
    <n v="2"/>
    <n v="2"/>
    <n v="4"/>
    <m/>
    <m/>
    <m/>
    <m/>
    <m/>
    <m/>
    <m/>
    <m/>
    <m/>
    <m/>
    <m/>
    <m/>
    <m/>
    <m/>
    <m/>
    <n v="7.5"/>
    <n v="5"/>
    <n v="10"/>
    <n v="1.25"/>
    <n v="1.25"/>
    <n v="10"/>
    <s v=""/>
    <s v=""/>
    <s v=""/>
    <s v=""/>
    <s v=""/>
    <s v=""/>
    <s v=""/>
    <s v=""/>
    <s v=""/>
    <s v=""/>
    <s v=""/>
    <s v=""/>
    <s v=""/>
    <s v=""/>
    <s v=""/>
  </r>
  <r>
    <x v="0"/>
    <x v="3"/>
    <x v="3"/>
    <x v="2"/>
    <s v="Store"/>
    <m/>
    <m/>
    <m/>
    <m/>
    <m/>
    <m/>
    <n v="4"/>
    <n v="1"/>
    <n v="2"/>
    <n v="4"/>
    <n v="2"/>
    <n v="3"/>
    <m/>
    <m/>
    <m/>
    <m/>
    <m/>
    <m/>
    <m/>
    <m/>
    <m/>
    <s v=""/>
    <s v=""/>
    <s v=""/>
    <s v=""/>
    <s v=""/>
    <s v=""/>
    <n v="4"/>
    <n v="1"/>
    <n v="1.5"/>
    <n v="3"/>
    <n v="1.5"/>
    <n v="2.25"/>
    <s v=""/>
    <s v=""/>
    <s v=""/>
    <s v=""/>
    <s v=""/>
    <s v=""/>
    <s v=""/>
    <s v=""/>
    <s v=""/>
  </r>
  <r>
    <x v="0"/>
    <x v="3"/>
    <x v="3"/>
    <x v="2"/>
    <s v="PURCHASING"/>
    <m/>
    <m/>
    <m/>
    <m/>
    <m/>
    <m/>
    <m/>
    <m/>
    <m/>
    <m/>
    <m/>
    <m/>
    <n v="3"/>
    <n v="2"/>
    <n v="3"/>
    <n v="3"/>
    <n v="1"/>
    <m/>
    <m/>
    <m/>
    <m/>
    <s v=""/>
    <s v=""/>
    <s v=""/>
    <s v=""/>
    <s v=""/>
    <s v=""/>
    <s v=""/>
    <s v=""/>
    <s v=""/>
    <s v=""/>
    <s v=""/>
    <s v=""/>
    <n v="7.5"/>
    <n v="5"/>
    <n v="0.9375"/>
    <n v="0.9375"/>
    <n v="1.25"/>
    <s v=""/>
    <s v=""/>
    <s v=""/>
    <s v=""/>
  </r>
  <r>
    <x v="0"/>
    <x v="3"/>
    <x v="3"/>
    <x v="2"/>
    <s v="Packaging"/>
    <m/>
    <m/>
    <m/>
    <m/>
    <m/>
    <m/>
    <m/>
    <m/>
    <m/>
    <m/>
    <m/>
    <m/>
    <m/>
    <m/>
    <m/>
    <m/>
    <m/>
    <s v="-"/>
    <s v="-"/>
    <s v="-"/>
    <s v="-"/>
    <s v=""/>
    <s v=""/>
    <s v=""/>
    <s v=""/>
    <s v=""/>
    <s v=""/>
    <s v=""/>
    <s v=""/>
    <s v=""/>
    <s v=""/>
    <s v=""/>
    <s v=""/>
    <s v=""/>
    <s v=""/>
    <s v=""/>
    <s v=""/>
    <s v=""/>
    <s v=""/>
    <s v=""/>
    <s v=""/>
    <s v=""/>
  </r>
  <r>
    <x v="1"/>
    <x v="0"/>
    <x v="0"/>
    <x v="0"/>
    <s v="QA"/>
    <n v="2"/>
    <n v="4"/>
    <n v="4"/>
    <n v="3"/>
    <n v="3"/>
    <n v="2"/>
    <m/>
    <m/>
    <m/>
    <m/>
    <m/>
    <m/>
    <m/>
    <m/>
    <m/>
    <m/>
    <m/>
    <m/>
    <m/>
    <m/>
    <m/>
    <n v="5"/>
    <n v="10"/>
    <n v="10"/>
    <n v="1.875"/>
    <n v="1.875"/>
    <n v="5"/>
    <s v=""/>
    <s v=""/>
    <s v=""/>
    <s v=""/>
    <s v=""/>
    <s v=""/>
    <s v=""/>
    <s v=""/>
    <s v=""/>
    <s v=""/>
    <s v=""/>
    <s v=""/>
    <s v=""/>
    <s v=""/>
    <s v=""/>
  </r>
  <r>
    <x v="1"/>
    <x v="0"/>
    <x v="0"/>
    <x v="0"/>
    <s v="Store"/>
    <m/>
    <m/>
    <m/>
    <m/>
    <m/>
    <m/>
    <n v="4"/>
    <n v="3"/>
    <n v="1"/>
    <n v="3"/>
    <n v="3"/>
    <n v="2"/>
    <m/>
    <m/>
    <m/>
    <m/>
    <m/>
    <m/>
    <m/>
    <m/>
    <m/>
    <s v=""/>
    <s v=""/>
    <s v=""/>
    <s v=""/>
    <s v=""/>
    <s v=""/>
    <n v="4"/>
    <n v="3"/>
    <n v="0.75"/>
    <n v="2.25"/>
    <n v="2.25"/>
    <n v="1.5"/>
    <s v=""/>
    <s v=""/>
    <s v=""/>
    <s v=""/>
    <s v=""/>
    <s v=""/>
    <s v=""/>
    <s v=""/>
    <s v=""/>
  </r>
  <r>
    <x v="1"/>
    <x v="0"/>
    <x v="0"/>
    <x v="0"/>
    <s v="PURCHASING"/>
    <m/>
    <m/>
    <m/>
    <m/>
    <m/>
    <m/>
    <m/>
    <m/>
    <m/>
    <m/>
    <m/>
    <m/>
    <n v="1"/>
    <n v="1"/>
    <n v="1"/>
    <n v="2"/>
    <n v="2"/>
    <m/>
    <m/>
    <m/>
    <m/>
    <s v=""/>
    <s v=""/>
    <s v=""/>
    <s v=""/>
    <s v=""/>
    <s v=""/>
    <s v=""/>
    <s v=""/>
    <s v=""/>
    <s v=""/>
    <s v=""/>
    <s v=""/>
    <n v="2.5"/>
    <n v="2.5"/>
    <n v="0.3125"/>
    <n v="0.625"/>
    <n v="2.5"/>
    <s v=""/>
    <s v=""/>
    <s v=""/>
    <s v=""/>
  </r>
  <r>
    <x v="1"/>
    <x v="0"/>
    <x v="0"/>
    <x v="0"/>
    <s v="Packaging"/>
    <m/>
    <m/>
    <m/>
    <m/>
    <m/>
    <m/>
    <m/>
    <m/>
    <m/>
    <m/>
    <m/>
    <m/>
    <m/>
    <m/>
    <m/>
    <m/>
    <m/>
    <n v="1"/>
    <n v="2"/>
    <n v="4"/>
    <n v="1"/>
    <s v=""/>
    <s v=""/>
    <s v=""/>
    <s v=""/>
    <s v=""/>
    <s v=""/>
    <s v=""/>
    <s v=""/>
    <s v=""/>
    <s v=""/>
    <s v=""/>
    <s v=""/>
    <s v=""/>
    <s v=""/>
    <s v=""/>
    <s v=""/>
    <s v=""/>
    <n v="0.3125"/>
    <n v="0.625"/>
    <n v="2.5"/>
    <n v="0.625"/>
  </r>
  <r>
    <x v="1"/>
    <x v="1"/>
    <x v="0"/>
    <x v="0"/>
    <s v="QA"/>
    <n v="2"/>
    <n v="4"/>
    <n v="3"/>
    <n v="2"/>
    <n v="3"/>
    <n v="3"/>
    <m/>
    <m/>
    <m/>
    <m/>
    <m/>
    <m/>
    <m/>
    <m/>
    <m/>
    <m/>
    <m/>
    <m/>
    <m/>
    <m/>
    <m/>
    <n v="5"/>
    <n v="10"/>
    <n v="7.5"/>
    <n v="1.25"/>
    <n v="1.875"/>
    <n v="7.5"/>
    <s v=""/>
    <s v=""/>
    <s v=""/>
    <s v=""/>
    <s v=""/>
    <s v=""/>
    <s v=""/>
    <s v=""/>
    <s v=""/>
    <s v=""/>
    <s v=""/>
    <s v=""/>
    <s v=""/>
    <s v=""/>
    <s v=""/>
  </r>
  <r>
    <x v="1"/>
    <x v="1"/>
    <x v="0"/>
    <x v="0"/>
    <s v="Store"/>
    <m/>
    <m/>
    <m/>
    <m/>
    <m/>
    <m/>
    <n v="3"/>
    <n v="2"/>
    <n v="3"/>
    <n v="1"/>
    <n v="3"/>
    <n v="1"/>
    <m/>
    <m/>
    <m/>
    <m/>
    <m/>
    <m/>
    <m/>
    <m/>
    <m/>
    <s v=""/>
    <s v=""/>
    <s v=""/>
    <s v=""/>
    <s v=""/>
    <s v=""/>
    <n v="3"/>
    <n v="2"/>
    <n v="2.25"/>
    <n v="0.75"/>
    <n v="2.25"/>
    <n v="0.75"/>
    <s v=""/>
    <s v=""/>
    <s v=""/>
    <s v=""/>
    <s v=""/>
    <s v=""/>
    <s v=""/>
    <s v=""/>
    <s v=""/>
  </r>
  <r>
    <x v="1"/>
    <x v="1"/>
    <x v="0"/>
    <x v="0"/>
    <s v="PURCHASING"/>
    <m/>
    <m/>
    <m/>
    <m/>
    <m/>
    <m/>
    <m/>
    <m/>
    <m/>
    <m/>
    <m/>
    <m/>
    <n v="2"/>
    <n v="4"/>
    <n v="1"/>
    <n v="2"/>
    <n v="1"/>
    <m/>
    <m/>
    <m/>
    <m/>
    <s v=""/>
    <s v=""/>
    <s v=""/>
    <s v=""/>
    <s v=""/>
    <s v=""/>
    <s v=""/>
    <s v=""/>
    <s v=""/>
    <s v=""/>
    <s v=""/>
    <s v=""/>
    <n v="5"/>
    <n v="10"/>
    <n v="0.3125"/>
    <n v="0.625"/>
    <n v="1.25"/>
    <s v=""/>
    <s v=""/>
    <s v=""/>
    <s v=""/>
  </r>
  <r>
    <x v="1"/>
    <x v="1"/>
    <x v="0"/>
    <x v="0"/>
    <s v="Packaging"/>
    <m/>
    <m/>
    <m/>
    <m/>
    <m/>
    <m/>
    <m/>
    <m/>
    <m/>
    <m/>
    <m/>
    <m/>
    <m/>
    <m/>
    <m/>
    <m/>
    <m/>
    <n v="2"/>
    <n v="4"/>
    <n v="1"/>
    <n v="4"/>
    <s v=""/>
    <s v=""/>
    <s v=""/>
    <s v=""/>
    <s v=""/>
    <s v=""/>
    <s v=""/>
    <s v=""/>
    <s v=""/>
    <s v=""/>
    <s v=""/>
    <s v=""/>
    <s v=""/>
    <s v=""/>
    <s v=""/>
    <s v=""/>
    <s v=""/>
    <n v="0.625"/>
    <n v="1.25"/>
    <n v="0.625"/>
    <n v="2.5"/>
  </r>
  <r>
    <x v="1"/>
    <x v="2"/>
    <x v="0"/>
    <x v="0"/>
    <s v="QA"/>
    <n v="2"/>
    <n v="1"/>
    <n v="2"/>
    <n v="3"/>
    <n v="1"/>
    <n v="3"/>
    <m/>
    <m/>
    <m/>
    <m/>
    <m/>
    <m/>
    <m/>
    <m/>
    <m/>
    <m/>
    <m/>
    <m/>
    <m/>
    <m/>
    <m/>
    <n v="5"/>
    <n v="2.5"/>
    <n v="5"/>
    <n v="1.875"/>
    <n v="0.625"/>
    <n v="7.5"/>
    <s v=""/>
    <s v=""/>
    <s v=""/>
    <s v=""/>
    <s v=""/>
    <s v=""/>
    <s v=""/>
    <s v=""/>
    <s v=""/>
    <s v=""/>
    <s v=""/>
    <s v=""/>
    <s v=""/>
    <s v=""/>
    <s v=""/>
  </r>
  <r>
    <x v="1"/>
    <x v="2"/>
    <x v="0"/>
    <x v="0"/>
    <s v="Store"/>
    <m/>
    <m/>
    <m/>
    <m/>
    <m/>
    <m/>
    <n v="1"/>
    <n v="4"/>
    <n v="3"/>
    <n v="1"/>
    <n v="3"/>
    <n v="4"/>
    <m/>
    <m/>
    <m/>
    <m/>
    <m/>
    <m/>
    <m/>
    <m/>
    <m/>
    <s v=""/>
    <s v=""/>
    <s v=""/>
    <s v=""/>
    <s v=""/>
    <s v=""/>
    <n v="1"/>
    <n v="4"/>
    <n v="2.25"/>
    <n v="0.75"/>
    <n v="2.25"/>
    <n v="3"/>
    <s v=""/>
    <s v=""/>
    <s v=""/>
    <s v=""/>
    <s v=""/>
    <s v=""/>
    <s v=""/>
    <s v=""/>
    <s v=""/>
  </r>
  <r>
    <x v="1"/>
    <x v="2"/>
    <x v="0"/>
    <x v="0"/>
    <s v="PURCHASING"/>
    <m/>
    <m/>
    <m/>
    <m/>
    <m/>
    <m/>
    <m/>
    <m/>
    <m/>
    <m/>
    <m/>
    <m/>
    <n v="4"/>
    <n v="3"/>
    <n v="2"/>
    <n v="3"/>
    <n v="4"/>
    <m/>
    <m/>
    <m/>
    <m/>
    <s v=""/>
    <s v=""/>
    <s v=""/>
    <s v=""/>
    <s v=""/>
    <s v=""/>
    <s v=""/>
    <s v=""/>
    <s v=""/>
    <s v=""/>
    <s v=""/>
    <s v=""/>
    <n v="10"/>
    <n v="7.5"/>
    <n v="0.625"/>
    <n v="0.9375"/>
    <n v="5"/>
    <s v=""/>
    <s v=""/>
    <s v=""/>
    <s v=""/>
  </r>
  <r>
    <x v="1"/>
    <x v="2"/>
    <x v="0"/>
    <x v="0"/>
    <s v="Packaging"/>
    <m/>
    <m/>
    <m/>
    <m/>
    <m/>
    <m/>
    <m/>
    <m/>
    <m/>
    <m/>
    <m/>
    <m/>
    <m/>
    <m/>
    <m/>
    <m/>
    <m/>
    <n v="2"/>
    <n v="1"/>
    <n v="2"/>
    <n v="4"/>
    <s v=""/>
    <s v=""/>
    <s v=""/>
    <s v=""/>
    <s v=""/>
    <s v=""/>
    <s v=""/>
    <s v=""/>
    <s v=""/>
    <s v=""/>
    <s v=""/>
    <s v=""/>
    <s v=""/>
    <s v=""/>
    <s v=""/>
    <s v=""/>
    <s v=""/>
    <n v="0.625"/>
    <n v="0.3125"/>
    <n v="1.25"/>
    <n v="2.5"/>
  </r>
  <r>
    <x v="1"/>
    <x v="3"/>
    <x v="0"/>
    <x v="0"/>
    <s v="QA"/>
    <n v="3"/>
    <n v="4"/>
    <n v="2"/>
    <n v="2"/>
    <n v="1"/>
    <n v="4"/>
    <m/>
    <m/>
    <m/>
    <m/>
    <m/>
    <m/>
    <m/>
    <m/>
    <m/>
    <m/>
    <m/>
    <m/>
    <m/>
    <m/>
    <m/>
    <n v="7.5"/>
    <n v="10"/>
    <n v="5"/>
    <n v="1.25"/>
    <n v="0.625"/>
    <n v="10"/>
    <s v=""/>
    <s v=""/>
    <s v=""/>
    <s v=""/>
    <s v=""/>
    <s v=""/>
    <s v=""/>
    <s v=""/>
    <s v=""/>
    <s v=""/>
    <s v=""/>
    <s v=""/>
    <s v=""/>
    <s v=""/>
    <s v=""/>
  </r>
  <r>
    <x v="1"/>
    <x v="3"/>
    <x v="0"/>
    <x v="0"/>
    <s v="Store"/>
    <m/>
    <m/>
    <m/>
    <m/>
    <m/>
    <m/>
    <n v="2"/>
    <n v="1"/>
    <n v="2"/>
    <n v="3"/>
    <n v="1"/>
    <n v="3"/>
    <m/>
    <m/>
    <m/>
    <m/>
    <m/>
    <m/>
    <m/>
    <m/>
    <m/>
    <s v=""/>
    <s v=""/>
    <s v=""/>
    <s v=""/>
    <s v=""/>
    <s v=""/>
    <n v="2"/>
    <n v="1"/>
    <n v="1.5"/>
    <n v="2.25"/>
    <n v="0.75"/>
    <n v="2.25"/>
    <s v=""/>
    <s v=""/>
    <s v=""/>
    <s v=""/>
    <s v=""/>
    <s v=""/>
    <s v=""/>
    <s v=""/>
    <s v=""/>
  </r>
  <r>
    <x v="1"/>
    <x v="3"/>
    <x v="0"/>
    <x v="0"/>
    <s v="PURCHASING"/>
    <m/>
    <m/>
    <m/>
    <m/>
    <m/>
    <m/>
    <m/>
    <m/>
    <m/>
    <m/>
    <m/>
    <m/>
    <n v="4"/>
    <n v="2"/>
    <n v="1"/>
    <n v="3"/>
    <n v="2"/>
    <m/>
    <m/>
    <m/>
    <m/>
    <s v=""/>
    <s v=""/>
    <s v=""/>
    <s v=""/>
    <s v=""/>
    <s v=""/>
    <s v=""/>
    <s v=""/>
    <s v=""/>
    <s v=""/>
    <s v=""/>
    <s v=""/>
    <n v="10"/>
    <n v="5"/>
    <n v="0.3125"/>
    <n v="0.9375"/>
    <n v="2.5"/>
    <s v=""/>
    <s v=""/>
    <s v=""/>
    <s v=""/>
  </r>
  <r>
    <x v="1"/>
    <x v="3"/>
    <x v="0"/>
    <x v="0"/>
    <s v="Packaging"/>
    <m/>
    <m/>
    <m/>
    <m/>
    <m/>
    <m/>
    <m/>
    <m/>
    <m/>
    <m/>
    <m/>
    <m/>
    <m/>
    <m/>
    <m/>
    <m/>
    <m/>
    <n v="1"/>
    <n v="3"/>
    <n v="4"/>
    <n v="3"/>
    <s v=""/>
    <s v=""/>
    <s v=""/>
    <s v=""/>
    <s v=""/>
    <s v=""/>
    <s v=""/>
    <s v=""/>
    <s v=""/>
    <s v=""/>
    <s v=""/>
    <s v=""/>
    <s v=""/>
    <s v=""/>
    <s v=""/>
    <s v=""/>
    <s v=""/>
    <n v="0.3125"/>
    <n v="0.9375"/>
    <n v="2.5"/>
    <n v="1.875"/>
  </r>
  <r>
    <x v="1"/>
    <x v="4"/>
    <x v="0"/>
    <x v="0"/>
    <s v="QA"/>
    <n v="3"/>
    <n v="2"/>
    <n v="2"/>
    <n v="2"/>
    <n v="1"/>
    <n v="2"/>
    <m/>
    <m/>
    <m/>
    <m/>
    <m/>
    <m/>
    <m/>
    <m/>
    <m/>
    <m/>
    <m/>
    <m/>
    <m/>
    <m/>
    <m/>
    <n v="7.5"/>
    <n v="5"/>
    <n v="5"/>
    <n v="1.25"/>
    <n v="0.625"/>
    <n v="5"/>
    <s v=""/>
    <s v=""/>
    <s v=""/>
    <s v=""/>
    <s v=""/>
    <s v=""/>
    <s v=""/>
    <s v=""/>
    <s v=""/>
    <s v=""/>
    <s v=""/>
    <s v=""/>
    <s v=""/>
    <s v=""/>
    <s v=""/>
  </r>
  <r>
    <x v="1"/>
    <x v="4"/>
    <x v="0"/>
    <x v="0"/>
    <s v="Store"/>
    <m/>
    <m/>
    <m/>
    <m/>
    <m/>
    <m/>
    <n v="1"/>
    <n v="1"/>
    <n v="2"/>
    <n v="3"/>
    <n v="1"/>
    <n v="3"/>
    <m/>
    <m/>
    <m/>
    <m/>
    <m/>
    <m/>
    <m/>
    <m/>
    <m/>
    <s v=""/>
    <s v=""/>
    <s v=""/>
    <s v=""/>
    <s v=""/>
    <s v=""/>
    <n v="1"/>
    <n v="1"/>
    <n v="1.5"/>
    <n v="2.25"/>
    <n v="0.75"/>
    <n v="2.25"/>
    <s v=""/>
    <s v=""/>
    <s v=""/>
    <s v=""/>
    <s v=""/>
    <s v=""/>
    <s v=""/>
    <s v=""/>
    <s v=""/>
  </r>
  <r>
    <x v="1"/>
    <x v="4"/>
    <x v="0"/>
    <x v="0"/>
    <s v="PURCHASING"/>
    <m/>
    <m/>
    <m/>
    <m/>
    <m/>
    <m/>
    <m/>
    <m/>
    <m/>
    <m/>
    <m/>
    <m/>
    <n v="1"/>
    <n v="1"/>
    <n v="1"/>
    <n v="4"/>
    <n v="2"/>
    <m/>
    <m/>
    <m/>
    <m/>
    <s v=""/>
    <s v=""/>
    <s v=""/>
    <s v=""/>
    <s v=""/>
    <s v=""/>
    <s v=""/>
    <s v=""/>
    <s v=""/>
    <s v=""/>
    <s v=""/>
    <s v=""/>
    <n v="2.5"/>
    <n v="2.5"/>
    <n v="0.3125"/>
    <n v="1.25"/>
    <n v="2.5"/>
    <s v=""/>
    <s v=""/>
    <s v=""/>
    <s v=""/>
  </r>
  <r>
    <x v="1"/>
    <x v="4"/>
    <x v="0"/>
    <x v="0"/>
    <s v="Packaging"/>
    <m/>
    <m/>
    <m/>
    <m/>
    <m/>
    <m/>
    <m/>
    <m/>
    <m/>
    <m/>
    <m/>
    <m/>
    <m/>
    <m/>
    <m/>
    <m/>
    <m/>
    <n v="4"/>
    <n v="4"/>
    <n v="2"/>
    <n v="2"/>
    <s v=""/>
    <s v=""/>
    <s v=""/>
    <s v=""/>
    <s v=""/>
    <s v=""/>
    <s v=""/>
    <s v=""/>
    <s v=""/>
    <s v=""/>
    <s v=""/>
    <s v=""/>
    <s v=""/>
    <s v=""/>
    <s v=""/>
    <s v=""/>
    <s v=""/>
    <n v="1.25"/>
    <n v="1.25"/>
    <n v="1.25"/>
    <n v="1.25"/>
  </r>
  <r>
    <x v="1"/>
    <x v="0"/>
    <x v="2"/>
    <x v="1"/>
    <s v="QA"/>
    <n v="3"/>
    <n v="2"/>
    <n v="2"/>
    <n v="3"/>
    <n v="1"/>
    <n v="3"/>
    <m/>
    <m/>
    <m/>
    <m/>
    <m/>
    <m/>
    <m/>
    <m/>
    <m/>
    <m/>
    <m/>
    <m/>
    <m/>
    <m/>
    <m/>
    <n v="7.5"/>
    <n v="5"/>
    <n v="5"/>
    <n v="1.875"/>
    <n v="0.625"/>
    <n v="7.5"/>
    <s v=""/>
    <s v=""/>
    <s v=""/>
    <s v=""/>
    <s v=""/>
    <s v=""/>
    <s v=""/>
    <s v=""/>
    <s v=""/>
    <s v=""/>
    <s v=""/>
    <s v=""/>
    <s v=""/>
    <s v=""/>
    <s v=""/>
  </r>
  <r>
    <x v="1"/>
    <x v="0"/>
    <x v="2"/>
    <x v="1"/>
    <s v="Store"/>
    <m/>
    <m/>
    <m/>
    <m/>
    <m/>
    <m/>
    <n v="4"/>
    <n v="3"/>
    <n v="1"/>
    <n v="2"/>
    <n v="1"/>
    <n v="2"/>
    <m/>
    <m/>
    <m/>
    <m/>
    <m/>
    <m/>
    <m/>
    <m/>
    <m/>
    <s v=""/>
    <s v=""/>
    <s v=""/>
    <s v=""/>
    <s v=""/>
    <s v=""/>
    <n v="4"/>
    <n v="3"/>
    <n v="0.75"/>
    <n v="1.5"/>
    <n v="0.75"/>
    <n v="1.5"/>
    <s v=""/>
    <s v=""/>
    <s v=""/>
    <s v=""/>
    <s v=""/>
    <s v=""/>
    <s v=""/>
    <s v=""/>
    <s v=""/>
  </r>
  <r>
    <x v="1"/>
    <x v="0"/>
    <x v="2"/>
    <x v="1"/>
    <s v="PURCHASING"/>
    <m/>
    <m/>
    <m/>
    <m/>
    <m/>
    <m/>
    <m/>
    <m/>
    <m/>
    <m/>
    <m/>
    <m/>
    <n v="3"/>
    <n v="1"/>
    <n v="4"/>
    <n v="3"/>
    <n v="4"/>
    <m/>
    <m/>
    <m/>
    <m/>
    <s v=""/>
    <s v=""/>
    <s v=""/>
    <s v=""/>
    <s v=""/>
    <s v=""/>
    <s v=""/>
    <s v=""/>
    <s v=""/>
    <s v=""/>
    <s v=""/>
    <s v=""/>
    <n v="7.5"/>
    <n v="2.5"/>
    <n v="1.25"/>
    <n v="0.9375"/>
    <n v="5"/>
    <s v=""/>
    <s v=""/>
    <s v=""/>
    <s v=""/>
  </r>
  <r>
    <x v="1"/>
    <x v="0"/>
    <x v="2"/>
    <x v="1"/>
    <s v="Packaging"/>
    <m/>
    <m/>
    <m/>
    <m/>
    <m/>
    <m/>
    <m/>
    <m/>
    <m/>
    <m/>
    <m/>
    <m/>
    <m/>
    <m/>
    <m/>
    <m/>
    <m/>
    <s v="-"/>
    <s v="-"/>
    <s v="-"/>
    <s v="-"/>
    <s v=""/>
    <s v=""/>
    <s v=""/>
    <s v=""/>
    <s v=""/>
    <s v=""/>
    <s v=""/>
    <s v=""/>
    <s v=""/>
    <s v=""/>
    <s v=""/>
    <s v=""/>
    <s v=""/>
    <s v=""/>
    <s v=""/>
    <s v=""/>
    <s v=""/>
    <s v=""/>
    <s v=""/>
    <s v=""/>
    <s v=""/>
  </r>
  <r>
    <x v="1"/>
    <x v="1"/>
    <x v="2"/>
    <x v="1"/>
    <s v="QA"/>
    <n v="1"/>
    <n v="2"/>
    <n v="2"/>
    <n v="2"/>
    <n v="3"/>
    <n v="4"/>
    <m/>
    <m/>
    <m/>
    <m/>
    <m/>
    <m/>
    <m/>
    <m/>
    <m/>
    <m/>
    <m/>
    <m/>
    <m/>
    <m/>
    <m/>
    <n v="2.5"/>
    <n v="5"/>
    <n v="5"/>
    <n v="1.25"/>
    <n v="1.875"/>
    <n v="10"/>
    <s v=""/>
    <s v=""/>
    <s v=""/>
    <s v=""/>
    <s v=""/>
    <s v=""/>
    <s v=""/>
    <s v=""/>
    <s v=""/>
    <s v=""/>
    <s v=""/>
    <s v=""/>
    <s v=""/>
    <s v=""/>
    <s v=""/>
  </r>
  <r>
    <x v="1"/>
    <x v="1"/>
    <x v="2"/>
    <x v="1"/>
    <s v="Store"/>
    <m/>
    <m/>
    <m/>
    <m/>
    <m/>
    <m/>
    <n v="2"/>
    <n v="4"/>
    <n v="4"/>
    <n v="4"/>
    <n v="1"/>
    <n v="2"/>
    <m/>
    <m/>
    <m/>
    <m/>
    <m/>
    <m/>
    <m/>
    <m/>
    <m/>
    <s v=""/>
    <s v=""/>
    <s v=""/>
    <s v=""/>
    <s v=""/>
    <s v=""/>
    <n v="2"/>
    <n v="4"/>
    <n v="3"/>
    <n v="3"/>
    <n v="0.75"/>
    <n v="1.5"/>
    <s v=""/>
    <s v=""/>
    <s v=""/>
    <s v=""/>
    <s v=""/>
    <s v=""/>
    <s v=""/>
    <s v=""/>
    <s v=""/>
  </r>
  <r>
    <x v="1"/>
    <x v="1"/>
    <x v="2"/>
    <x v="1"/>
    <s v="PURCHASING"/>
    <m/>
    <m/>
    <m/>
    <m/>
    <m/>
    <m/>
    <m/>
    <m/>
    <m/>
    <m/>
    <m/>
    <m/>
    <n v="3"/>
    <n v="2"/>
    <n v="4"/>
    <n v="2"/>
    <n v="1"/>
    <m/>
    <m/>
    <m/>
    <m/>
    <s v=""/>
    <s v=""/>
    <s v=""/>
    <s v=""/>
    <s v=""/>
    <s v=""/>
    <s v=""/>
    <s v=""/>
    <s v=""/>
    <s v=""/>
    <s v=""/>
    <s v=""/>
    <n v="7.5"/>
    <n v="5"/>
    <n v="1.25"/>
    <n v="0.625"/>
    <n v="1.25"/>
    <s v=""/>
    <s v=""/>
    <s v=""/>
    <s v=""/>
  </r>
  <r>
    <x v="1"/>
    <x v="1"/>
    <x v="2"/>
    <x v="1"/>
    <s v="Packaging"/>
    <m/>
    <m/>
    <m/>
    <m/>
    <m/>
    <m/>
    <m/>
    <m/>
    <m/>
    <m/>
    <m/>
    <m/>
    <m/>
    <m/>
    <m/>
    <m/>
    <m/>
    <n v="3"/>
    <n v="3"/>
    <n v="4"/>
    <n v="1"/>
    <s v=""/>
    <s v=""/>
    <s v=""/>
    <s v=""/>
    <s v=""/>
    <s v=""/>
    <s v=""/>
    <s v=""/>
    <s v=""/>
    <s v=""/>
    <s v=""/>
    <s v=""/>
    <s v=""/>
    <s v=""/>
    <s v=""/>
    <s v=""/>
    <s v=""/>
    <n v="0.9375"/>
    <n v="0.9375"/>
    <n v="2.5"/>
    <n v="0.625"/>
  </r>
</pivotCacheRecords>
</file>

<file path=xl/pivotCache/pivotCacheRecords2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
  <r>
    <x v="0"/>
    <x v="0"/>
    <x v="0"/>
    <x v="0"/>
    <s v="QA"/>
    <n v="4"/>
    <n v="1"/>
    <n v="4"/>
    <m/>
    <m/>
    <m/>
    <m/>
    <m/>
    <m/>
    <m/>
    <m/>
    <n v="4"/>
    <n v="4"/>
    <m/>
    <m/>
    <m/>
    <m/>
    <m/>
    <m/>
    <n v="1"/>
    <m/>
    <n v="10"/>
    <n v="2.5"/>
    <n v="10"/>
    <s v=""/>
    <s v=""/>
    <s v=""/>
    <s v=""/>
    <s v=""/>
    <s v=""/>
    <s v=""/>
    <s v=""/>
    <n v="2.5"/>
    <n v="2.5"/>
    <s v=""/>
    <s v=""/>
    <s v=""/>
    <s v=""/>
    <s v=""/>
    <s v=""/>
    <n v="2.5"/>
    <s v=""/>
  </r>
  <r>
    <x v="0"/>
    <x v="0"/>
    <x v="0"/>
    <x v="0"/>
    <s v="STORE"/>
    <m/>
    <m/>
    <m/>
    <n v="1"/>
    <n v="2"/>
    <n v="4"/>
    <n v="2"/>
    <n v="4"/>
    <n v="2"/>
    <m/>
    <m/>
    <m/>
    <m/>
    <m/>
    <m/>
    <m/>
    <m/>
    <m/>
    <m/>
    <m/>
    <m/>
    <s v=""/>
    <s v=""/>
    <s v=""/>
    <n v="1"/>
    <n v="2"/>
    <n v="3"/>
    <n v="1.5"/>
    <n v="3"/>
    <n v="1.5"/>
    <s v=""/>
    <s v=""/>
    <s v=""/>
    <s v=""/>
    <s v=""/>
    <s v=""/>
    <s v=""/>
    <s v=""/>
    <s v=""/>
    <s v=""/>
    <s v=""/>
    <s v=""/>
  </r>
  <r>
    <x v="0"/>
    <x v="0"/>
    <x v="0"/>
    <x v="0"/>
    <s v="PACKAGING"/>
    <m/>
    <m/>
    <m/>
    <m/>
    <m/>
    <m/>
    <m/>
    <m/>
    <m/>
    <m/>
    <m/>
    <m/>
    <m/>
    <m/>
    <n v="4"/>
    <m/>
    <n v="4"/>
    <n v="4"/>
    <n v="2"/>
    <m/>
    <m/>
    <s v=""/>
    <s v=""/>
    <s v=""/>
    <s v=""/>
    <s v=""/>
    <s v=""/>
    <s v=""/>
    <s v=""/>
    <s v=""/>
    <s v=""/>
    <s v=""/>
    <s v=""/>
    <s v=""/>
    <s v=""/>
    <n v="1.25"/>
    <s v=""/>
    <n v="1.25"/>
    <n v="2.5"/>
    <n v="1.25"/>
    <s v=""/>
    <s v=""/>
  </r>
  <r>
    <x v="0"/>
    <x v="1"/>
    <x v="0"/>
    <x v="0"/>
    <s v="QA"/>
    <n v="1"/>
    <n v="2"/>
    <n v="1"/>
    <m/>
    <m/>
    <m/>
    <m/>
    <m/>
    <m/>
    <m/>
    <m/>
    <n v="3"/>
    <n v="3"/>
    <m/>
    <m/>
    <m/>
    <m/>
    <m/>
    <m/>
    <n v="3"/>
    <m/>
    <n v="2.5"/>
    <n v="5"/>
    <n v="2.5"/>
    <s v=""/>
    <s v=""/>
    <s v=""/>
    <s v=""/>
    <s v=""/>
    <s v=""/>
    <s v=""/>
    <s v=""/>
    <n v="1.875"/>
    <n v="1.875"/>
    <s v=""/>
    <s v=""/>
    <s v=""/>
    <s v=""/>
    <s v=""/>
    <s v=""/>
    <n v="7.5"/>
    <s v=""/>
  </r>
  <r>
    <x v="0"/>
    <x v="1"/>
    <x v="0"/>
    <x v="0"/>
    <s v="STORE"/>
    <m/>
    <m/>
    <m/>
    <n v="1"/>
    <n v="1"/>
    <n v="1"/>
    <n v="2"/>
    <n v="2"/>
    <n v="3"/>
    <m/>
    <m/>
    <m/>
    <m/>
    <m/>
    <m/>
    <m/>
    <m/>
    <m/>
    <m/>
    <m/>
    <m/>
    <s v=""/>
    <s v=""/>
    <s v=""/>
    <n v="1"/>
    <n v="1"/>
    <n v="0.75"/>
    <n v="1.5"/>
    <n v="1.5"/>
    <n v="2.25"/>
    <s v=""/>
    <s v=""/>
    <s v=""/>
    <s v=""/>
    <s v=""/>
    <s v=""/>
    <s v=""/>
    <s v=""/>
    <s v=""/>
    <s v=""/>
    <s v=""/>
    <s v=""/>
  </r>
  <r>
    <x v="0"/>
    <x v="1"/>
    <x v="0"/>
    <x v="0"/>
    <s v="PACKAGING"/>
    <m/>
    <m/>
    <m/>
    <m/>
    <m/>
    <m/>
    <m/>
    <m/>
    <m/>
    <m/>
    <m/>
    <m/>
    <m/>
    <m/>
    <n v="2"/>
    <m/>
    <n v="4"/>
    <n v="1"/>
    <n v="2"/>
    <m/>
    <m/>
    <s v=""/>
    <s v=""/>
    <s v=""/>
    <s v=""/>
    <s v=""/>
    <s v=""/>
    <s v=""/>
    <s v=""/>
    <s v=""/>
    <s v=""/>
    <s v=""/>
    <s v=""/>
    <s v=""/>
    <s v=""/>
    <n v="0.625"/>
    <s v=""/>
    <n v="1.25"/>
    <n v="0.625"/>
    <n v="1.25"/>
    <s v=""/>
    <s v=""/>
  </r>
  <r>
    <x v="0"/>
    <x v="1"/>
    <x v="0"/>
    <x v="0"/>
    <s v="QA"/>
    <n v="4"/>
    <n v="2"/>
    <n v="4"/>
    <m/>
    <m/>
    <m/>
    <m/>
    <m/>
    <m/>
    <m/>
    <m/>
    <n v="4"/>
    <n v="2"/>
    <m/>
    <m/>
    <m/>
    <m/>
    <m/>
    <m/>
    <n v="1"/>
    <m/>
    <n v="10"/>
    <n v="5"/>
    <n v="10"/>
    <s v=""/>
    <s v=""/>
    <s v=""/>
    <s v=""/>
    <s v=""/>
    <s v=""/>
    <s v=""/>
    <s v=""/>
    <n v="2.5"/>
    <n v="1.25"/>
    <s v=""/>
    <s v=""/>
    <s v=""/>
    <s v=""/>
    <s v=""/>
    <s v=""/>
    <n v="2.5"/>
    <s v=""/>
  </r>
  <r>
    <x v="0"/>
    <x v="1"/>
    <x v="0"/>
    <x v="0"/>
    <s v="STORE"/>
    <m/>
    <m/>
    <m/>
    <n v="4"/>
    <n v="2"/>
    <n v="4"/>
    <n v="3"/>
    <n v="4"/>
    <n v="4"/>
    <m/>
    <m/>
    <m/>
    <m/>
    <m/>
    <m/>
    <m/>
    <m/>
    <m/>
    <m/>
    <m/>
    <m/>
    <s v=""/>
    <s v=""/>
    <s v=""/>
    <n v="4"/>
    <n v="2"/>
    <n v="3"/>
    <n v="2.25"/>
    <n v="3"/>
    <n v="3"/>
    <s v=""/>
    <s v=""/>
    <s v=""/>
    <s v=""/>
    <s v=""/>
    <s v=""/>
    <s v=""/>
    <s v=""/>
    <s v=""/>
    <s v=""/>
    <s v=""/>
    <s v=""/>
  </r>
  <r>
    <x v="0"/>
    <x v="1"/>
    <x v="0"/>
    <x v="0"/>
    <s v="PACKAGING"/>
    <m/>
    <m/>
    <m/>
    <m/>
    <m/>
    <m/>
    <m/>
    <m/>
    <m/>
    <m/>
    <m/>
    <m/>
    <m/>
    <m/>
    <n v="3"/>
    <m/>
    <n v="4"/>
    <n v="4"/>
    <n v="4"/>
    <m/>
    <m/>
    <s v=""/>
    <s v=""/>
    <s v=""/>
    <s v=""/>
    <s v=""/>
    <s v=""/>
    <s v=""/>
    <s v=""/>
    <s v=""/>
    <s v=""/>
    <s v=""/>
    <s v=""/>
    <s v=""/>
    <s v=""/>
    <n v="0.9375"/>
    <s v=""/>
    <n v="1.25"/>
    <n v="2.5"/>
    <n v="2.5"/>
    <s v=""/>
    <s v=""/>
  </r>
  <r>
    <x v="0"/>
    <x v="2"/>
    <x v="0"/>
    <x v="0"/>
    <s v="QA"/>
    <n v="3"/>
    <n v="4"/>
    <n v="1"/>
    <m/>
    <m/>
    <m/>
    <m/>
    <m/>
    <m/>
    <m/>
    <m/>
    <n v="4"/>
    <n v="2"/>
    <m/>
    <m/>
    <m/>
    <m/>
    <m/>
    <m/>
    <n v="3"/>
    <m/>
    <n v="7.5"/>
    <n v="10"/>
    <n v="2.5"/>
    <s v=""/>
    <s v=""/>
    <s v=""/>
    <s v=""/>
    <s v=""/>
    <s v=""/>
    <s v=""/>
    <s v=""/>
    <n v="2.5"/>
    <n v="1.25"/>
    <s v=""/>
    <s v=""/>
    <s v=""/>
    <s v=""/>
    <s v=""/>
    <s v=""/>
    <n v="7.5"/>
    <s v=""/>
  </r>
  <r>
    <x v="0"/>
    <x v="2"/>
    <x v="0"/>
    <x v="0"/>
    <s v="STORE"/>
    <m/>
    <m/>
    <m/>
    <n v="3"/>
    <n v="2"/>
    <n v="4"/>
    <n v="4"/>
    <n v="4"/>
    <n v="4"/>
    <m/>
    <m/>
    <m/>
    <m/>
    <m/>
    <m/>
    <m/>
    <m/>
    <m/>
    <m/>
    <m/>
    <m/>
    <s v=""/>
    <s v=""/>
    <s v=""/>
    <n v="3"/>
    <n v="2"/>
    <n v="3"/>
    <n v="3"/>
    <n v="3"/>
    <n v="3"/>
    <s v=""/>
    <s v=""/>
    <s v=""/>
    <s v=""/>
    <s v=""/>
    <s v=""/>
    <s v=""/>
    <s v=""/>
    <s v=""/>
    <s v=""/>
    <s v=""/>
    <s v=""/>
  </r>
  <r>
    <x v="0"/>
    <x v="2"/>
    <x v="0"/>
    <x v="0"/>
    <s v="PACKAGING"/>
    <m/>
    <m/>
    <m/>
    <m/>
    <m/>
    <m/>
    <m/>
    <m/>
    <m/>
    <m/>
    <m/>
    <m/>
    <m/>
    <m/>
    <n v="3"/>
    <m/>
    <n v="1"/>
    <n v="3"/>
    <n v="4"/>
    <m/>
    <m/>
    <s v=""/>
    <s v=""/>
    <s v=""/>
    <s v=""/>
    <s v=""/>
    <s v=""/>
    <s v=""/>
    <s v=""/>
    <s v=""/>
    <s v=""/>
    <s v=""/>
    <s v=""/>
    <s v=""/>
    <s v=""/>
    <n v="0.9375"/>
    <s v=""/>
    <n v="0.3125"/>
    <n v="1.875"/>
    <n v="2.5"/>
    <s v=""/>
    <s v=""/>
  </r>
  <r>
    <x v="0"/>
    <x v="0"/>
    <x v="0"/>
    <x v="0"/>
    <s v="PURCHASING"/>
    <m/>
    <m/>
    <m/>
    <m/>
    <m/>
    <m/>
    <m/>
    <m/>
    <m/>
    <n v="4"/>
    <n v="2"/>
    <m/>
    <m/>
    <n v="4"/>
    <m/>
    <n v="4"/>
    <m/>
    <m/>
    <m/>
    <m/>
    <n v="3"/>
    <s v=""/>
    <s v=""/>
    <s v=""/>
    <s v=""/>
    <s v=""/>
    <s v=""/>
    <s v=""/>
    <s v=""/>
    <s v=""/>
    <n v="10"/>
    <n v="5"/>
    <s v=""/>
    <s v=""/>
    <n v="1.25"/>
    <s v=""/>
    <n v="1.25"/>
    <s v=""/>
    <s v=""/>
    <s v=""/>
    <s v=""/>
    <n v="3.75"/>
  </r>
  <r>
    <x v="0"/>
    <x v="1"/>
    <x v="0"/>
    <x v="0"/>
    <s v="PURCHASING"/>
    <m/>
    <m/>
    <m/>
    <m/>
    <m/>
    <m/>
    <m/>
    <m/>
    <m/>
    <n v="2"/>
    <n v="3"/>
    <m/>
    <m/>
    <n v="1"/>
    <m/>
    <n v="1"/>
    <m/>
    <m/>
    <m/>
    <m/>
    <n v="4"/>
    <s v=""/>
    <s v=""/>
    <s v=""/>
    <s v=""/>
    <s v=""/>
    <s v=""/>
    <s v=""/>
    <s v=""/>
    <s v=""/>
    <n v="5"/>
    <n v="7.5"/>
    <s v=""/>
    <s v=""/>
    <n v="0.3125"/>
    <s v=""/>
    <n v="0.3125"/>
    <s v=""/>
    <s v=""/>
    <s v=""/>
    <s v=""/>
    <n v="5"/>
  </r>
  <r>
    <x v="0"/>
    <x v="1"/>
    <x v="0"/>
    <x v="0"/>
    <s v="PURCHASING"/>
    <m/>
    <m/>
    <m/>
    <m/>
    <m/>
    <m/>
    <m/>
    <m/>
    <m/>
    <n v="1"/>
    <n v="4"/>
    <m/>
    <m/>
    <n v="4"/>
    <m/>
    <n v="2"/>
    <m/>
    <m/>
    <m/>
    <m/>
    <n v="4"/>
    <s v=""/>
    <s v=""/>
    <s v=""/>
    <s v=""/>
    <s v=""/>
    <s v=""/>
    <s v=""/>
    <s v=""/>
    <s v=""/>
    <n v="2.5"/>
    <n v="10"/>
    <s v=""/>
    <s v=""/>
    <n v="1.25"/>
    <s v=""/>
    <n v="0.625"/>
    <s v=""/>
    <s v=""/>
    <s v=""/>
    <s v=""/>
    <n v="5"/>
  </r>
  <r>
    <x v="0"/>
    <x v="2"/>
    <x v="0"/>
    <x v="0"/>
    <s v="PURCHASING"/>
    <m/>
    <m/>
    <m/>
    <m/>
    <m/>
    <m/>
    <m/>
    <m/>
    <m/>
    <n v="4"/>
    <n v="4"/>
    <m/>
    <m/>
    <n v="2"/>
    <m/>
    <n v="3"/>
    <m/>
    <m/>
    <m/>
    <m/>
    <n v="1"/>
    <s v=""/>
    <s v=""/>
    <s v=""/>
    <s v=""/>
    <s v=""/>
    <s v=""/>
    <s v=""/>
    <s v=""/>
    <s v=""/>
    <n v="10"/>
    <n v="10"/>
    <s v=""/>
    <s v=""/>
    <n v="0.625"/>
    <s v=""/>
    <n v="0.9375"/>
    <s v=""/>
    <s v=""/>
    <s v=""/>
    <s v=""/>
    <n v="1.25"/>
  </r>
  <r>
    <x v="0"/>
    <x v="2"/>
    <x v="1"/>
    <x v="0"/>
    <s v="QA"/>
    <n v="2"/>
    <n v="1"/>
    <n v="2"/>
    <m/>
    <m/>
    <m/>
    <m/>
    <m/>
    <m/>
    <m/>
    <m/>
    <n v="2"/>
    <n v="2"/>
    <m/>
    <m/>
    <m/>
    <m/>
    <m/>
    <m/>
    <n v="3"/>
    <m/>
    <n v="5"/>
    <n v="2.5"/>
    <n v="5"/>
    <s v=""/>
    <s v=""/>
    <s v=""/>
    <s v=""/>
    <s v=""/>
    <s v=""/>
    <s v=""/>
    <s v=""/>
    <n v="1.25"/>
    <n v="1.25"/>
    <s v=""/>
    <s v=""/>
    <s v=""/>
    <s v=""/>
    <s v=""/>
    <s v=""/>
    <n v="7.5"/>
    <s v=""/>
  </r>
  <r>
    <x v="0"/>
    <x v="2"/>
    <x v="1"/>
    <x v="0"/>
    <s v="STORE"/>
    <m/>
    <m/>
    <m/>
    <n v="3"/>
    <n v="4"/>
    <n v="4"/>
    <n v="3"/>
    <n v="2"/>
    <n v="4"/>
    <m/>
    <m/>
    <m/>
    <m/>
    <m/>
    <m/>
    <m/>
    <m/>
    <m/>
    <m/>
    <m/>
    <m/>
    <s v=""/>
    <s v=""/>
    <s v=""/>
    <n v="3"/>
    <n v="4"/>
    <n v="3"/>
    <n v="2.25"/>
    <n v="1.5"/>
    <n v="3"/>
    <s v=""/>
    <s v=""/>
    <s v=""/>
    <s v=""/>
    <s v=""/>
    <s v=""/>
    <s v=""/>
    <s v=""/>
    <s v=""/>
    <s v=""/>
    <s v=""/>
    <s v=""/>
  </r>
  <r>
    <x v="0"/>
    <x v="2"/>
    <x v="1"/>
    <x v="0"/>
    <s v="PURCHASING"/>
    <m/>
    <m/>
    <m/>
    <m/>
    <m/>
    <m/>
    <m/>
    <m/>
    <m/>
    <n v="1"/>
    <n v="1"/>
    <m/>
    <m/>
    <n v="1"/>
    <m/>
    <n v="1"/>
    <m/>
    <m/>
    <m/>
    <m/>
    <n v="2"/>
    <s v=""/>
    <s v=""/>
    <s v=""/>
    <s v=""/>
    <s v=""/>
    <s v=""/>
    <s v=""/>
    <s v=""/>
    <s v=""/>
    <n v="2.5"/>
    <n v="2.5"/>
    <s v=""/>
    <s v=""/>
    <n v="0.3125"/>
    <s v=""/>
    <n v="0.3125"/>
    <s v=""/>
    <s v=""/>
    <s v=""/>
    <s v=""/>
    <n v="2.5"/>
  </r>
  <r>
    <x v="0"/>
    <x v="2"/>
    <x v="1"/>
    <x v="0"/>
    <s v="PACKAGING"/>
    <m/>
    <m/>
    <m/>
    <m/>
    <m/>
    <m/>
    <m/>
    <m/>
    <m/>
    <m/>
    <m/>
    <m/>
    <m/>
    <m/>
    <n v="4"/>
    <m/>
    <n v="4"/>
    <n v="2"/>
    <n v="3"/>
    <m/>
    <m/>
    <s v=""/>
    <s v=""/>
    <s v=""/>
    <s v=""/>
    <s v=""/>
    <s v=""/>
    <s v=""/>
    <s v=""/>
    <s v=""/>
    <s v=""/>
    <s v=""/>
    <s v=""/>
    <s v=""/>
    <s v=""/>
    <n v="1.25"/>
    <s v=""/>
    <n v="1.25"/>
    <n v="1.25"/>
    <n v="1.875"/>
    <s v=""/>
    <s v=""/>
  </r>
  <r>
    <x v="0"/>
    <x v="3"/>
    <x v="0"/>
    <x v="0"/>
    <s v="QA"/>
    <n v="4"/>
    <n v="2"/>
    <n v="1"/>
    <m/>
    <m/>
    <m/>
    <m/>
    <m/>
    <m/>
    <m/>
    <m/>
    <n v="3"/>
    <n v="1"/>
    <m/>
    <m/>
    <m/>
    <m/>
    <m/>
    <m/>
    <n v="2"/>
    <m/>
    <n v="10"/>
    <n v="5"/>
    <n v="2.5"/>
    <s v=""/>
    <s v=""/>
    <s v=""/>
    <s v=""/>
    <s v=""/>
    <s v=""/>
    <s v=""/>
    <s v=""/>
    <n v="1.875"/>
    <n v="0.625"/>
    <s v=""/>
    <s v=""/>
    <s v=""/>
    <s v=""/>
    <s v=""/>
    <s v=""/>
    <n v="5"/>
    <s v=""/>
  </r>
  <r>
    <x v="0"/>
    <x v="3"/>
    <x v="0"/>
    <x v="0"/>
    <s v="STORE"/>
    <m/>
    <m/>
    <m/>
    <n v="4"/>
    <n v="4"/>
    <n v="4"/>
    <n v="2"/>
    <n v="3"/>
    <n v="4"/>
    <m/>
    <m/>
    <m/>
    <m/>
    <m/>
    <m/>
    <m/>
    <m/>
    <m/>
    <m/>
    <m/>
    <m/>
    <s v=""/>
    <s v=""/>
    <s v=""/>
    <n v="4"/>
    <n v="4"/>
    <n v="3"/>
    <n v="1.5"/>
    <n v="2.25"/>
    <n v="3"/>
    <s v=""/>
    <s v=""/>
    <s v=""/>
    <s v=""/>
    <s v=""/>
    <s v=""/>
    <s v=""/>
    <s v=""/>
    <s v=""/>
    <s v=""/>
    <s v=""/>
    <s v=""/>
  </r>
  <r>
    <x v="0"/>
    <x v="3"/>
    <x v="0"/>
    <x v="0"/>
    <s v="PURCHASING"/>
    <m/>
    <m/>
    <m/>
    <m/>
    <m/>
    <m/>
    <m/>
    <m/>
    <m/>
    <n v="2"/>
    <n v="3"/>
    <m/>
    <m/>
    <n v="1"/>
    <m/>
    <n v="3"/>
    <m/>
    <m/>
    <m/>
    <m/>
    <n v="4"/>
    <s v=""/>
    <s v=""/>
    <s v=""/>
    <s v=""/>
    <s v=""/>
    <s v=""/>
    <s v=""/>
    <s v=""/>
    <s v=""/>
    <n v="5"/>
    <n v="7.5"/>
    <s v=""/>
    <s v=""/>
    <n v="0.3125"/>
    <s v=""/>
    <n v="0.9375"/>
    <s v=""/>
    <s v=""/>
    <s v=""/>
    <s v=""/>
    <n v="5"/>
  </r>
  <r>
    <x v="0"/>
    <x v="3"/>
    <x v="0"/>
    <x v="0"/>
    <s v="PACKAGING"/>
    <m/>
    <m/>
    <m/>
    <m/>
    <m/>
    <m/>
    <m/>
    <m/>
    <m/>
    <m/>
    <m/>
    <m/>
    <m/>
    <m/>
    <n v="4"/>
    <m/>
    <n v="4"/>
    <n v="3"/>
    <n v="2"/>
    <m/>
    <m/>
    <s v=""/>
    <s v=""/>
    <s v=""/>
    <s v=""/>
    <s v=""/>
    <s v=""/>
    <s v=""/>
    <s v=""/>
    <s v=""/>
    <s v=""/>
    <s v=""/>
    <s v=""/>
    <s v=""/>
    <s v=""/>
    <n v="1.25"/>
    <s v=""/>
    <n v="1.25"/>
    <n v="1.875"/>
    <n v="1.25"/>
    <s v=""/>
    <s v=""/>
  </r>
  <r>
    <x v="0"/>
    <x v="4"/>
    <x v="0"/>
    <x v="0"/>
    <s v="QA"/>
    <n v="4"/>
    <n v="3"/>
    <n v="2"/>
    <m/>
    <m/>
    <m/>
    <m/>
    <m/>
    <m/>
    <m/>
    <m/>
    <n v="4"/>
    <n v="2"/>
    <m/>
    <m/>
    <m/>
    <m/>
    <m/>
    <m/>
    <n v="4"/>
    <m/>
    <n v="10"/>
    <n v="7.5"/>
    <n v="5"/>
    <s v=""/>
    <s v=""/>
    <s v=""/>
    <s v=""/>
    <s v=""/>
    <s v=""/>
    <s v=""/>
    <s v=""/>
    <n v="2.5"/>
    <n v="1.25"/>
    <s v=""/>
    <s v=""/>
    <s v=""/>
    <s v=""/>
    <s v=""/>
    <s v=""/>
    <n v="10"/>
    <s v=""/>
  </r>
  <r>
    <x v="0"/>
    <x v="4"/>
    <x v="0"/>
    <x v="0"/>
    <s v="STORE"/>
    <m/>
    <m/>
    <m/>
    <n v="4"/>
    <n v="2"/>
    <n v="3"/>
    <n v="3"/>
    <n v="4"/>
    <n v="4"/>
    <m/>
    <m/>
    <m/>
    <m/>
    <m/>
    <m/>
    <m/>
    <m/>
    <m/>
    <m/>
    <m/>
    <m/>
    <s v=""/>
    <s v=""/>
    <s v=""/>
    <n v="4"/>
    <n v="2"/>
    <n v="2.25"/>
    <n v="2.25"/>
    <n v="3"/>
    <n v="3"/>
    <s v=""/>
    <s v=""/>
    <s v=""/>
    <s v=""/>
    <s v=""/>
    <s v=""/>
    <s v=""/>
    <s v=""/>
    <s v=""/>
    <s v=""/>
    <s v=""/>
    <s v=""/>
  </r>
  <r>
    <x v="0"/>
    <x v="4"/>
    <x v="0"/>
    <x v="0"/>
    <s v="PURCHASING"/>
    <m/>
    <m/>
    <m/>
    <m/>
    <m/>
    <m/>
    <m/>
    <m/>
    <m/>
    <n v="4"/>
    <n v="1"/>
    <m/>
    <m/>
    <n v="3"/>
    <m/>
    <n v="3"/>
    <m/>
    <m/>
    <m/>
    <m/>
    <n v="3"/>
    <s v=""/>
    <s v=""/>
    <s v=""/>
    <s v=""/>
    <s v=""/>
    <s v=""/>
    <s v=""/>
    <s v=""/>
    <s v=""/>
    <n v="10"/>
    <n v="2.5"/>
    <s v=""/>
    <s v=""/>
    <n v="0.9375"/>
    <s v=""/>
    <n v="0.9375"/>
    <s v=""/>
    <s v=""/>
    <s v=""/>
    <s v=""/>
    <n v="3.75"/>
  </r>
  <r>
    <x v="0"/>
    <x v="4"/>
    <x v="0"/>
    <x v="0"/>
    <s v="PACKAGING"/>
    <m/>
    <m/>
    <m/>
    <m/>
    <m/>
    <m/>
    <m/>
    <m/>
    <m/>
    <m/>
    <m/>
    <m/>
    <m/>
    <m/>
    <n v="1"/>
    <m/>
    <n v="2"/>
    <n v="3"/>
    <n v="4"/>
    <m/>
    <m/>
    <s v=""/>
    <s v=""/>
    <s v=""/>
    <s v=""/>
    <s v=""/>
    <s v=""/>
    <s v=""/>
    <s v=""/>
    <s v=""/>
    <s v=""/>
    <s v=""/>
    <s v=""/>
    <s v=""/>
    <s v=""/>
    <n v="0.3125"/>
    <s v=""/>
    <n v="0.625"/>
    <n v="1.875"/>
    <n v="2.5"/>
    <s v=""/>
    <s v=""/>
  </r>
  <r>
    <x v="1"/>
    <x v="0"/>
    <x v="0"/>
    <x v="0"/>
    <s v="QA"/>
    <n v="2"/>
    <n v="4"/>
    <n v="4"/>
    <m/>
    <m/>
    <m/>
    <m/>
    <m/>
    <m/>
    <m/>
    <m/>
    <n v="3"/>
    <n v="3"/>
    <m/>
    <m/>
    <m/>
    <m/>
    <m/>
    <m/>
    <n v="2"/>
    <m/>
    <n v="5"/>
    <n v="10"/>
    <n v="10"/>
    <s v=""/>
    <s v=""/>
    <s v=""/>
    <s v=""/>
    <s v=""/>
    <s v=""/>
    <s v=""/>
    <s v=""/>
    <n v="1.875"/>
    <n v="1.875"/>
    <s v=""/>
    <s v=""/>
    <s v=""/>
    <s v=""/>
    <s v=""/>
    <s v=""/>
    <n v="5"/>
    <s v=""/>
  </r>
  <r>
    <x v="1"/>
    <x v="0"/>
    <x v="0"/>
    <x v="0"/>
    <s v="STORE"/>
    <m/>
    <m/>
    <m/>
    <n v="4"/>
    <n v="3"/>
    <n v="1"/>
    <n v="3"/>
    <n v="3"/>
    <n v="2"/>
    <m/>
    <m/>
    <m/>
    <m/>
    <m/>
    <m/>
    <m/>
    <m/>
    <m/>
    <m/>
    <m/>
    <m/>
    <s v=""/>
    <s v=""/>
    <s v=""/>
    <n v="4"/>
    <n v="3"/>
    <n v="0.75"/>
    <n v="2.25"/>
    <n v="2.25"/>
    <n v="1.5"/>
    <s v=""/>
    <s v=""/>
    <s v=""/>
    <s v=""/>
    <s v=""/>
    <s v=""/>
    <s v=""/>
    <s v=""/>
    <s v=""/>
    <s v=""/>
    <s v=""/>
    <s v=""/>
  </r>
  <r>
    <x v="1"/>
    <x v="0"/>
    <x v="0"/>
    <x v="0"/>
    <s v="PURCHASING"/>
    <m/>
    <m/>
    <m/>
    <m/>
    <m/>
    <m/>
    <m/>
    <m/>
    <m/>
    <n v="1"/>
    <n v="1"/>
    <m/>
    <m/>
    <n v="1"/>
    <m/>
    <n v="2"/>
    <m/>
    <m/>
    <m/>
    <m/>
    <n v="2"/>
    <s v=""/>
    <s v=""/>
    <s v=""/>
    <s v=""/>
    <s v=""/>
    <s v=""/>
    <s v=""/>
    <s v=""/>
    <s v=""/>
    <n v="2.5"/>
    <n v="2.5"/>
    <s v=""/>
    <s v=""/>
    <n v="0.3125"/>
    <s v=""/>
    <n v="0.625"/>
    <s v=""/>
    <s v=""/>
    <s v=""/>
    <s v=""/>
    <n v="2.5"/>
  </r>
  <r>
    <x v="1"/>
    <x v="0"/>
    <x v="0"/>
    <x v="0"/>
    <s v="PACKAGING"/>
    <m/>
    <m/>
    <m/>
    <m/>
    <m/>
    <m/>
    <m/>
    <m/>
    <m/>
    <m/>
    <m/>
    <m/>
    <m/>
    <m/>
    <n v="1"/>
    <m/>
    <n v="2"/>
    <n v="4"/>
    <n v="1"/>
    <m/>
    <m/>
    <s v=""/>
    <s v=""/>
    <s v=""/>
    <s v=""/>
    <s v=""/>
    <s v=""/>
    <s v=""/>
    <s v=""/>
    <s v=""/>
    <s v=""/>
    <s v=""/>
    <s v=""/>
    <s v=""/>
    <s v=""/>
    <n v="0.3125"/>
    <s v=""/>
    <n v="0.625"/>
    <n v="2.5"/>
    <n v="0.625"/>
    <s v=""/>
    <s v=""/>
  </r>
  <r>
    <x v="1"/>
    <x v="1"/>
    <x v="0"/>
    <x v="0"/>
    <s v="QA"/>
    <n v="2"/>
    <n v="4"/>
    <n v="3"/>
    <m/>
    <m/>
    <m/>
    <m/>
    <m/>
    <m/>
    <m/>
    <m/>
    <n v="2"/>
    <n v="3"/>
    <m/>
    <m/>
    <m/>
    <m/>
    <m/>
    <m/>
    <n v="3"/>
    <m/>
    <n v="5"/>
    <n v="10"/>
    <n v="7.5"/>
    <s v=""/>
    <s v=""/>
    <s v=""/>
    <s v=""/>
    <s v=""/>
    <s v=""/>
    <s v=""/>
    <s v=""/>
    <n v="1.25"/>
    <n v="1.875"/>
    <s v=""/>
    <s v=""/>
    <s v=""/>
    <s v=""/>
    <s v=""/>
    <s v=""/>
    <n v="7.5"/>
    <s v=""/>
  </r>
  <r>
    <x v="1"/>
    <x v="1"/>
    <x v="0"/>
    <x v="0"/>
    <s v="STORE"/>
    <m/>
    <m/>
    <m/>
    <n v="3"/>
    <n v="2"/>
    <n v="3"/>
    <n v="1"/>
    <n v="3"/>
    <n v="1"/>
    <m/>
    <m/>
    <m/>
    <m/>
    <m/>
    <m/>
    <m/>
    <m/>
    <m/>
    <m/>
    <m/>
    <m/>
    <s v=""/>
    <s v=""/>
    <s v=""/>
    <n v="3"/>
    <n v="2"/>
    <n v="2.25"/>
    <n v="0.75"/>
    <n v="2.25"/>
    <n v="0.75"/>
    <s v=""/>
    <s v=""/>
    <s v=""/>
    <s v=""/>
    <s v=""/>
    <s v=""/>
    <s v=""/>
    <s v=""/>
    <s v=""/>
    <s v=""/>
    <s v=""/>
    <s v=""/>
  </r>
  <r>
    <x v="1"/>
    <x v="1"/>
    <x v="0"/>
    <x v="0"/>
    <s v="PURCHASING"/>
    <m/>
    <m/>
    <m/>
    <m/>
    <m/>
    <m/>
    <m/>
    <m/>
    <m/>
    <n v="2"/>
    <n v="4"/>
    <m/>
    <m/>
    <n v="1"/>
    <m/>
    <n v="2"/>
    <m/>
    <m/>
    <m/>
    <m/>
    <n v="1"/>
    <s v=""/>
    <s v=""/>
    <s v=""/>
    <s v=""/>
    <s v=""/>
    <s v=""/>
    <s v=""/>
    <s v=""/>
    <s v=""/>
    <n v="5"/>
    <n v="10"/>
    <s v=""/>
    <s v=""/>
    <n v="0.3125"/>
    <s v=""/>
    <n v="0.625"/>
    <s v=""/>
    <s v=""/>
    <s v=""/>
    <s v=""/>
    <n v="1.25"/>
  </r>
  <r>
    <x v="1"/>
    <x v="1"/>
    <x v="0"/>
    <x v="0"/>
    <s v="PACKAGING"/>
    <m/>
    <m/>
    <m/>
    <m/>
    <m/>
    <m/>
    <m/>
    <m/>
    <m/>
    <m/>
    <m/>
    <m/>
    <m/>
    <m/>
    <n v="2"/>
    <m/>
    <n v="4"/>
    <n v="1"/>
    <n v="4"/>
    <m/>
    <m/>
    <s v=""/>
    <s v=""/>
    <s v=""/>
    <s v=""/>
    <s v=""/>
    <s v=""/>
    <s v=""/>
    <s v=""/>
    <s v=""/>
    <s v=""/>
    <s v=""/>
    <s v=""/>
    <s v=""/>
    <s v=""/>
    <n v="0.625"/>
    <s v=""/>
    <n v="1.25"/>
    <n v="0.625"/>
    <n v="2.5"/>
    <s v=""/>
    <s v=""/>
  </r>
  <r>
    <x v="1"/>
    <x v="2"/>
    <x v="0"/>
    <x v="0"/>
    <s v="QA"/>
    <n v="2"/>
    <n v="1"/>
    <n v="2"/>
    <m/>
    <m/>
    <m/>
    <m/>
    <m/>
    <m/>
    <m/>
    <m/>
    <n v="3"/>
    <n v="1"/>
    <m/>
    <m/>
    <m/>
    <m/>
    <m/>
    <m/>
    <n v="3"/>
    <m/>
    <n v="5"/>
    <n v="2.5"/>
    <n v="5"/>
    <s v=""/>
    <s v=""/>
    <s v=""/>
    <s v=""/>
    <s v=""/>
    <s v=""/>
    <s v=""/>
    <s v=""/>
    <n v="1.875"/>
    <n v="0.625"/>
    <s v=""/>
    <s v=""/>
    <s v=""/>
    <s v=""/>
    <s v=""/>
    <s v=""/>
    <n v="7.5"/>
    <s v=""/>
  </r>
  <r>
    <x v="1"/>
    <x v="2"/>
    <x v="0"/>
    <x v="0"/>
    <s v="STORE"/>
    <m/>
    <m/>
    <m/>
    <n v="1"/>
    <n v="4"/>
    <n v="3"/>
    <n v="1"/>
    <n v="3"/>
    <n v="4"/>
    <m/>
    <m/>
    <m/>
    <m/>
    <m/>
    <m/>
    <m/>
    <m/>
    <m/>
    <m/>
    <m/>
    <m/>
    <s v=""/>
    <s v=""/>
    <s v=""/>
    <n v="1"/>
    <n v="4"/>
    <n v="2.25"/>
    <n v="0.75"/>
    <n v="2.25"/>
    <n v="3"/>
    <s v=""/>
    <s v=""/>
    <s v=""/>
    <s v=""/>
    <s v=""/>
    <s v=""/>
    <s v=""/>
    <s v=""/>
    <s v=""/>
    <s v=""/>
    <s v=""/>
    <s v=""/>
  </r>
  <r>
    <x v="1"/>
    <x v="2"/>
    <x v="0"/>
    <x v="0"/>
    <s v="PURCHASING"/>
    <m/>
    <m/>
    <m/>
    <m/>
    <m/>
    <m/>
    <m/>
    <m/>
    <m/>
    <n v="4"/>
    <n v="3"/>
    <m/>
    <m/>
    <n v="2"/>
    <m/>
    <n v="3"/>
    <m/>
    <m/>
    <m/>
    <m/>
    <n v="4"/>
    <s v=""/>
    <s v=""/>
    <s v=""/>
    <s v=""/>
    <s v=""/>
    <s v=""/>
    <s v=""/>
    <s v=""/>
    <s v=""/>
    <n v="10"/>
    <n v="7.5"/>
    <s v=""/>
    <s v=""/>
    <n v="0.625"/>
    <s v=""/>
    <n v="0.9375"/>
    <s v=""/>
    <s v=""/>
    <s v=""/>
    <s v=""/>
    <n v="5"/>
  </r>
  <r>
    <x v="1"/>
    <x v="2"/>
    <x v="0"/>
    <x v="0"/>
    <s v="PACKAGING"/>
    <m/>
    <m/>
    <m/>
    <m/>
    <m/>
    <m/>
    <m/>
    <m/>
    <m/>
    <m/>
    <m/>
    <m/>
    <m/>
    <m/>
    <n v="2"/>
    <m/>
    <n v="1"/>
    <n v="2"/>
    <n v="4"/>
    <m/>
    <m/>
    <s v=""/>
    <s v=""/>
    <s v=""/>
    <s v=""/>
    <s v=""/>
    <s v=""/>
    <s v=""/>
    <s v=""/>
    <s v=""/>
    <s v=""/>
    <s v=""/>
    <s v=""/>
    <s v=""/>
    <s v=""/>
    <n v="0.625"/>
    <s v=""/>
    <n v="0.3125"/>
    <n v="1.25"/>
    <n v="2.5"/>
    <s v=""/>
    <s v=""/>
  </r>
  <r>
    <x v="1"/>
    <x v="3"/>
    <x v="0"/>
    <x v="0"/>
    <s v="QA"/>
    <n v="3"/>
    <n v="4"/>
    <n v="2"/>
    <m/>
    <m/>
    <m/>
    <m/>
    <m/>
    <m/>
    <m/>
    <m/>
    <n v="2"/>
    <n v="1"/>
    <m/>
    <m/>
    <m/>
    <m/>
    <m/>
    <m/>
    <n v="4"/>
    <m/>
    <n v="7.5"/>
    <n v="10"/>
    <n v="5"/>
    <s v=""/>
    <s v=""/>
    <s v=""/>
    <s v=""/>
    <s v=""/>
    <s v=""/>
    <s v=""/>
    <s v=""/>
    <n v="1.25"/>
    <n v="0.625"/>
    <s v=""/>
    <s v=""/>
    <s v=""/>
    <s v=""/>
    <s v=""/>
    <s v=""/>
    <n v="10"/>
    <s v=""/>
  </r>
  <r>
    <x v="1"/>
    <x v="3"/>
    <x v="0"/>
    <x v="0"/>
    <s v="STORE"/>
    <m/>
    <m/>
    <m/>
    <n v="2"/>
    <n v="1"/>
    <n v="2"/>
    <n v="3"/>
    <n v="1"/>
    <n v="3"/>
    <m/>
    <m/>
    <m/>
    <m/>
    <m/>
    <m/>
    <m/>
    <m/>
    <m/>
    <m/>
    <m/>
    <m/>
    <s v=""/>
    <s v=""/>
    <s v=""/>
    <n v="2"/>
    <n v="1"/>
    <n v="1.5"/>
    <n v="2.25"/>
    <n v="0.75"/>
    <n v="2.25"/>
    <s v=""/>
    <s v=""/>
    <s v=""/>
    <s v=""/>
    <s v=""/>
    <s v=""/>
    <s v=""/>
    <s v=""/>
    <s v=""/>
    <s v=""/>
    <s v=""/>
    <s v=""/>
  </r>
  <r>
    <x v="1"/>
    <x v="3"/>
    <x v="0"/>
    <x v="0"/>
    <s v="PACKAGING"/>
    <m/>
    <m/>
    <m/>
    <m/>
    <m/>
    <m/>
    <m/>
    <m/>
    <m/>
    <m/>
    <m/>
    <m/>
    <m/>
    <m/>
    <n v="1"/>
    <m/>
    <n v="3"/>
    <n v="4"/>
    <n v="3"/>
    <m/>
    <m/>
    <s v=""/>
    <s v=""/>
    <s v=""/>
    <s v=""/>
    <s v=""/>
    <s v=""/>
    <s v=""/>
    <s v=""/>
    <s v=""/>
    <s v=""/>
    <s v=""/>
    <s v=""/>
    <s v=""/>
    <s v=""/>
    <n v="0.3125"/>
    <s v=""/>
    <n v="0.9375"/>
    <n v="2.5"/>
    <n v="1.875"/>
    <s v=""/>
    <s v=""/>
  </r>
  <r>
    <x v="1"/>
    <x v="3"/>
    <x v="0"/>
    <x v="0"/>
    <s v="PURCHASING"/>
    <m/>
    <m/>
    <m/>
    <m/>
    <m/>
    <m/>
    <m/>
    <m/>
    <m/>
    <n v="4"/>
    <n v="2"/>
    <m/>
    <m/>
    <n v="1"/>
    <m/>
    <n v="3"/>
    <m/>
    <m/>
    <m/>
    <m/>
    <n v="2"/>
    <s v=""/>
    <s v=""/>
    <s v=""/>
    <s v=""/>
    <s v=""/>
    <s v=""/>
    <s v=""/>
    <s v=""/>
    <s v=""/>
    <n v="10"/>
    <n v="5"/>
    <s v=""/>
    <s v=""/>
    <n v="0.3125"/>
    <s v=""/>
    <n v="0.9375"/>
    <s v=""/>
    <s v=""/>
    <s v=""/>
    <s v=""/>
    <n v="2.5"/>
  </r>
  <r>
    <x v="1"/>
    <x v="4"/>
    <x v="0"/>
    <x v="0"/>
    <s v="QA"/>
    <n v="3"/>
    <n v="2"/>
    <n v="2"/>
    <m/>
    <m/>
    <m/>
    <m/>
    <m/>
    <m/>
    <m/>
    <m/>
    <n v="2"/>
    <n v="1"/>
    <m/>
    <m/>
    <m/>
    <m/>
    <m/>
    <m/>
    <n v="2"/>
    <m/>
    <n v="7.5"/>
    <n v="5"/>
    <n v="5"/>
    <s v=""/>
    <s v=""/>
    <s v=""/>
    <s v=""/>
    <s v=""/>
    <s v=""/>
    <s v=""/>
    <s v=""/>
    <n v="1.25"/>
    <n v="0.625"/>
    <s v=""/>
    <s v=""/>
    <s v=""/>
    <s v=""/>
    <s v=""/>
    <s v=""/>
    <n v="5"/>
    <s v=""/>
  </r>
  <r>
    <x v="1"/>
    <x v="4"/>
    <x v="0"/>
    <x v="0"/>
    <s v="STORE"/>
    <m/>
    <m/>
    <m/>
    <n v="1"/>
    <n v="1"/>
    <n v="2"/>
    <n v="3"/>
    <n v="1"/>
    <n v="3"/>
    <m/>
    <m/>
    <m/>
    <m/>
    <m/>
    <m/>
    <m/>
    <m/>
    <m/>
    <m/>
    <m/>
    <m/>
    <s v=""/>
    <s v=""/>
    <s v=""/>
    <n v="1"/>
    <n v="1"/>
    <n v="1.5"/>
    <n v="2.25"/>
    <n v="0.75"/>
    <n v="2.25"/>
    <s v=""/>
    <s v=""/>
    <s v=""/>
    <s v=""/>
    <s v=""/>
    <s v=""/>
    <s v=""/>
    <s v=""/>
    <s v=""/>
    <s v=""/>
    <s v=""/>
    <s v=""/>
  </r>
  <r>
    <x v="1"/>
    <x v="4"/>
    <x v="0"/>
    <x v="0"/>
    <s v="PURCHASING"/>
    <m/>
    <m/>
    <m/>
    <m/>
    <m/>
    <m/>
    <m/>
    <m/>
    <m/>
    <n v="1"/>
    <n v="1"/>
    <m/>
    <m/>
    <n v="1"/>
    <m/>
    <n v="4"/>
    <m/>
    <m/>
    <m/>
    <m/>
    <n v="2"/>
    <s v=""/>
    <s v=""/>
    <s v=""/>
    <s v=""/>
    <s v=""/>
    <s v=""/>
    <s v=""/>
    <s v=""/>
    <s v=""/>
    <n v="2.5"/>
    <n v="2.5"/>
    <s v=""/>
    <s v=""/>
    <n v="0.3125"/>
    <s v=""/>
    <n v="1.25"/>
    <s v=""/>
    <s v=""/>
    <s v=""/>
    <s v=""/>
    <n v="2.5"/>
  </r>
  <r>
    <x v="1"/>
    <x v="4"/>
    <x v="0"/>
    <x v="0"/>
    <s v="PACKAGING"/>
    <m/>
    <m/>
    <m/>
    <m/>
    <m/>
    <m/>
    <m/>
    <m/>
    <m/>
    <m/>
    <m/>
    <m/>
    <m/>
    <m/>
    <n v="4"/>
    <m/>
    <n v="4"/>
    <n v="2"/>
    <n v="2"/>
    <m/>
    <m/>
    <s v=""/>
    <s v=""/>
    <s v=""/>
    <s v=""/>
    <s v=""/>
    <s v=""/>
    <s v=""/>
    <s v=""/>
    <s v=""/>
    <s v=""/>
    <s v=""/>
    <s v=""/>
    <s v=""/>
    <s v=""/>
    <n v="1.25"/>
    <s v=""/>
    <n v="1.25"/>
    <n v="1.25"/>
    <n v="1.25"/>
    <s v=""/>
    <s v=""/>
  </r>
  <r>
    <x v="0"/>
    <x v="5"/>
    <x v="2"/>
    <x v="1"/>
    <s v="PACKAGING"/>
    <m/>
    <m/>
    <m/>
    <m/>
    <m/>
    <m/>
    <m/>
    <m/>
    <m/>
    <m/>
    <m/>
    <m/>
    <m/>
    <m/>
    <n v="4"/>
    <m/>
    <n v="4"/>
    <n v="4"/>
    <s v="-"/>
    <m/>
    <m/>
    <s v=""/>
    <s v=""/>
    <s v=""/>
    <s v=""/>
    <s v=""/>
    <s v=""/>
    <s v=""/>
    <s v=""/>
    <s v=""/>
    <s v=""/>
    <s v=""/>
    <s v=""/>
    <s v=""/>
    <s v=""/>
    <n v="1.25"/>
    <s v=""/>
    <n v="1.25"/>
    <n v="2.5"/>
    <s v=""/>
    <s v=""/>
    <s v=""/>
  </r>
  <r>
    <x v="0"/>
    <x v="5"/>
    <x v="2"/>
    <x v="1"/>
    <s v="PACKAGING"/>
    <m/>
    <m/>
    <m/>
    <m/>
    <m/>
    <m/>
    <m/>
    <m/>
    <m/>
    <m/>
    <m/>
    <m/>
    <m/>
    <m/>
    <n v="4"/>
    <m/>
    <n v="4"/>
    <n v="4"/>
    <s v="-"/>
    <m/>
    <m/>
    <s v=""/>
    <s v=""/>
    <s v=""/>
    <s v=""/>
    <s v=""/>
    <s v=""/>
    <s v=""/>
    <s v=""/>
    <s v=""/>
    <s v=""/>
    <s v=""/>
    <s v=""/>
    <s v=""/>
    <s v=""/>
    <n v="1.25"/>
    <s v=""/>
    <n v="1.25"/>
    <n v="2.5"/>
    <s v=""/>
    <s v=""/>
    <s v=""/>
  </r>
  <r>
    <x v="0"/>
    <x v="0"/>
    <x v="3"/>
    <x v="1"/>
    <s v="PURCHASING"/>
    <m/>
    <m/>
    <m/>
    <m/>
    <m/>
    <m/>
    <m/>
    <m/>
    <m/>
    <n v="3"/>
    <n v="2"/>
    <m/>
    <m/>
    <n v="4"/>
    <m/>
    <n v="4"/>
    <m/>
    <m/>
    <m/>
    <m/>
    <n v="4"/>
    <s v=""/>
    <s v=""/>
    <s v=""/>
    <s v=""/>
    <s v=""/>
    <s v=""/>
    <s v=""/>
    <s v=""/>
    <s v=""/>
    <n v="7.5"/>
    <n v="5"/>
    <s v=""/>
    <s v=""/>
    <n v="1.25"/>
    <s v=""/>
    <n v="1.25"/>
    <s v=""/>
    <s v=""/>
    <s v=""/>
    <s v=""/>
    <n v="5"/>
  </r>
  <r>
    <x v="0"/>
    <x v="3"/>
    <x v="3"/>
    <x v="1"/>
    <s v="PURCHASING"/>
    <m/>
    <m/>
    <m/>
    <m/>
    <m/>
    <m/>
    <m/>
    <m/>
    <m/>
    <n v="3"/>
    <n v="2"/>
    <m/>
    <m/>
    <n v="4"/>
    <m/>
    <n v="4"/>
    <m/>
    <m/>
    <m/>
    <m/>
    <n v="4"/>
    <s v=""/>
    <s v=""/>
    <s v=""/>
    <s v=""/>
    <s v=""/>
    <s v=""/>
    <s v=""/>
    <s v=""/>
    <s v=""/>
    <n v="7.5"/>
    <n v="5"/>
    <s v=""/>
    <s v=""/>
    <n v="1.25"/>
    <s v=""/>
    <n v="1.25"/>
    <s v=""/>
    <s v=""/>
    <s v=""/>
    <s v=""/>
    <n v="5"/>
  </r>
  <r>
    <x v="0"/>
    <x v="0"/>
    <x v="3"/>
    <x v="1"/>
    <s v="QA"/>
    <n v="4"/>
    <n v="4"/>
    <n v="4"/>
    <m/>
    <m/>
    <m/>
    <m/>
    <m/>
    <m/>
    <m/>
    <m/>
    <n v="4"/>
    <n v="4"/>
    <m/>
    <m/>
    <m/>
    <m/>
    <m/>
    <m/>
    <n v="4"/>
    <m/>
    <n v="10"/>
    <n v="10"/>
    <n v="10"/>
    <s v=""/>
    <s v=""/>
    <s v=""/>
    <s v=""/>
    <s v=""/>
    <s v=""/>
    <s v=""/>
    <s v=""/>
    <n v="2.5"/>
    <n v="2.5"/>
    <s v=""/>
    <s v=""/>
    <s v=""/>
    <s v=""/>
    <s v=""/>
    <s v=""/>
    <n v="10"/>
    <s v=""/>
  </r>
  <r>
    <x v="0"/>
    <x v="2"/>
    <x v="3"/>
    <x v="1"/>
    <s v="QA"/>
    <n v="3"/>
    <n v="3"/>
    <n v="4"/>
    <m/>
    <m/>
    <m/>
    <m/>
    <m/>
    <m/>
    <m/>
    <m/>
    <n v="3"/>
    <n v="3"/>
    <m/>
    <m/>
    <m/>
    <m/>
    <m/>
    <m/>
    <n v="4"/>
    <m/>
    <n v="7.5"/>
    <n v="7.5"/>
    <n v="10"/>
    <s v=""/>
    <s v=""/>
    <s v=""/>
    <s v=""/>
    <s v=""/>
    <s v=""/>
    <s v=""/>
    <s v=""/>
    <n v="1.875"/>
    <n v="1.875"/>
    <s v=""/>
    <s v=""/>
    <s v=""/>
    <s v=""/>
    <s v=""/>
    <s v=""/>
    <n v="10"/>
    <s v=""/>
  </r>
  <r>
    <x v="0"/>
    <x v="2"/>
    <x v="3"/>
    <x v="1"/>
    <s v="STORE"/>
    <m/>
    <m/>
    <m/>
    <n v="4"/>
    <n v="4"/>
    <n v="4"/>
    <n v="4"/>
    <n v="4"/>
    <n v="4"/>
    <m/>
    <m/>
    <m/>
    <m/>
    <m/>
    <m/>
    <m/>
    <m/>
    <m/>
    <m/>
    <m/>
    <m/>
    <s v=""/>
    <s v=""/>
    <s v=""/>
    <n v="4"/>
    <n v="4"/>
    <n v="3"/>
    <n v="3"/>
    <n v="3"/>
    <n v="3"/>
    <s v=""/>
    <s v=""/>
    <s v=""/>
    <s v=""/>
    <s v=""/>
    <s v=""/>
    <s v=""/>
    <s v=""/>
    <s v=""/>
    <s v=""/>
    <s v=""/>
    <s v=""/>
  </r>
  <r>
    <x v="0"/>
    <x v="3"/>
    <x v="3"/>
    <x v="1"/>
    <s v="STORE"/>
    <m/>
    <m/>
    <m/>
    <n v="3"/>
    <n v="2"/>
    <n v="3"/>
    <n v="3"/>
    <n v="2"/>
    <n v="3"/>
    <m/>
    <m/>
    <m/>
    <m/>
    <m/>
    <m/>
    <m/>
    <m/>
    <m/>
    <m/>
    <m/>
    <m/>
    <s v=""/>
    <s v=""/>
    <s v=""/>
    <n v="3"/>
    <n v="2"/>
    <n v="2.25"/>
    <n v="2.25"/>
    <n v="1.5"/>
    <n v="2.25"/>
    <s v=""/>
    <s v=""/>
    <s v=""/>
    <s v=""/>
    <s v=""/>
    <s v=""/>
    <s v=""/>
    <s v=""/>
    <s v=""/>
    <s v=""/>
    <s v=""/>
    <s v=""/>
  </r>
  <r>
    <x v="0"/>
    <x v="4"/>
    <x v="3"/>
    <x v="1"/>
    <s v="STORE"/>
    <m/>
    <m/>
    <m/>
    <n v="3"/>
    <n v="3"/>
    <n v="3"/>
    <n v="3"/>
    <n v="3"/>
    <n v="3"/>
    <m/>
    <m/>
    <m/>
    <m/>
    <m/>
    <m/>
    <m/>
    <m/>
    <m/>
    <m/>
    <m/>
    <m/>
    <s v=""/>
    <s v=""/>
    <s v=""/>
    <n v="3"/>
    <n v="3"/>
    <n v="2.25"/>
    <n v="2.25"/>
    <n v="2.25"/>
    <n v="2.25"/>
    <s v=""/>
    <s v=""/>
    <s v=""/>
    <s v=""/>
    <s v=""/>
    <s v=""/>
    <s v=""/>
    <s v=""/>
    <s v=""/>
    <s v=""/>
    <s v=""/>
    <s v=""/>
  </r>
</pivotCacheRecords>
</file>

<file path=xl/pivotCache/pivotCacheRecords2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
  <r>
    <x v="0"/>
    <x v="0"/>
    <x v="0"/>
    <x v="0"/>
    <n v="3.75"/>
    <n v="7.5"/>
  </r>
  <r>
    <x v="0"/>
    <x v="0"/>
    <x v="0"/>
    <x v="0"/>
    <n v="7.1875"/>
    <n v="7.5"/>
  </r>
  <r>
    <x v="0"/>
    <x v="0"/>
    <x v="1"/>
    <x v="0"/>
    <n v="6.25"/>
    <n v="7.5"/>
  </r>
  <r>
    <x v="0"/>
    <x v="0"/>
    <x v="2"/>
    <x v="1"/>
    <n v="5.625"/>
    <n v="7.5"/>
  </r>
  <r>
    <x v="0"/>
    <x v="0"/>
    <x v="2"/>
    <x v="0"/>
    <n v="5.625"/>
    <n v="7.5"/>
  </r>
  <r>
    <x v="0"/>
    <x v="0"/>
    <x v="3"/>
    <x v="0"/>
    <n v="5.625"/>
    <n v="7.5"/>
  </r>
  <r>
    <x v="0"/>
    <x v="0"/>
    <x v="4"/>
    <x v="0"/>
    <n v="5.3125"/>
    <n v="7.5"/>
  </r>
  <r>
    <x v="1"/>
    <x v="0"/>
    <x v="5"/>
    <x v="2"/>
    <n v="6.875"/>
    <n v="7.5"/>
  </r>
  <r>
    <x v="1"/>
    <x v="0"/>
    <x v="5"/>
    <x v="2"/>
    <n v="6.875"/>
    <n v="7.5"/>
  </r>
  <r>
    <x v="0"/>
    <x v="1"/>
    <x v="0"/>
    <x v="0"/>
    <n v="18.125"/>
    <n v="27.5"/>
  </r>
  <r>
    <x v="0"/>
    <x v="1"/>
    <x v="0"/>
    <x v="0"/>
    <n v="19.375"/>
    <n v="27.5"/>
  </r>
  <r>
    <x v="0"/>
    <x v="1"/>
    <x v="1"/>
    <x v="0"/>
    <n v="21.25"/>
    <n v="27.5"/>
  </r>
  <r>
    <x v="0"/>
    <x v="1"/>
    <x v="2"/>
    <x v="1"/>
    <n v="8.125"/>
    <n v="27.5"/>
  </r>
  <r>
    <x v="0"/>
    <x v="1"/>
    <x v="2"/>
    <x v="0"/>
    <n v="22.8125"/>
    <n v="27.5"/>
  </r>
  <r>
    <x v="0"/>
    <x v="1"/>
    <x v="3"/>
    <x v="0"/>
    <n v="18.75"/>
    <n v="27.5"/>
  </r>
  <r>
    <x v="0"/>
    <x v="1"/>
    <x v="4"/>
    <x v="0"/>
    <n v="18.125"/>
    <n v="27.5"/>
  </r>
  <r>
    <x v="1"/>
    <x v="1"/>
    <x v="1"/>
    <x v="3"/>
    <n v="20"/>
    <n v="27.5"/>
  </r>
  <r>
    <x v="1"/>
    <x v="1"/>
    <x v="3"/>
    <x v="3"/>
    <n v="20"/>
    <n v="27.5"/>
  </r>
  <r>
    <x v="0"/>
    <x v="2"/>
    <x v="0"/>
    <x v="0"/>
    <n v="21.25"/>
    <n v="45"/>
  </r>
  <r>
    <x v="0"/>
    <x v="2"/>
    <x v="0"/>
    <x v="0"/>
    <n v="31.25"/>
    <n v="45"/>
  </r>
  <r>
    <x v="0"/>
    <x v="2"/>
    <x v="1"/>
    <x v="0"/>
    <n v="30"/>
    <n v="45"/>
  </r>
  <r>
    <x v="0"/>
    <x v="2"/>
    <x v="2"/>
    <x v="1"/>
    <n v="22.5"/>
    <n v="45"/>
  </r>
  <r>
    <x v="0"/>
    <x v="2"/>
    <x v="2"/>
    <x v="0"/>
    <n v="31.25"/>
    <n v="45"/>
  </r>
  <r>
    <x v="0"/>
    <x v="2"/>
    <x v="3"/>
    <x v="0"/>
    <n v="25"/>
    <n v="45"/>
  </r>
  <r>
    <x v="0"/>
    <x v="2"/>
    <x v="4"/>
    <x v="0"/>
    <n v="36.25"/>
    <n v="45"/>
  </r>
  <r>
    <x v="1"/>
    <x v="2"/>
    <x v="1"/>
    <x v="3"/>
    <n v="45"/>
    <n v="45"/>
  </r>
  <r>
    <x v="1"/>
    <x v="2"/>
    <x v="2"/>
    <x v="3"/>
    <n v="38.75"/>
    <n v="45"/>
  </r>
  <r>
    <x v="0"/>
    <x v="3"/>
    <x v="0"/>
    <x v="0"/>
    <n v="8"/>
    <n v="20"/>
  </r>
  <r>
    <x v="0"/>
    <x v="3"/>
    <x v="0"/>
    <x v="0"/>
    <n v="17.25"/>
    <n v="20"/>
  </r>
  <r>
    <x v="0"/>
    <x v="3"/>
    <x v="1"/>
    <x v="0"/>
    <n v="12"/>
    <n v="20"/>
  </r>
  <r>
    <x v="0"/>
    <x v="3"/>
    <x v="2"/>
    <x v="1"/>
    <n v="16.75"/>
    <n v="20"/>
  </r>
  <r>
    <x v="0"/>
    <x v="3"/>
    <x v="2"/>
    <x v="0"/>
    <n v="17"/>
    <n v="20"/>
  </r>
  <r>
    <x v="0"/>
    <x v="3"/>
    <x v="3"/>
    <x v="0"/>
    <n v="17.75"/>
    <n v="20"/>
  </r>
  <r>
    <x v="0"/>
    <x v="3"/>
    <x v="4"/>
    <x v="0"/>
    <n v="16.5"/>
    <n v="20"/>
  </r>
  <r>
    <x v="1"/>
    <x v="3"/>
    <x v="2"/>
    <x v="3"/>
    <n v="20"/>
    <n v="20"/>
  </r>
  <r>
    <x v="1"/>
    <x v="3"/>
    <x v="3"/>
    <x v="3"/>
    <n v="13.25"/>
    <n v="20"/>
  </r>
  <r>
    <x v="1"/>
    <x v="3"/>
    <x v="4"/>
    <x v="3"/>
    <n v="15"/>
    <n v="20"/>
  </r>
</pivotCacheRecords>
</file>

<file path=xl/pivotCache/pivotCacheRecords2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
  <r>
    <n v="1"/>
    <s v="BARCODE"/>
    <s v="7. ผู้รับการประเมิน (BARCODE)"/>
    <n v="7"/>
    <x v="0"/>
    <s v="PT PLANT"/>
    <m/>
  </r>
  <r>
    <n v="2"/>
    <s v="BIB BAG"/>
    <s v="8. ผู้รับการประเมิน (BIB BAG)"/>
    <n v="8"/>
    <x v="1"/>
    <s v="PT PLANT"/>
    <m/>
  </r>
  <r>
    <n v="3"/>
    <s v="BIB BOX"/>
    <s v="9. ผู้รับการประเมิน (BIB BOX)"/>
    <n v="9"/>
    <x v="2"/>
    <s v="PT PLANT"/>
    <m/>
  </r>
  <r>
    <n v="4"/>
    <s v="CAN BODY"/>
    <s v="10. ผู้รับการประเมิน (CAN BODY)"/>
    <n v="10"/>
    <x v="3"/>
    <s v="PT PLANT"/>
    <m/>
  </r>
  <r>
    <n v="5"/>
    <s v="CAN END"/>
    <s v="11. ผู้รับการประเมิน (CAN END)"/>
    <n v="11"/>
    <x v="4"/>
    <s v="PT PLANT"/>
    <m/>
  </r>
  <r>
    <n v="6"/>
    <s v="CO2"/>
    <s v="12. ผู้รับการประเมิน (CO2)"/>
    <n v="12"/>
    <x v="5"/>
    <s v="PT PLANT"/>
    <m/>
  </r>
  <r>
    <n v="7"/>
    <s v="CORNER GUARD"/>
    <s v="13. ผู้รับการประเมิน (CORNER GUARD)"/>
    <n v="13"/>
    <x v="6"/>
    <s v="PT PLANT"/>
    <m/>
  </r>
  <r>
    <n v="8"/>
    <s v="CROWN"/>
    <s v="14. ผู้รับการประเมิน (CROWN)"/>
    <n v="14"/>
    <x v="7"/>
    <s v="PT PLANT"/>
    <m/>
  </r>
  <r>
    <n v="9"/>
    <s v="GAS NITROGEN"/>
    <s v="15. ผู้รับการประเมิน (GAS NITROGEN)"/>
    <n v="15"/>
    <x v="8"/>
    <s v="PT PLANT"/>
    <m/>
  </r>
  <r>
    <n v="10"/>
    <s v="GLASS BOTTLE"/>
    <s v="16. ผู้รับการประเมิน (GAS BOTTLE)"/>
    <n v="16"/>
    <x v="9"/>
    <s v="PT PLANT"/>
    <m/>
  </r>
  <r>
    <n v="11"/>
    <s v="GLUE"/>
    <s v="17. ผู้รับการประเมิน (GLUE)"/>
    <n v="17"/>
    <x v="10"/>
    <s v="PT PLANT"/>
    <m/>
  </r>
  <r>
    <n v="12"/>
    <s v="LABEL"/>
    <s v="18. ผู้รับการประเมิน (LABEL)"/>
    <n v="18"/>
    <x v="11"/>
    <s v="PT PLANT"/>
    <m/>
  </r>
  <r>
    <n v="13"/>
    <s v="LIQUID SUCROSE"/>
    <s v="19. ผู้รับการประเมิน (LIQUID SUCROSE)"/>
    <n v="19"/>
    <x v="12"/>
    <s v="PT PLANT"/>
    <m/>
  </r>
  <r>
    <n v="14"/>
    <s v="PALLET"/>
    <s v="20. ผู้รับการประเมิน (PALLET)"/>
    <n v="20"/>
    <x v="13"/>
    <s v="PT PLANT"/>
    <m/>
  </r>
  <r>
    <n v="15"/>
    <s v="PALLET STICKER"/>
    <s v="21. ผู้รับการประเมิน (PALLET STICKER)"/>
    <n v="21"/>
    <x v="14"/>
    <s v="PT PLANT"/>
    <m/>
  </r>
  <r>
    <n v="16"/>
    <s v="PLASTIC CLOSURE"/>
    <s v="23. ผู้รับการประเมิน (PLASTIC CLOSURE)"/>
    <n v="23"/>
    <x v="15"/>
    <s v="PT PLANT"/>
    <m/>
  </r>
  <r>
    <n v="17"/>
    <s v="PREFORM"/>
    <s v="24. ผู้รับการประเมิน (PREFORM)"/>
    <n v="24"/>
    <x v="16"/>
    <s v="PT PLANT"/>
    <m/>
  </r>
  <r>
    <n v="18"/>
    <s v="RESIN"/>
    <s v="25. ผู้รับการประเมิน (RESIN)"/>
    <n v="25"/>
    <x v="17"/>
    <s v="PT PLANT"/>
    <m/>
  </r>
  <r>
    <n v="19"/>
    <s v="SHRINK FILM"/>
    <s v="26. ผู้รับการประเมิน (SHRINK FILM)"/>
    <n v="26"/>
    <x v="18"/>
    <s v="PT PLANT"/>
    <m/>
  </r>
  <r>
    <n v="20"/>
    <s v="STRAPPING BAND"/>
    <s v="27. ผู้รับการประเมิน (STRAPPING BAND)"/>
    <n v="27"/>
    <x v="19"/>
    <s v="PT PLANT"/>
    <m/>
  </r>
  <r>
    <n v="21"/>
    <s v="STRETCH FILM"/>
    <s v="28. ผู้รับการประเมิน (STRETCH FILM)"/>
    <n v="28"/>
    <x v="20"/>
    <s v="PT PLANT"/>
    <m/>
  </r>
  <r>
    <n v="22"/>
    <s v="SUGAR"/>
    <s v="29. ผู้รับการประเมิน (SUGAR)"/>
    <n v="29"/>
    <x v="21"/>
    <s v="PT PLANT"/>
    <m/>
  </r>
  <r>
    <n v="23"/>
    <s v="SUPPORT SHEET"/>
    <s v="30. ผู้รับการประเมิน (SUPPORT SHEET)"/>
    <n v="30"/>
    <x v="22"/>
    <s v="PT PLANT"/>
    <m/>
  </r>
  <r>
    <n v="24"/>
    <s v="WAX RIBBON"/>
    <s v="32. ผู้รับการประเมิน (WAX RIBBON)"/>
    <n v="32"/>
    <x v="23"/>
    <s v="PT PLANT"/>
    <m/>
  </r>
  <r>
    <n v="25"/>
    <s v="BARCODE"/>
    <s v="34. ผู้รับการประเมิน (BARCODE)"/>
    <n v="34"/>
    <x v="0"/>
    <s v="RS PLANT"/>
    <m/>
  </r>
  <r>
    <n v="26"/>
    <s v="CO2"/>
    <s v="35. ผู้รับการประเมิน (CO2)"/>
    <n v="35"/>
    <x v="5"/>
    <s v="RS PLANT"/>
    <m/>
  </r>
  <r>
    <n v="27"/>
    <s v="CROWN"/>
    <s v="36. ผู้รับการประเมิน (CROWN)"/>
    <n v="36"/>
    <x v="7"/>
    <s v="RS PLANT"/>
    <m/>
  </r>
  <r>
    <n v="28"/>
    <s v="GLASS BOTTLE"/>
    <s v="37. ผู้รับการประเมิน (GLASS BOTTLE)"/>
    <n v="37"/>
    <x v="24"/>
    <s v="RS PLANT"/>
    <m/>
  </r>
  <r>
    <n v="29"/>
    <s v="GLUE"/>
    <s v="38. ผู้รับการประเมิน (GLUE)"/>
    <n v="38"/>
    <x v="10"/>
    <s v="RS PLANT"/>
    <m/>
  </r>
  <r>
    <n v="30"/>
    <s v="LABEL"/>
    <s v="39. ผู้รับการประเมิน (LABEL)"/>
    <n v="39"/>
    <x v="11"/>
    <s v="RS PLANT"/>
    <m/>
  </r>
  <r>
    <n v="31"/>
    <s v="LIQUID NITROGEN"/>
    <s v="40. ผู้รับการประเมิน (LIQUID NITROGEN)"/>
    <n v="40"/>
    <x v="25"/>
    <s v="RS PLANT"/>
    <m/>
  </r>
  <r>
    <n v="32"/>
    <s v="LIQUID SUCROSE"/>
    <s v="41. ผู้รับการประเมิน (LIQUID SUCROSE)"/>
    <n v="41"/>
    <x v="12"/>
    <s v="RS PLANT"/>
    <m/>
  </r>
  <r>
    <n v="33"/>
    <s v="PALLET"/>
    <s v="42. ผู้รับการประเมิน (PALLET)"/>
    <n v="42"/>
    <x v="13"/>
    <s v="RS PLANT"/>
    <m/>
  </r>
  <r>
    <n v="34"/>
    <s v="PALLET STICKER"/>
    <s v="43. ผู้รับการประเมิน (PALLET STICKER)"/>
    <n v="43"/>
    <x v="14"/>
    <s v="RS PLANT"/>
    <m/>
  </r>
  <r>
    <n v="35"/>
    <s v="PAPER CORE"/>
    <s v="44. ผู้รับการประเมิน (PAPER CORE)"/>
    <n v="44"/>
    <x v="26"/>
    <s v="RS PLANT"/>
    <m/>
  </r>
  <r>
    <n v="36"/>
    <s v="PLASTIC CLOSURE"/>
    <s v="45. ผู้รับการประเมิน (PLASTIC CLOSURE)"/>
    <n v="45"/>
    <x v="15"/>
    <s v="RS PLANT"/>
    <m/>
  </r>
  <r>
    <n v="37"/>
    <s v="PREFORM"/>
    <s v="46. ผู้รับการประเมิน (PREFORM)"/>
    <n v="46"/>
    <x v="16"/>
    <s v="RS PLANT"/>
    <m/>
  </r>
  <r>
    <n v="38"/>
    <s v="PREFORM CARTON"/>
    <s v="47. ผู้รับการประเมิน (PREFORM CARTON)"/>
    <n v="47"/>
    <x v="27"/>
    <s v="RS PLANT"/>
    <m/>
  </r>
  <r>
    <n v="39"/>
    <s v="RESIN"/>
    <s v="48. ผู้รับการประเมิน (RESIN)"/>
    <n v="48"/>
    <x v="17"/>
    <s v="RS PLANT"/>
    <m/>
  </r>
  <r>
    <n v="40"/>
    <s v="SHRINK FILM"/>
    <s v="49. ผู้รับการประเมิน (SHRINK FILM)"/>
    <n v="49"/>
    <x v="18"/>
    <s v="RS PLANT"/>
    <m/>
  </r>
  <r>
    <n v="41"/>
    <s v="STRAPPING BAND"/>
    <s v="50. ผู้รับการประเมิน (STRAPPING BAND)"/>
    <n v="50"/>
    <x v="19"/>
    <s v="RS PLANT"/>
    <m/>
  </r>
  <r>
    <n v="42"/>
    <s v="STRETCH FILM"/>
    <s v="51. ผู้รับการประเมิน (STRETCH FILM)"/>
    <n v="51"/>
    <x v="20"/>
    <s v="RS PLANT"/>
    <m/>
  </r>
  <r>
    <n v="43"/>
    <s v="SUPPORT SHEET"/>
    <s v="52. ผู้รับการประเมิน (SUPPORT SHEET)"/>
    <n v="52"/>
    <x v="22"/>
    <s v="RS PLANT"/>
    <m/>
  </r>
  <r>
    <n v="44"/>
    <s v="TRAY"/>
    <s v="53. ผู้รับการประเมิน (TRAY)"/>
    <n v="53"/>
    <x v="28"/>
    <s v="RS PLANT"/>
    <m/>
  </r>
  <r>
    <n v="45"/>
    <s v="WAX RIBBON"/>
    <s v="54. ผู้รับการประเมิน (WAX RIBBON)"/>
    <n v="54"/>
    <x v="23"/>
    <s v="RS PLANT"/>
    <m/>
  </r>
  <r>
    <n v="46"/>
    <s v="BARCODE"/>
    <s v="56. ผู้รับการประเมิน (BARCODE)"/>
    <n v="56"/>
    <x v="0"/>
    <s v="KK PLANT"/>
    <m/>
  </r>
  <r>
    <n v="47"/>
    <s v="CO2"/>
    <s v="57. ผู้รับการประเมิน (CO2)"/>
    <n v="57"/>
    <x v="5"/>
    <s v="KK PLANT"/>
    <m/>
  </r>
  <r>
    <n v="48"/>
    <s v="CROWN"/>
    <s v="58. ผู้รับการประเมิน (CROWN)"/>
    <n v="58"/>
    <x v="7"/>
    <s v="KK PLANT"/>
    <m/>
  </r>
  <r>
    <n v="49"/>
    <s v="GLUE"/>
    <s v="59. ผู้รับการประเมิน (GLUE)"/>
    <n v="59"/>
    <x v="10"/>
    <s v="KK PLANT"/>
    <m/>
  </r>
  <r>
    <n v="50"/>
    <s v="LABEL"/>
    <s v="60. ผู้รับการประเมิน (LABEL)"/>
    <n v="60"/>
    <x v="11"/>
    <s v="KK PLANT"/>
    <m/>
  </r>
  <r>
    <n v="51"/>
    <s v="LIQUID NITROGEN"/>
    <s v="61. ผู้รับการประเมิน (LIQUID NITROGEN)"/>
    <n v="61"/>
    <x v="25"/>
    <s v="KK PLANT"/>
    <m/>
  </r>
  <r>
    <n v="52"/>
    <s v="PALLET STICKER"/>
    <s v="62. ผู้รับการประเมิน (PALLET STICKER)"/>
    <n v="62"/>
    <x v="14"/>
    <s v="KK PLANT"/>
    <m/>
  </r>
  <r>
    <n v="53"/>
    <s v="PLASTIC CLOSURE"/>
    <s v="63. ผู้รับการประเมิน (PLASTIC CLOSURE)"/>
    <n v="63"/>
    <x v="15"/>
    <s v="KK PLANT"/>
    <m/>
  </r>
  <r>
    <n v="54"/>
    <s v="PREFORM"/>
    <s v="64. ผู้รับการประเมิน (PREFORM)"/>
    <n v="64"/>
    <x v="16"/>
    <s v="KK PLANT"/>
    <m/>
  </r>
  <r>
    <n v="55"/>
    <s v="SHRINK FILM"/>
    <s v="65. ผู้รับการประเมิน (SHRINK FILM)"/>
    <n v="65"/>
    <x v="18"/>
    <s v="KK PLANT"/>
    <m/>
  </r>
  <r>
    <n v="56"/>
    <s v="STRAPPING BAND"/>
    <s v="66. ผู้รับการประเมิน (STRAPPING BAND)"/>
    <n v="66"/>
    <x v="19"/>
    <s v="KK PLANT"/>
    <m/>
  </r>
  <r>
    <n v="57"/>
    <s v="SUGAR"/>
    <s v="67. ผู้รับการประเมิน (SUGAR)"/>
    <n v="67"/>
    <x v="21"/>
    <s v="KK PLANT"/>
    <m/>
  </r>
  <r>
    <n v="58"/>
    <s v="SUPPORT SHEET"/>
    <s v="68. ผู้รับการประเมิน (SUPPORT SHEET)"/>
    <n v="68"/>
    <x v="22"/>
    <s v="KK PLANT"/>
    <m/>
  </r>
  <r>
    <n v="59"/>
    <s v="WAX RIBBON"/>
    <s v="69. ผู้รับการประเมิน (WAX RIBBON)"/>
    <n v="69"/>
    <x v="23"/>
    <s v="KK PLANT"/>
    <m/>
  </r>
  <r>
    <n v="60"/>
    <s v="ALL"/>
    <s v="– ไม่มีการเชื่อมโยงหน้าถัดไป –"/>
    <m/>
    <x v="29"/>
    <s v="KR PLANT"/>
    <m/>
  </r>
  <r>
    <n v="61"/>
    <s v="BARCODE"/>
    <s v="71. ผู้รับการประเมิน (BARCODE)"/>
    <n v="71"/>
    <x v="0"/>
    <s v="KR PLANT"/>
    <m/>
  </r>
  <r>
    <n v="62"/>
    <s v="CO2"/>
    <s v="72. ผู้รับการประเมิน (CO2)"/>
    <n v="72"/>
    <x v="5"/>
    <s v="KR PLANT"/>
    <m/>
  </r>
  <r>
    <n v="63"/>
    <s v="GLUE"/>
    <s v="73. ผู้รับการประเมิน (GLUE)"/>
    <n v="73"/>
    <x v="10"/>
    <s v="KR PLANT"/>
    <m/>
  </r>
  <r>
    <n v="64"/>
    <s v="LABEL"/>
    <s v="74. ผู้รับการประเมิน (LABEL)"/>
    <n v="74"/>
    <x v="11"/>
    <s v="KR PLANT"/>
    <m/>
  </r>
  <r>
    <n v="65"/>
    <s v="LIQUID SUCROSE"/>
    <s v="75. ผู้รับการประเมิน (LIQUID SUCROSE)"/>
    <n v="75"/>
    <x v="12"/>
    <s v="KR PLANT"/>
    <m/>
  </r>
  <r>
    <n v="66"/>
    <s v="OPP TAPE"/>
    <s v="– ไม่มีการเชื่อมโยงหน้าถัดไป –"/>
    <m/>
    <x v="29"/>
    <s v="KR PLANT"/>
    <m/>
  </r>
  <r>
    <n v="67"/>
    <s v="PALLET"/>
    <s v="76. ผู้รับการประเมิน (PALLET)"/>
    <n v="76"/>
    <x v="13"/>
    <s v="KR PLANT"/>
    <m/>
  </r>
  <r>
    <n v="68"/>
    <s v="PALLET STICKER"/>
    <s v="77. ผู้รับการประเมิน (PALLET STICKER)"/>
    <n v="77"/>
    <x v="14"/>
    <s v="KR PLANT"/>
    <m/>
  </r>
  <r>
    <n v="69"/>
    <s v="PAPER CORE"/>
    <s v="78. ผู้รับการประเมิน (PAPER CORE)"/>
    <n v="78"/>
    <x v="26"/>
    <s v="KR PLANT"/>
    <m/>
  </r>
  <r>
    <n v="70"/>
    <s v="PLASTIC CLOSURE"/>
    <s v="79. ผู้รับการประเมิน (PLASTIC CLOSURE)"/>
    <n v="79"/>
    <x v="15"/>
    <s v="KR PLANT"/>
    <m/>
  </r>
  <r>
    <n v="71"/>
    <s v="PREFORM"/>
    <s v="80. ผู้รับการประเมิน (PREFORM)"/>
    <n v="80"/>
    <x v="16"/>
    <s v="KR PLANT"/>
    <m/>
  </r>
  <r>
    <n v="72"/>
    <s v="PREFORM CARTON"/>
    <s v="81. ผู้รับการประเมิน (PREFORM CARTON)"/>
    <n v="81"/>
    <x v="27"/>
    <s v="KR PLANT"/>
    <m/>
  </r>
  <r>
    <n v="73"/>
    <s v="RESIN"/>
    <s v="82. ผู้รับการประเมิน (RESIN)"/>
    <n v="82"/>
    <x v="17"/>
    <s v="KR PLANT"/>
    <m/>
  </r>
  <r>
    <n v="74"/>
    <s v="SHRINK FILM"/>
    <s v="83. ผู้รับการประเมิน (SHRINK FILM)"/>
    <n v="83"/>
    <x v="18"/>
    <s v="KR PLANT"/>
    <m/>
  </r>
  <r>
    <n v="75"/>
    <s v="STRETCH FILM"/>
    <s v="84. ผู้รับการประเมิน (STRETCH FILM)"/>
    <n v="84"/>
    <x v="20"/>
    <s v="KR PLANT"/>
    <m/>
  </r>
  <r>
    <n v="76"/>
    <s v="SUGAR"/>
    <s v="85. ผู้รับการประเมิน (SUGAR)"/>
    <n v="85"/>
    <x v="21"/>
    <s v="KR PLANT"/>
    <m/>
  </r>
  <r>
    <n v="77"/>
    <s v="SUPPORT SHEET"/>
    <s v="86. ผู้รับการประเมิน (SUPPORT SHEET)"/>
    <n v="86"/>
    <x v="22"/>
    <s v="KR PLANT"/>
    <m/>
  </r>
  <r>
    <n v="78"/>
    <s v="WAX RIBBON"/>
    <s v="87. ผู้รับการประเมิน (WAX RIBBON)"/>
    <n v="87"/>
    <x v="23"/>
    <s v="KR PLANT"/>
    <m/>
  </r>
  <r>
    <n v="79"/>
    <s v="ANTI SLIP GLUE"/>
    <s v="89. ผู้รับการประเมิน (ANTI SLIP GLUE)"/>
    <n v="89"/>
    <x v="30"/>
    <s v="LP PLANT"/>
    <m/>
  </r>
  <r>
    <n v="80"/>
    <s v="BARCODE"/>
    <s v="90. ผู้รับการประเมิน (BARCODE)"/>
    <n v="90"/>
    <x v="0"/>
    <s v="LP PLANT"/>
    <m/>
  </r>
  <r>
    <n v="81"/>
    <s v="CO2"/>
    <s v="91. ผู้รับการประเมิน (CO2)"/>
    <n v="91"/>
    <x v="5"/>
    <s v="LP PLANT"/>
    <m/>
  </r>
  <r>
    <n v="82"/>
    <s v="CROWN"/>
    <s v="92. ผู้รับการประเมิน (CROWN)"/>
    <n v="92"/>
    <x v="7"/>
    <s v="LP PLANT"/>
    <m/>
  </r>
  <r>
    <n v="83"/>
    <s v="GLUE"/>
    <s v="93. ผู้รับการประเมิน (GLUE)"/>
    <n v="93"/>
    <x v="10"/>
    <s v="LP PLANT"/>
    <m/>
  </r>
  <r>
    <n v="84"/>
    <s v="LABEL"/>
    <s v="94. ผู้รับการประเมิน (LABEL)"/>
    <n v="94"/>
    <x v="11"/>
    <s v="LP PLANT"/>
    <m/>
  </r>
  <r>
    <n v="85"/>
    <s v="PLASTIC CLOSURE"/>
    <s v="95. ผู้รับการประเมิน (PLASTIC CLOSURE)"/>
    <n v="95"/>
    <x v="15"/>
    <s v="LP PLANT"/>
    <m/>
  </r>
  <r>
    <n v="86"/>
    <s v="PREFORM"/>
    <s v="97. ผู้รับการประเมิน (PREFORM)"/>
    <n v="97"/>
    <x v="16"/>
    <s v="LP PLANT"/>
    <m/>
  </r>
  <r>
    <n v="87"/>
    <s v="SHRINK FILM"/>
    <s v="98. ผู้รับการประเมิน (SHRINK FILM)"/>
    <n v="98"/>
    <x v="18"/>
    <s v="LP PLANT"/>
    <m/>
  </r>
  <r>
    <n v="88"/>
    <s v="STRAPPING BAND"/>
    <s v="99. ผู้รับการประเมิน (STRAPPING BAND)"/>
    <n v="99"/>
    <x v="19"/>
    <s v="LP PLANT"/>
    <m/>
  </r>
  <r>
    <n v="89"/>
    <s v="STRETCH FILM"/>
    <s v="100. ผู้รับการประเมิน (STRETCH FILM)"/>
    <n v="100"/>
    <x v="20"/>
    <s v="LP PLANT"/>
    <m/>
  </r>
  <r>
    <n v="90"/>
    <s v="SUGAR"/>
    <s v="101. ผู้รับการประเมิน (SUGAR)"/>
    <n v="101"/>
    <x v="21"/>
    <s v="LP PLANT"/>
    <m/>
  </r>
  <r>
    <n v="91"/>
    <s v="SUPPORT SHEET"/>
    <s v="102. ผู้รับการประเมิน (SUPPORT SHEET)"/>
    <n v="102"/>
    <x v="22"/>
    <s v="LP PLANT"/>
    <m/>
  </r>
  <r>
    <n v="92"/>
    <s v="WAX RIBBON"/>
    <s v="103. ผู้รับการประเมิน (WAX RIBBON)"/>
    <n v="103"/>
    <x v="23"/>
    <s v="LP PLANT"/>
    <m/>
  </r>
  <r>
    <n v="93"/>
    <s v="ALL"/>
    <s v="6. ผู้รับการประเมิน (ALL)"/>
    <n v="6"/>
    <x v="31"/>
    <s v="ALL"/>
    <m/>
  </r>
</pivotCacheRecords>
</file>

<file path=xl/pivotCache/pivotCacheRecords2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x v="0"/>
    <x v="0"/>
    <x v="0"/>
    <s v="PACKAGING"/>
    <m/>
    <m/>
    <m/>
    <m/>
    <m/>
    <m/>
    <m/>
    <m/>
    <m/>
    <m/>
    <m/>
    <m/>
    <m/>
    <m/>
    <n v="4"/>
    <m/>
    <n v="4"/>
    <n v="4"/>
    <s v="-"/>
    <m/>
    <m/>
    <s v=""/>
    <s v=""/>
    <s v=""/>
    <s v=""/>
    <s v=""/>
    <s v=""/>
    <s v=""/>
    <s v=""/>
    <s v=""/>
    <s v=""/>
    <s v=""/>
    <s v=""/>
    <s v=""/>
    <s v=""/>
    <n v="1.25"/>
    <s v=""/>
    <n v="1.25"/>
    <n v="2.5"/>
    <s v=""/>
    <s v=""/>
    <s v=""/>
  </r>
  <r>
    <x v="0"/>
    <x v="0"/>
    <x v="0"/>
    <x v="0"/>
    <s v="PACKAGING"/>
    <m/>
    <m/>
    <m/>
    <m/>
    <m/>
    <m/>
    <m/>
    <m/>
    <m/>
    <m/>
    <m/>
    <m/>
    <m/>
    <m/>
    <n v="4"/>
    <m/>
    <n v="4"/>
    <n v="4"/>
    <s v="-"/>
    <m/>
    <m/>
    <s v=""/>
    <s v=""/>
    <s v=""/>
    <s v=""/>
    <s v=""/>
    <s v=""/>
    <s v=""/>
    <s v=""/>
    <s v=""/>
    <s v=""/>
    <s v=""/>
    <s v=""/>
    <s v=""/>
    <s v=""/>
    <n v="1.25"/>
    <s v=""/>
    <n v="1.25"/>
    <n v="2.5"/>
    <s v=""/>
    <s v=""/>
    <s v=""/>
  </r>
  <r>
    <x v="0"/>
    <x v="1"/>
    <x v="1"/>
    <x v="0"/>
    <s v="PACKAGING"/>
    <m/>
    <m/>
    <m/>
    <m/>
    <m/>
    <m/>
    <m/>
    <m/>
    <m/>
    <m/>
    <m/>
    <m/>
    <m/>
    <m/>
    <n v="4"/>
    <m/>
    <n v="3"/>
    <n v="3"/>
    <n v="4"/>
    <m/>
    <m/>
    <s v=""/>
    <s v=""/>
    <s v=""/>
    <s v=""/>
    <s v=""/>
    <s v=""/>
    <s v=""/>
    <s v=""/>
    <s v=""/>
    <s v=""/>
    <s v=""/>
    <s v=""/>
    <s v=""/>
    <s v=""/>
    <n v="1.25"/>
    <s v=""/>
    <n v="0.9375"/>
    <n v="1.875"/>
    <n v="2.5"/>
    <s v=""/>
    <s v=""/>
  </r>
  <r>
    <x v="0"/>
    <x v="1"/>
    <x v="1"/>
    <x v="0"/>
    <s v="PURCHASING"/>
    <m/>
    <m/>
    <m/>
    <m/>
    <m/>
    <m/>
    <m/>
    <m/>
    <m/>
    <n v="3"/>
    <n v="2"/>
    <m/>
    <m/>
    <n v="4"/>
    <m/>
    <n v="4"/>
    <m/>
    <m/>
    <m/>
    <m/>
    <n v="4"/>
    <s v=""/>
    <s v=""/>
    <s v=""/>
    <s v=""/>
    <s v=""/>
    <s v=""/>
    <s v=""/>
    <s v=""/>
    <s v=""/>
    <n v="7.5"/>
    <n v="5"/>
    <s v=""/>
    <s v=""/>
    <n v="1.25"/>
    <s v=""/>
    <n v="1.25"/>
    <s v=""/>
    <s v=""/>
    <s v=""/>
    <s v=""/>
    <n v="5"/>
  </r>
  <r>
    <x v="0"/>
    <x v="2"/>
    <x v="1"/>
    <x v="0"/>
    <s v="PURCHASING"/>
    <m/>
    <m/>
    <m/>
    <m/>
    <m/>
    <m/>
    <m/>
    <m/>
    <m/>
    <n v="3"/>
    <n v="2"/>
    <m/>
    <m/>
    <n v="4"/>
    <m/>
    <n v="4"/>
    <m/>
    <m/>
    <m/>
    <m/>
    <n v="4"/>
    <s v=""/>
    <s v=""/>
    <s v=""/>
    <s v=""/>
    <s v=""/>
    <s v=""/>
    <s v=""/>
    <s v=""/>
    <s v=""/>
    <n v="7.5"/>
    <n v="5"/>
    <s v=""/>
    <s v=""/>
    <n v="1.25"/>
    <s v=""/>
    <n v="1.25"/>
    <s v=""/>
    <s v=""/>
    <s v=""/>
    <s v=""/>
    <n v="5"/>
  </r>
  <r>
    <x v="0"/>
    <x v="1"/>
    <x v="1"/>
    <x v="0"/>
    <s v="QA"/>
    <n v="4"/>
    <n v="4"/>
    <n v="4"/>
    <m/>
    <m/>
    <m/>
    <m/>
    <m/>
    <m/>
    <m/>
    <m/>
    <n v="4"/>
    <n v="4"/>
    <m/>
    <m/>
    <m/>
    <m/>
    <m/>
    <m/>
    <n v="4"/>
    <m/>
    <n v="10"/>
    <n v="10"/>
    <n v="10"/>
    <s v=""/>
    <s v=""/>
    <s v=""/>
    <s v=""/>
    <s v=""/>
    <s v=""/>
    <s v=""/>
    <s v=""/>
    <n v="2.5"/>
    <n v="2.5"/>
    <s v=""/>
    <s v=""/>
    <s v=""/>
    <s v=""/>
    <s v=""/>
    <s v=""/>
    <n v="10"/>
    <s v=""/>
  </r>
  <r>
    <x v="0"/>
    <x v="3"/>
    <x v="1"/>
    <x v="0"/>
    <s v="QA"/>
    <n v="3"/>
    <n v="3"/>
    <n v="4"/>
    <m/>
    <m/>
    <m/>
    <m/>
    <m/>
    <m/>
    <m/>
    <m/>
    <n v="3"/>
    <n v="3"/>
    <m/>
    <m/>
    <m/>
    <m/>
    <m/>
    <m/>
    <n v="4"/>
    <m/>
    <n v="7.5"/>
    <n v="7.5"/>
    <n v="10"/>
    <s v=""/>
    <s v=""/>
    <s v=""/>
    <s v=""/>
    <s v=""/>
    <s v=""/>
    <s v=""/>
    <s v=""/>
    <n v="1.875"/>
    <n v="1.875"/>
    <s v=""/>
    <s v=""/>
    <s v=""/>
    <s v=""/>
    <s v=""/>
    <s v=""/>
    <n v="10"/>
    <s v=""/>
  </r>
  <r>
    <x v="0"/>
    <x v="3"/>
    <x v="1"/>
    <x v="0"/>
    <s v="STORE"/>
    <m/>
    <m/>
    <m/>
    <n v="4"/>
    <n v="4"/>
    <n v="4"/>
    <n v="4"/>
    <n v="4"/>
    <n v="4"/>
    <m/>
    <m/>
    <m/>
    <m/>
    <m/>
    <m/>
    <m/>
    <m/>
    <m/>
    <m/>
    <m/>
    <m/>
    <s v=""/>
    <s v=""/>
    <s v=""/>
    <n v="4"/>
    <n v="4"/>
    <n v="3"/>
    <n v="3"/>
    <n v="3"/>
    <n v="3"/>
    <s v=""/>
    <s v=""/>
    <s v=""/>
    <s v=""/>
    <s v=""/>
    <s v=""/>
    <s v=""/>
    <s v=""/>
    <s v=""/>
    <s v=""/>
    <s v=""/>
    <s v=""/>
  </r>
  <r>
    <x v="0"/>
    <x v="2"/>
    <x v="1"/>
    <x v="0"/>
    <s v="STORE"/>
    <m/>
    <m/>
    <m/>
    <n v="3"/>
    <n v="2"/>
    <n v="3"/>
    <n v="3"/>
    <n v="2"/>
    <n v="3"/>
    <m/>
    <m/>
    <m/>
    <m/>
    <m/>
    <m/>
    <m/>
    <m/>
    <m/>
    <m/>
    <m/>
    <m/>
    <s v=""/>
    <s v=""/>
    <s v=""/>
    <n v="3"/>
    <n v="2"/>
    <n v="2.25"/>
    <n v="2.25"/>
    <n v="1.5"/>
    <n v="2.25"/>
    <s v=""/>
    <s v=""/>
    <s v=""/>
    <s v=""/>
    <s v=""/>
    <s v=""/>
    <s v=""/>
    <s v=""/>
    <s v=""/>
    <s v=""/>
    <s v=""/>
    <s v=""/>
  </r>
  <r>
    <x v="0"/>
    <x v="4"/>
    <x v="1"/>
    <x v="0"/>
    <s v="STORE"/>
    <m/>
    <m/>
    <m/>
    <n v="3"/>
    <n v="3"/>
    <n v="3"/>
    <n v="3"/>
    <n v="3"/>
    <n v="3"/>
    <m/>
    <m/>
    <m/>
    <m/>
    <m/>
    <m/>
    <m/>
    <m/>
    <m/>
    <m/>
    <m/>
    <m/>
    <s v=""/>
    <s v=""/>
    <s v=""/>
    <n v="3"/>
    <n v="3"/>
    <n v="2.25"/>
    <n v="2.25"/>
    <n v="2.25"/>
    <n v="2.25"/>
    <s v=""/>
    <s v=""/>
    <s v=""/>
    <s v=""/>
    <s v=""/>
    <s v=""/>
    <s v=""/>
    <s v=""/>
    <s v=""/>
    <s v=""/>
    <s v=""/>
    <s v=""/>
  </r>
  <r>
    <x v="1"/>
    <x v="1"/>
    <x v="2"/>
    <x v="1"/>
    <s v="PACKAGING"/>
    <m/>
    <m/>
    <m/>
    <m/>
    <m/>
    <m/>
    <m/>
    <m/>
    <m/>
    <m/>
    <m/>
    <m/>
    <m/>
    <m/>
    <n v="3"/>
    <m/>
    <n v="4"/>
    <n v="4"/>
    <n v="3"/>
    <m/>
    <m/>
    <s v=""/>
    <s v=""/>
    <s v=""/>
    <s v=""/>
    <s v=""/>
    <s v=""/>
    <s v=""/>
    <s v=""/>
    <s v=""/>
    <s v=""/>
    <s v=""/>
    <s v=""/>
    <s v=""/>
    <s v=""/>
    <n v="0.9375"/>
    <s v=""/>
    <n v="1.25"/>
    <n v="2.5"/>
    <n v="1.875"/>
    <s v=""/>
    <s v=""/>
  </r>
  <r>
    <x v="1"/>
    <x v="2"/>
    <x v="2"/>
    <x v="1"/>
    <s v="PURCHASING"/>
    <m/>
    <m/>
    <m/>
    <m/>
    <m/>
    <m/>
    <m/>
    <m/>
    <m/>
    <n v="4"/>
    <n v="3"/>
    <m/>
    <m/>
    <n v="4"/>
    <m/>
    <n v="2"/>
    <m/>
    <m/>
    <m/>
    <m/>
    <n v="4"/>
    <s v=""/>
    <s v=""/>
    <s v=""/>
    <s v=""/>
    <s v=""/>
    <s v=""/>
    <s v=""/>
    <s v=""/>
    <s v=""/>
    <n v="10"/>
    <n v="7.5"/>
    <s v=""/>
    <s v=""/>
    <n v="1.25"/>
    <s v=""/>
    <n v="0.625"/>
    <s v=""/>
    <s v=""/>
    <s v=""/>
    <s v=""/>
    <n v="5"/>
  </r>
  <r>
    <x v="0"/>
    <x v="3"/>
    <x v="1"/>
    <x v="0"/>
    <s v="QA"/>
    <n v="4"/>
    <n v="4"/>
    <n v="4"/>
    <m/>
    <m/>
    <m/>
    <m/>
    <m/>
    <m/>
    <m/>
    <m/>
    <n v="3"/>
    <n v="4"/>
    <m/>
    <m/>
    <m/>
    <m/>
    <m/>
    <m/>
    <n v="4"/>
    <m/>
    <n v="10"/>
    <n v="10"/>
    <n v="10"/>
    <s v=""/>
    <s v=""/>
    <s v=""/>
    <s v=""/>
    <s v=""/>
    <s v=""/>
    <s v=""/>
    <s v=""/>
    <n v="1.875"/>
    <n v="2.5"/>
    <s v=""/>
    <s v=""/>
    <s v=""/>
    <s v=""/>
    <s v=""/>
    <s v=""/>
    <n v="10"/>
    <s v=""/>
  </r>
  <r>
    <x v="0"/>
    <x v="3"/>
    <x v="1"/>
    <x v="0"/>
    <s v="STORE"/>
    <m/>
    <m/>
    <m/>
    <n v="4"/>
    <n v="3"/>
    <n v="4"/>
    <n v="4"/>
    <n v="3"/>
    <n v="4"/>
    <m/>
    <m/>
    <m/>
    <m/>
    <m/>
    <m/>
    <m/>
    <m/>
    <m/>
    <m/>
    <m/>
    <m/>
    <s v=""/>
    <s v=""/>
    <s v=""/>
    <n v="4"/>
    <n v="3"/>
    <n v="3"/>
    <n v="3"/>
    <n v="2.25"/>
    <n v="3"/>
    <s v=""/>
    <s v=""/>
    <s v=""/>
    <s v=""/>
    <s v=""/>
    <s v=""/>
    <s v=""/>
    <s v=""/>
    <s v=""/>
    <s v=""/>
    <s v=""/>
    <s v=""/>
  </r>
  <r>
    <x v="0"/>
    <x v="1"/>
    <x v="2"/>
    <x v="1"/>
    <s v="PACKAGING"/>
    <m/>
    <m/>
    <m/>
    <m/>
    <m/>
    <m/>
    <m/>
    <m/>
    <m/>
    <m/>
    <m/>
    <m/>
    <m/>
    <m/>
    <n v="2"/>
    <m/>
    <n v="4"/>
    <n v="4"/>
    <n v="4"/>
    <m/>
    <m/>
    <s v=""/>
    <s v=""/>
    <s v=""/>
    <s v=""/>
    <s v=""/>
    <s v=""/>
    <s v=""/>
    <s v=""/>
    <s v=""/>
    <s v=""/>
    <s v=""/>
    <s v=""/>
    <s v=""/>
    <s v=""/>
    <n v="0.625"/>
    <s v=""/>
    <n v="1.25"/>
    <n v="2.5"/>
    <n v="2.5"/>
    <s v=""/>
    <s v=""/>
  </r>
  <r>
    <x v="0"/>
    <x v="2"/>
    <x v="2"/>
    <x v="1"/>
    <s v="PURCHASING"/>
    <m/>
    <m/>
    <m/>
    <m/>
    <m/>
    <m/>
    <m/>
    <m/>
    <m/>
    <n v="3"/>
    <n v="3"/>
    <m/>
    <m/>
    <n v="3"/>
    <m/>
    <n v="4"/>
    <m/>
    <m/>
    <m/>
    <m/>
    <n v="3"/>
    <s v=""/>
    <s v=""/>
    <s v=""/>
    <s v=""/>
    <s v=""/>
    <s v=""/>
    <s v=""/>
    <s v=""/>
    <s v=""/>
    <n v="7.5"/>
    <n v="7.5"/>
    <s v=""/>
    <s v=""/>
    <n v="0.9375"/>
    <s v=""/>
    <n v="1.25"/>
    <s v=""/>
    <s v=""/>
    <s v=""/>
    <s v=""/>
    <n v="3.75"/>
  </r>
</pivotCacheRecords>
</file>

<file path=xl/pivotCache/pivotCacheRecords2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s v="98. ผู้ประกอบประเมิน (ANTI SLIP GLUE)"/>
    <x v="0"/>
    <x v="0"/>
  </r>
  <r>
    <s v="8. ผู้ประกอบประเมิน (BARCODE) PKG"/>
    <x v="1"/>
    <x v="1"/>
  </r>
  <r>
    <s v="9. ผู้ประกอบประเมิน (BIB BAG)"/>
    <x v="2"/>
    <x v="2"/>
  </r>
  <r>
    <s v="10. ผู้ประกอบประเมิน (BIB BOX)"/>
    <x v="3"/>
    <x v="3"/>
  </r>
  <r>
    <s v="11. ผู้ประกอบประเมิน (CAN BODY)"/>
    <x v="4"/>
    <x v="4"/>
  </r>
  <r>
    <s v="12. ผู้ประกอบประเมิน (CAN END)"/>
    <x v="5"/>
    <x v="5"/>
  </r>
  <r>
    <s v="81. ผู้ประกอบประเมิน (CO2)"/>
    <x v="6"/>
    <x v="6"/>
  </r>
  <r>
    <s v="15. ผู้ประกอบประเมิน (CORNER GUARD)"/>
    <x v="7"/>
    <x v="7"/>
  </r>
  <r>
    <s v="16. ผู้ประกอบประเมิน (CROWN)"/>
    <x v="8"/>
    <x v="8"/>
  </r>
  <r>
    <s v="17. ผู้ประกอบประเมิน (GAS NITROGEN)"/>
    <x v="9"/>
    <x v="9"/>
  </r>
  <r>
    <s v="18. ผู้ประกอบประเมิน (GAS BOTTLE)"/>
    <x v="10"/>
    <x v="10"/>
  </r>
  <r>
    <s v="47. ผู้ประกอบประเมิน (GLUE)"/>
    <x v="11"/>
    <x v="11"/>
  </r>
  <r>
    <s v="21. ผู้ประกอบประเมิน (LABEL)"/>
    <x v="12"/>
    <x v="12"/>
  </r>
  <r>
    <s v="49. ผู้ประกอบประเมิน (LIQUID NITROGEN)"/>
    <x v="13"/>
    <x v="13"/>
  </r>
  <r>
    <s v="23. ผู้ประกอบประเมิน (LIQUID SUCROSE) PKG"/>
    <x v="14"/>
    <x v="14"/>
  </r>
  <r>
    <s v="25. ผู้ประกอบประเมิน (PALLET) PKG"/>
    <x v="15"/>
    <x v="15"/>
  </r>
  <r>
    <s v="71. ผู้ประกอบประเมิน (PALLET STICKER)"/>
    <x v="16"/>
    <x v="16"/>
  </r>
  <r>
    <s v="53. ผู้ประกอบประเมิน (PAPER CORE)"/>
    <x v="17"/>
    <x v="17"/>
  </r>
  <r>
    <s v="27. ผู้ประกอบประเมิน (PLASTIC CAP CO2)"/>
    <x v="18"/>
    <x v="18"/>
  </r>
  <r>
    <s v="29. ผู้ประกอบประเมิน (PLASTIC CLOSURE)"/>
    <x v="19"/>
    <x v="19"/>
  </r>
  <r>
    <s v="55. ผู้ประกอบประเมิน (PREFORM)"/>
    <x v="20"/>
    <x v="20"/>
  </r>
  <r>
    <s v="56. ผู้ประกอบประเมิน (PREFORM CARTON)"/>
    <x v="21"/>
    <x v="21"/>
  </r>
  <r>
    <s v="32. ผู้ประกอบประเมิน (RESIN) PKG"/>
    <x v="22"/>
    <x v="22"/>
  </r>
  <r>
    <s v="33. ผู้ประกอบประเมิน (SHRINK FILM)"/>
    <x v="23"/>
    <x v="23"/>
  </r>
  <r>
    <s v="34. ผู้ประกอบประเมิน (STRAPPING BAND)"/>
    <x v="24"/>
    <x v="24"/>
  </r>
  <r>
    <s v="35. ผู้ประกอบประเมิน (STRETCH FILM)"/>
    <x v="25"/>
    <x v="25"/>
  </r>
  <r>
    <s v="37. ผู้ประกอบประเมิน (SUGAR) PKG"/>
    <x v="26"/>
    <x v="26"/>
  </r>
  <r>
    <s v="38. ผู้ประกอบประเมิน (SUPPORT SHEET)"/>
    <x v="27"/>
    <x v="27"/>
  </r>
  <r>
    <s v="40. ผู้ประกอบประเมิน (TRAY) PKG"/>
    <x v="28"/>
    <x v="28"/>
  </r>
  <r>
    <s v="41. ผู้ประกอบประเมิน (WAX RIBBON)"/>
    <x v="29"/>
    <x v="29"/>
  </r>
  <r>
    <s v="7. ผู้ประกอบประเมิน (BARCODE)"/>
    <x v="30"/>
    <x v="30"/>
  </r>
  <r>
    <s v="13. ผู้ประกอบประเมิน (CO2)"/>
    <x v="31"/>
    <x v="6"/>
  </r>
  <r>
    <s v="19. ผู้ประกอบประเมิน (GLUE)"/>
    <x v="32"/>
    <x v="11"/>
  </r>
  <r>
    <s v="22. ผู้ประกอบประเมิน (LIQUID SUCROSE)"/>
    <x v="33"/>
    <x v="31"/>
  </r>
  <r>
    <s v="24. ผู้ประกอบประเมิน (PALLET)"/>
    <x v="34"/>
    <x v="32"/>
  </r>
  <r>
    <s v="26. ผู้ประกอบประเมิน (PALLET STICKER)"/>
    <x v="35"/>
    <x v="16"/>
  </r>
  <r>
    <s v="28. ผู้ประกอบประเมิน (PLASTIC CLOSURE)"/>
    <x v="36"/>
    <x v="19"/>
  </r>
  <r>
    <s v="30. ผู้ประกอบประเมิน (PREFORM)"/>
    <x v="37"/>
    <x v="20"/>
  </r>
  <r>
    <s v="31. ผู้ประกอบประเมิน (RESIN)"/>
    <x v="38"/>
    <x v="33"/>
  </r>
  <r>
    <s v="36. ผู้ประกอบประเมิน (SUGAR)"/>
    <x v="39"/>
    <x v="34"/>
  </r>
  <r>
    <s v="39. ผู้ประกอบประเมิน (TRAY)"/>
    <x v="40"/>
    <x v="35"/>
  </r>
  <r>
    <s v="43. ผู้ประกอบประเมิน (BARCODE)"/>
    <x v="41"/>
    <x v="30"/>
  </r>
  <r>
    <s v="44. ผู้ประกอบประเมิน (CO2)"/>
    <x v="42"/>
    <x v="6"/>
  </r>
  <r>
    <s v="45. ผู้ประกอบประเมิน (CROWN)"/>
    <x v="43"/>
    <x v="8"/>
  </r>
  <r>
    <s v="46. ผู้ประกอบประเมิน (GLASS BOTTLE)"/>
    <x v="44"/>
    <x v="36"/>
  </r>
  <r>
    <s v="48. ผู้ประกอบประเมิน (LABEL)"/>
    <x v="45"/>
    <x v="12"/>
  </r>
  <r>
    <s v="50. ผู้ประกอบประเมิน (LIQUID SUCROSE)"/>
    <x v="46"/>
    <x v="31"/>
  </r>
  <r>
    <s v="51. ผู้ประกอบประเมิน (PALLET)"/>
    <x v="47"/>
    <x v="32"/>
  </r>
  <r>
    <s v="52. ผู้ประกอบประเมิน (PALLET STICKER)"/>
    <x v="48"/>
    <x v="16"/>
  </r>
  <r>
    <s v="54. ผู้ประกอบประเมิน (PLASTIC CLOSURE)"/>
    <x v="49"/>
    <x v="19"/>
  </r>
  <r>
    <s v="57. ผู้ประกอบประเมิน (RESIN)"/>
    <x v="50"/>
    <x v="33"/>
  </r>
  <r>
    <s v="58. ผู้ประกอบประเมิน (SHRINK FILM)"/>
    <x v="51"/>
    <x v="23"/>
  </r>
  <r>
    <s v="59. ผู้ประกอบประเมิน (STRAPPING BAND)"/>
    <x v="52"/>
    <x v="24"/>
  </r>
  <r>
    <s v="60. ผู้ประกอบประเมิน (STRETCH FILM)"/>
    <x v="53"/>
    <x v="25"/>
  </r>
  <r>
    <s v="61. ผู้ประกอบประเมิน (SUPPORT SHEET)"/>
    <x v="54"/>
    <x v="27"/>
  </r>
  <r>
    <s v="62. ผู้ประกอบประเมิน (TRAY)"/>
    <x v="55"/>
    <x v="35"/>
  </r>
  <r>
    <s v="63. ผู้ประกอบประเมิน (WAX RIBBON)"/>
    <x v="56"/>
    <x v="29"/>
  </r>
  <r>
    <s v="65. ผู้ประกอบประเมิน (BARCODE)"/>
    <x v="57"/>
    <x v="30"/>
  </r>
  <r>
    <s v="66. ผู้ประกอบประเมิน (CO2)"/>
    <x v="58"/>
    <x v="6"/>
  </r>
  <r>
    <s v="67. ผู้ประกอบประเมิน (CROWN)"/>
    <x v="59"/>
    <x v="8"/>
  </r>
  <r>
    <s v="68. ผู้ประกอบประเมิน (GLUE)"/>
    <x v="60"/>
    <x v="11"/>
  </r>
  <r>
    <s v="69. ผู้ประกอบประเมิน (LABEL)"/>
    <x v="61"/>
    <x v="12"/>
  </r>
  <r>
    <s v="70. ผู้ประกอบประเมิน (LIQUID NITROGEN)"/>
    <x v="62"/>
    <x v="13"/>
  </r>
  <r>
    <s v="72. ผู้ประกอบประเมิน (PLASTIC CLOSURE)"/>
    <x v="63"/>
    <x v="19"/>
  </r>
  <r>
    <s v="73. ผู้ประกอบประเมิน (PREFORM)"/>
    <x v="64"/>
    <x v="20"/>
  </r>
  <r>
    <s v="74. ผู้ประกอบประเมิน (SHRINK FILM)"/>
    <x v="65"/>
    <x v="23"/>
  </r>
  <r>
    <s v="75. ผู้ประกอบประเมิน (STRAPPING BAND)"/>
    <x v="66"/>
    <x v="24"/>
  </r>
  <r>
    <s v="76. ผู้ประกอบประเมิน (SUGAR)"/>
    <x v="67"/>
    <x v="34"/>
  </r>
  <r>
    <s v="77. ผู้ประกอบประเมิน (SUPPORT SHEET)"/>
    <x v="68"/>
    <x v="27"/>
  </r>
  <r>
    <s v="78. ผู้ประกอบประเมิน (WAX RIBBON)"/>
    <x v="69"/>
    <x v="29"/>
  </r>
  <r>
    <s v="80. ผู้ประกอบประเมิน (BARCODE)"/>
    <x v="70"/>
    <x v="30"/>
  </r>
  <r>
    <s v="82. ผู้ประกอบประเมิน (GLUE)"/>
    <x v="71"/>
    <x v="11"/>
  </r>
  <r>
    <s v="83. ผู้ประกอบประเมิน (LABEL)"/>
    <x v="72"/>
    <x v="12"/>
  </r>
  <r>
    <s v="84. ผู้ประกอบประเมิน (LIQUID SUCROSE)"/>
    <x v="73"/>
    <x v="31"/>
  </r>
  <r>
    <s v="85. ผู้ประกอบประเมิน (PALLET)"/>
    <x v="74"/>
    <x v="32"/>
  </r>
  <r>
    <s v="86. ผู้ประกอบประเมิน (PALLET STICKER)"/>
    <x v="75"/>
    <x v="16"/>
  </r>
  <r>
    <s v="87. ผู้ประกอบประเมิน (PAPER CORE)"/>
    <x v="76"/>
    <x v="17"/>
  </r>
  <r>
    <s v="88. ผู้ประกอบประเมิน (PLASTIC CLOSURE)"/>
    <x v="77"/>
    <x v="19"/>
  </r>
  <r>
    <s v="89. ผู้ประกอบประเมิน (PREFORM)"/>
    <x v="78"/>
    <x v="20"/>
  </r>
  <r>
    <s v="90. ผู้ประกอบประเมิน (PREFORM CARTON)"/>
    <x v="79"/>
    <x v="21"/>
  </r>
  <r>
    <s v="91. ผู้ประกอบประเมิน (RESIN)"/>
    <x v="80"/>
    <x v="33"/>
  </r>
  <r>
    <s v="92. ผู้ประกอบประเมิน (SHRINK FILM)"/>
    <x v="81"/>
    <x v="23"/>
  </r>
  <r>
    <s v="93. ผู้ประกอบประเมิน (STRETCH FILM)"/>
    <x v="82"/>
    <x v="25"/>
  </r>
  <r>
    <s v="94. ผู้ประกอบประเมิน (SUGAR)"/>
    <x v="83"/>
    <x v="34"/>
  </r>
  <r>
    <s v="95. ผู้ประกอบประเมิน (SUPPORT SHEET)"/>
    <x v="84"/>
    <x v="27"/>
  </r>
  <r>
    <s v="96. ผู้ประกอบประเมิน (WAX RIBBON)"/>
    <x v="85"/>
    <x v="29"/>
  </r>
  <r>
    <s v="99. ผู้ประกอบประเมิน (BARCODE)"/>
    <x v="86"/>
    <x v="30"/>
  </r>
  <r>
    <s v="100. ผู้ประกอบประเมิน (CO2)"/>
    <x v="87"/>
    <x v="6"/>
  </r>
  <r>
    <s v="101. ผู้ประกอบประเมิน (CROWN)"/>
    <x v="88"/>
    <x v="8"/>
  </r>
  <r>
    <s v="102. ผู้ประกอบประเมิน (GLUE)"/>
    <x v="89"/>
    <x v="11"/>
  </r>
  <r>
    <s v="103. ผู้ประกอบประเมิน (LABEL)"/>
    <x v="90"/>
    <x v="12"/>
  </r>
  <r>
    <s v="105. ผู้ประกอบประเมิน (PLASTIC CLOSURE)"/>
    <x v="91"/>
    <x v="19"/>
  </r>
  <r>
    <s v="106. ผู้ประกอบประเมิน (PREFORM)"/>
    <x v="92"/>
    <x v="20"/>
  </r>
  <r>
    <s v="107. ผู้ประกอบประเมิน (SHRINK FILM)"/>
    <x v="93"/>
    <x v="23"/>
  </r>
  <r>
    <s v="108. ผู้ประกอบประเมิน (STRAPPING BAND)"/>
    <x v="94"/>
    <x v="24"/>
  </r>
  <r>
    <s v="109. ผู้ประกอบประเมิน (STRETCH FILM)"/>
    <x v="95"/>
    <x v="25"/>
  </r>
  <r>
    <s v="110. ผู้ประกอบประเมิน (SUGAR)"/>
    <x v="96"/>
    <x v="34"/>
  </r>
  <r>
    <s v="111. ผู้ประกอบประเมิน (SUPPORT SHEET)"/>
    <x v="97"/>
    <x v="27"/>
  </r>
  <r>
    <s v="112. ผู้ประกอบประเมิน (WAX RIBBON)"/>
    <x v="98"/>
    <x v="29"/>
  </r>
</pivotCacheRecords>
</file>

<file path=xl/pivotCache/pivotCacheRecords2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n v="1"/>
    <s v="BARCODE"/>
    <s v="Go to 7. ผู้รับการประเมิน(BARCODE)"/>
    <n v="7"/>
    <x v="0"/>
    <s v="PT PLANT"/>
    <n v="1"/>
  </r>
  <r>
    <n v="6"/>
    <s v="CO2"/>
    <s v="Go to 13. ผู้รับการประเมิน(CO2)"/>
    <n v="13"/>
    <x v="1"/>
    <s v="PT PLANT"/>
    <n v="1"/>
  </r>
  <r>
    <n v="13"/>
    <s v="LIQUID SUCROSE"/>
    <s v="Go to 22. ผู้รับการประเมิน(LIQUID SUCROSE)"/>
    <n v="22"/>
    <x v="2"/>
    <s v="PT PLANT"/>
    <n v="1"/>
  </r>
  <r>
    <n v="14"/>
    <s v="PALLET"/>
    <s v="Go to 24. ผู้รับการประเมิน(PALLET)"/>
    <n v="24"/>
    <x v="3"/>
    <s v="PT PLANT"/>
    <n v="1"/>
  </r>
  <r>
    <n v="15"/>
    <s v="PALLET STICKER"/>
    <s v="Go to 26. ผู้รับการประเมิน(PALLET STICKER)"/>
    <n v="26"/>
    <x v="4"/>
    <s v="PT PLANT"/>
    <n v="1"/>
  </r>
  <r>
    <n v="17"/>
    <s v="PLASTIC CLOSURE"/>
    <s v="Go to 28. ผู้รับการประเมิน(PLASTIC CLOSURE)"/>
    <n v="28"/>
    <x v="5"/>
    <s v="PT PLANT"/>
    <n v="1"/>
  </r>
  <r>
    <n v="18"/>
    <s v="PREFORM"/>
    <s v="Go to 30. ผู้รับการประเมิน(PREFORM)"/>
    <n v="30"/>
    <x v="6"/>
    <s v="PT PLANT"/>
    <n v="1"/>
  </r>
  <r>
    <n v="19"/>
    <s v="RESIN"/>
    <s v="Go to 31. ผู้รับการประเมิน(RESIN)"/>
    <n v="31"/>
    <x v="7"/>
    <s v="PT PLANT"/>
    <n v="1"/>
  </r>
  <r>
    <n v="23"/>
    <s v="SUGAR"/>
    <s v="Go to 36. ผู้รับการประเมิน(SUGAR)"/>
    <n v="36"/>
    <x v="8"/>
    <s v="PT PLANT"/>
    <n v="1"/>
  </r>
  <r>
    <n v="25"/>
    <s v="TRAY"/>
    <s v="Go to 39. ผู้รับการประเมิน(TRAY)"/>
    <n v="39"/>
    <x v="9"/>
    <s v="PT PLANT"/>
    <n v="1"/>
  </r>
  <r>
    <n v="27"/>
    <s v="BARCODE"/>
    <s v="Go to 43. ผู้รับการประเมิน(BARCODE)"/>
    <n v="43"/>
    <x v="0"/>
    <s v="RS PLANT"/>
    <n v="1"/>
  </r>
  <r>
    <n v="28"/>
    <s v="CO2"/>
    <s v="Go to 44. ผู้รับการประเมิน(CO2)"/>
    <n v="44"/>
    <x v="1"/>
    <s v="RS PLANT"/>
    <n v="1"/>
  </r>
  <r>
    <n v="29"/>
    <s v="CROWN"/>
    <s v="Go to 45. ผู้รับการประเมิน(CROWN)"/>
    <n v="45"/>
    <x v="10"/>
    <s v="RS PLANT"/>
    <n v="1"/>
  </r>
  <r>
    <n v="30"/>
    <s v="GLASS BOTTLE"/>
    <s v="Go to 46. ผู้รับการประเมิน(GLASS BOTTLE)"/>
    <n v="46"/>
    <x v="11"/>
    <s v="RS PLANT"/>
    <n v="1"/>
  </r>
  <r>
    <n v="31"/>
    <s v="GLUE"/>
    <s v="Go to 47. ผู้รับการประเมิน(GLUE)"/>
    <n v="47"/>
    <x v="12"/>
    <s v="RS PLANT"/>
    <n v="1"/>
  </r>
  <r>
    <n v="32"/>
    <s v="LABEL"/>
    <s v="Go to 48. ผู้รับการประเมิน(LABEL)"/>
    <n v="48"/>
    <x v="13"/>
    <s v="RS PLANT"/>
    <n v="1"/>
  </r>
  <r>
    <n v="34"/>
    <s v="LIQUID SUCROSE"/>
    <s v="Go to 50. ผู้รับการประเมิน(LIQUID SUCROSE)"/>
    <n v="50"/>
    <x v="2"/>
    <s v="RS PLANT"/>
    <n v="1"/>
  </r>
  <r>
    <n v="35"/>
    <s v="PALLET"/>
    <s v="Go to 51. ผู้รับการประเมิน(PALLET)"/>
    <n v="51"/>
    <x v="3"/>
    <s v="RS PLANT"/>
    <n v="1"/>
  </r>
  <r>
    <n v="36"/>
    <s v="PALLET STICKER"/>
    <s v="Go to 52. ผู้รับการประเมิน(PALLET STICKER)"/>
    <n v="52"/>
    <x v="4"/>
    <s v="RS PLANT"/>
    <n v="1"/>
  </r>
  <r>
    <n v="38"/>
    <s v="PLASTIC CLOSURE"/>
    <s v="Go to 54. ผู้รับการประเมิน(PLASTIC CLOSURE)"/>
    <n v="54"/>
    <x v="5"/>
    <s v="RS PLANT"/>
    <n v="1"/>
  </r>
  <r>
    <n v="41"/>
    <s v="RESIN"/>
    <s v="Go to 57. ผู้รับการประเมิน(RESIN)"/>
    <n v="57"/>
    <x v="7"/>
    <s v="RS PLANT"/>
    <n v="1"/>
  </r>
  <r>
    <n v="42"/>
    <s v="SHRINK FILM"/>
    <s v="Go to 58. ผู้รับการประเมิน(SHRINK FILM)"/>
    <n v="58"/>
    <x v="14"/>
    <s v="RS PLANT"/>
    <n v="1"/>
  </r>
  <r>
    <n v="43"/>
    <s v="STRAPPING BAND"/>
    <s v="Go to 59. ผู้รับการประเมิน(STRAPPING BAND)"/>
    <n v="59"/>
    <x v="15"/>
    <s v="RS PLANT"/>
    <n v="1"/>
  </r>
  <r>
    <n v="44"/>
    <s v="STRETCH FILM"/>
    <s v="Go to 60. ผู้รับการประเมิน(STRETCH FILM)"/>
    <n v="60"/>
    <x v="16"/>
    <s v="RS PLANT"/>
    <n v="1"/>
  </r>
  <r>
    <n v="45"/>
    <s v="SUPPORT SHEET"/>
    <s v="Go to 61. ผู้รับการประเมิน(SUPPORT SHEET)"/>
    <n v="61"/>
    <x v="17"/>
    <s v="RS PLANT"/>
    <n v="1"/>
  </r>
  <r>
    <n v="46"/>
    <s v="TRAY"/>
    <s v="Go to 62. ผู้รับการประเมิน(TRAY)"/>
    <n v="62"/>
    <x v="9"/>
    <s v="RS PLANT"/>
    <n v="1"/>
  </r>
  <r>
    <n v="47"/>
    <s v="WAX RIBBON"/>
    <s v="Go to 63. ผู้รับการประเมิน(WAX RIBBON)"/>
    <n v="63"/>
    <x v="18"/>
    <s v="RS PLANT"/>
    <n v="1"/>
  </r>
  <r>
    <n v="48"/>
    <s v="BARCODE"/>
    <s v="Go to 65. ผู้รับการประเมิน(BARCODE)"/>
    <n v="65"/>
    <x v="0"/>
    <s v="KK PLANT"/>
    <n v="1"/>
  </r>
  <r>
    <n v="49"/>
    <s v="CO2"/>
    <s v="Go to 66. ผู้รับการประเมิน(CO2)"/>
    <n v="66"/>
    <x v="1"/>
    <s v="KK PLANT"/>
    <n v="1"/>
  </r>
  <r>
    <n v="50"/>
    <s v="CROWN"/>
    <s v="Go to 67. ผู้รับการประเมิน(CROWN)"/>
    <n v="67"/>
    <x v="10"/>
    <s v="KK PLANT"/>
    <n v="1"/>
  </r>
  <r>
    <n v="51"/>
    <s v="GLUE"/>
    <s v="Go to 68. ผู้รับการประเมิน(GLUE)"/>
    <n v="68"/>
    <x v="12"/>
    <s v="KK PLANT"/>
    <n v="1"/>
  </r>
  <r>
    <n v="52"/>
    <s v="LABEL"/>
    <s v="Go to 69. ผู้รับการประเมิน(LABEL)"/>
    <n v="69"/>
    <x v="13"/>
    <s v="KK PLANT"/>
    <n v="1"/>
  </r>
  <r>
    <n v="53"/>
    <s v="LIQUID NITROGEN"/>
    <s v="Go to 70. ผู้รับการประเมิน(LIQUID NITROGEN)"/>
    <n v="70"/>
    <x v="19"/>
    <s v="KK PLANT"/>
    <n v="1"/>
  </r>
  <r>
    <n v="55"/>
    <s v="PLASTIC CLOSURE"/>
    <s v="Go to 72. ผู้รับการประเมิน(PLASTIC CLOSURE)"/>
    <n v="72"/>
    <x v="5"/>
    <s v="KK PLANT"/>
    <n v="1"/>
  </r>
  <r>
    <n v="56"/>
    <s v="PREFORM"/>
    <s v="Go to 73. ผู้รับการประเมิน(PREFORM)"/>
    <n v="73"/>
    <x v="6"/>
    <s v="KK PLANT"/>
    <n v="1"/>
  </r>
  <r>
    <n v="57"/>
    <s v="SHRINK FILM"/>
    <s v="Go to 74. ผู้รับการประเมิน(SHRINK FILM)"/>
    <n v="74"/>
    <x v="14"/>
    <s v="KK PLANT"/>
    <n v="1"/>
  </r>
  <r>
    <n v="58"/>
    <s v="STRAPPING BAND"/>
    <s v="Go to 75. ผู้รับการประเมิน(STRAPPING BAND)"/>
    <n v="75"/>
    <x v="15"/>
    <s v="KK PLANT"/>
    <n v="1"/>
  </r>
  <r>
    <n v="59"/>
    <s v="SUGAR"/>
    <s v="Go to 76. ผู้รับการประเมิน(SUGAR)"/>
    <n v="76"/>
    <x v="8"/>
    <s v="KK PLANT"/>
    <n v="1"/>
  </r>
  <r>
    <n v="60"/>
    <s v="SUPPORT SHEET"/>
    <s v="Go to 77. ผู้รับการประเมิน(SUPPORT SHEET)"/>
    <n v="77"/>
    <x v="17"/>
    <s v="KK PLANT"/>
    <n v="1"/>
  </r>
  <r>
    <n v="61"/>
    <s v="WAX RIBBON"/>
    <s v="Go to 78. ผู้รับการประเมิน(WAX RIBBON)"/>
    <n v="78"/>
    <x v="18"/>
    <s v="KK PLANT"/>
    <n v="1"/>
  </r>
  <r>
    <n v="62"/>
    <s v="BARCODE"/>
    <s v="Go to 80. ผู้รับการประเมิน(BARCODE)"/>
    <n v="80"/>
    <x v="0"/>
    <s v="KR PLANT"/>
    <n v="1"/>
  </r>
  <r>
    <n v="64"/>
    <s v="GLUE"/>
    <s v="Go to 82. ผู้รับการประเมิน(GLUE)"/>
    <n v="82"/>
    <x v="12"/>
    <s v="KR PLANT"/>
    <n v="1"/>
  </r>
  <r>
    <n v="65"/>
    <s v="LABEL"/>
    <s v="Go to 83. ผู้รับการประเมิน(LABEL)"/>
    <n v="83"/>
    <x v="13"/>
    <s v="KR PLANT"/>
    <n v="1"/>
  </r>
  <r>
    <n v="66"/>
    <s v="LIQUID SUCROSE"/>
    <s v="Go to 84. ผู้รับการประเมิน(LIQUID SUCROSE)"/>
    <n v="84"/>
    <x v="2"/>
    <s v="KR PLANT"/>
    <n v="1"/>
  </r>
  <r>
    <n v="67"/>
    <s v="PALLET"/>
    <s v="Go to 85. ผู้รับการประเมิน(PALLET)"/>
    <n v="85"/>
    <x v="3"/>
    <s v="KR PLANT"/>
    <n v="1"/>
  </r>
  <r>
    <n v="69"/>
    <s v="PAPER CORE"/>
    <s v="Go to 87. ผู้รับการประเมิน(PAPER CORE)"/>
    <n v="87"/>
    <x v="20"/>
    <s v="KR PLANT"/>
    <n v="1"/>
  </r>
  <r>
    <n v="70"/>
    <s v="PLASTIC CLOSURE"/>
    <s v="Go to 88. ผู้รับการประเมิน(PLASTIC CLOSURE)"/>
    <n v="88"/>
    <x v="5"/>
    <s v="KR PLANT"/>
    <n v="1"/>
  </r>
  <r>
    <n v="71"/>
    <s v="PREFORM"/>
    <s v="Go to 89. ผู้รับการประเมิน(PREFORM)"/>
    <n v="89"/>
    <x v="6"/>
    <s v="KR PLANT"/>
    <n v="1"/>
  </r>
  <r>
    <n v="72"/>
    <s v="PREFORM CARTON"/>
    <s v="Go to 90. ผู้รับการประเมิน(PREFORM CARTON)"/>
    <n v="90"/>
    <x v="21"/>
    <s v="KR PLANT"/>
    <n v="1"/>
  </r>
  <r>
    <n v="73"/>
    <s v="RESIN"/>
    <s v="Go to 91. ผู้รับการประเมิน(RESIN)"/>
    <n v="91"/>
    <x v="7"/>
    <s v="KR PLANT"/>
    <n v="1"/>
  </r>
  <r>
    <n v="74"/>
    <s v="SHRINK FILM"/>
    <s v="Go to 92. ผู้รับการประเมิน(SHRINK FILM)"/>
    <n v="92"/>
    <x v="14"/>
    <s v="KR PLANT"/>
    <n v="1"/>
  </r>
  <r>
    <n v="75"/>
    <s v="STRETCH FILM"/>
    <s v="Go to 93. ผู้รับการประเมิน(STRETCH FILM)"/>
    <n v="93"/>
    <x v="16"/>
    <s v="KR PLANT"/>
    <n v="1"/>
  </r>
  <r>
    <n v="76"/>
    <s v="SUGAR"/>
    <s v="Go to 94. ผู้รับการประเมิน(SUGAR)"/>
    <n v="94"/>
    <x v="8"/>
    <s v="KR PLANT"/>
    <n v="1"/>
  </r>
  <r>
    <n v="77"/>
    <s v="SUPPORT SHEET"/>
    <s v="Go to 95. ผู้รับการประเมิน(SUPPORT SHEET)"/>
    <n v="95"/>
    <x v="17"/>
    <s v="KR PLANT"/>
    <n v="1"/>
  </r>
  <r>
    <n v="78"/>
    <s v="WAX RIBBON"/>
    <s v="Go to 96. ผู้รับการประเมิน(WAX RIBBON)"/>
    <n v="96"/>
    <x v="18"/>
    <s v="KR PLANT"/>
    <n v="1"/>
  </r>
  <r>
    <n v="80"/>
    <s v="BARCODE"/>
    <s v="Go to 99. ผู้รับการประเมิน(BARCODE)"/>
    <n v="99"/>
    <x v="0"/>
    <s v="LP PLANT"/>
    <n v="1"/>
  </r>
  <r>
    <n v="81"/>
    <s v="CO2"/>
    <s v="Go to 100. ผู้รับการประเมิน(CO2)"/>
    <n v="100"/>
    <x v="1"/>
    <s v="LP PLANT"/>
    <n v="1"/>
  </r>
  <r>
    <n v="82"/>
    <s v="CROWN"/>
    <s v="Go to 101. ผู้รับการประเมิน(CROWN)"/>
    <n v="101"/>
    <x v="10"/>
    <s v="LP PLANT"/>
    <n v="1"/>
  </r>
  <r>
    <n v="83"/>
    <s v="GLUE"/>
    <s v="Go to 102. ผู้รับการประเมิน(GLUE)"/>
    <n v="102"/>
    <x v="12"/>
    <s v="LP PLANT"/>
    <n v="1"/>
  </r>
  <r>
    <n v="84"/>
    <s v="LABEL"/>
    <s v="Go to 103. ผู้รับการประเมิน(LABEL)"/>
    <n v="103"/>
    <x v="13"/>
    <s v="LP PLANT"/>
    <n v="1"/>
  </r>
  <r>
    <n v="86"/>
    <s v="PLASTIC CLOSURE"/>
    <s v="Go to 105. ผู้รับการประเมิน(PLASTIC CLOSURE)"/>
    <n v="105"/>
    <x v="5"/>
    <s v="LP PLANT"/>
    <n v="1"/>
  </r>
  <r>
    <n v="87"/>
    <s v="PREFORM"/>
    <s v="Go to 106. ผู้รับการประเมิน(PREFORM)"/>
    <n v="106"/>
    <x v="6"/>
    <s v="LP PLANT"/>
    <n v="1"/>
  </r>
  <r>
    <n v="88"/>
    <s v="SHRINK FILM"/>
    <s v="Go to 107. ผู้รับการประเมิน(SHRINK FILM)"/>
    <n v="107"/>
    <x v="14"/>
    <s v="LP PLANT"/>
    <n v="1"/>
  </r>
  <r>
    <n v="89"/>
    <s v="STRAPPING BAND"/>
    <s v="Go to 108. ผู้รับการประเมิน(STRAPPING BAND)"/>
    <n v="108"/>
    <x v="15"/>
    <s v="LP PLANT"/>
    <n v="1"/>
  </r>
  <r>
    <n v="90"/>
    <s v="STRETCH FILM"/>
    <s v="Go to 109. ผู้รับการประเมิน(STRETCH FILM)"/>
    <n v="109"/>
    <x v="16"/>
    <s v="LP PLANT"/>
    <n v="1"/>
  </r>
  <r>
    <n v="91"/>
    <s v="SUGAR"/>
    <s v="Go to 110. ผู้รับการประเมิน(SUGAR)"/>
    <n v="110"/>
    <x v="8"/>
    <s v="LP PLANT"/>
    <n v="1"/>
  </r>
  <r>
    <n v="92"/>
    <s v="SUPPORT SHEET"/>
    <s v="Go to 111. ผู้รับการประเมิน(SUPPORT SHEET)"/>
    <n v="111"/>
    <x v="17"/>
    <s v="LP PLANT"/>
    <n v="1"/>
  </r>
  <r>
    <n v="93"/>
    <s v="WAX RIBBON"/>
    <s v="Go to 112. ผู้รับการประเมิน(WAX RIBBON)"/>
    <n v="112"/>
    <x v="18"/>
    <s v="LP PLANT"/>
    <n v="1"/>
  </r>
  <r>
    <n v="95"/>
    <s v="BARCODE"/>
    <s v="Go to 8. ผู้รับการประเมิน(BARCODE) PKG"/>
    <n v="8"/>
    <x v="22"/>
    <s v="ALL"/>
    <n v="1"/>
  </r>
  <r>
    <n v="108"/>
    <s v="LIQUID SUCROSE"/>
    <s v="Go to 23. ผู้รับการประเมิน(LIQUID SUCROSE) PKG"/>
    <n v="23"/>
    <x v="23"/>
    <s v="ALL"/>
    <n v="1"/>
  </r>
  <r>
    <n v="109"/>
    <s v="PALLET"/>
    <s v="Go to 25. ผู้รับการประเมิน(PALLET) PKG"/>
    <n v="25"/>
    <x v="24"/>
    <s v="ALL"/>
    <n v="1"/>
  </r>
  <r>
    <n v="113"/>
    <s v="PLASTIC CLOSURE"/>
    <s v="Go to 29. ผู้รับการประเมิน(PLASTIC CLOSURE)"/>
    <n v="29"/>
    <x v="5"/>
    <s v="ALL"/>
    <n v="1"/>
  </r>
  <r>
    <n v="116"/>
    <s v="RESIN"/>
    <s v="Go to 32. ผู้รับการประเมิน(RESIN) PKG"/>
    <n v="32"/>
    <x v="25"/>
    <s v="ALL"/>
    <n v="1"/>
  </r>
  <r>
    <n v="120"/>
    <s v="SUGAR"/>
    <s v="Go to 37. ผู้รับการประเมิน(SUGAR) PKG"/>
    <n v="37"/>
    <x v="26"/>
    <s v="ALL"/>
    <n v="1"/>
  </r>
  <r>
    <n v="122"/>
    <s v="TRAY"/>
    <s v="Go to 40. ผู้รับการประเมิน(TRAY) PKG"/>
    <n v="40"/>
    <x v="27"/>
    <s v="ALL"/>
    <n v="1"/>
  </r>
  <r>
    <n v="2"/>
    <s v="BIB BAG"/>
    <s v="Go to 9. ผู้รับการประเมิน(BIB BAG)"/>
    <n v="9"/>
    <x v="28"/>
    <s v="PT PLANT"/>
    <n v="2"/>
  </r>
  <r>
    <n v="3"/>
    <s v="BIB BOX"/>
    <s v="Go to 10. ผู้รับการประเมิน(BIB BOX)"/>
    <n v="10"/>
    <x v="29"/>
    <s v="PT PLANT"/>
    <n v="2"/>
  </r>
  <r>
    <n v="4"/>
    <s v="CAN BODY"/>
    <s v="Go to 11. ผู้รับการประเมิน(CAN BODY)"/>
    <n v="11"/>
    <x v="30"/>
    <s v="PT PLANT"/>
    <n v="2"/>
  </r>
  <r>
    <n v="5"/>
    <s v="CAN END"/>
    <s v="Go to 12. ผู้รับการประเมิน(CAN END)"/>
    <n v="12"/>
    <x v="31"/>
    <s v="PT PLANT"/>
    <n v="2"/>
  </r>
  <r>
    <n v="7"/>
    <s v="CORNER GUARD"/>
    <s v="Go to 15. ผู้รับการประเมิน(CORNER GUARD)"/>
    <n v="15"/>
    <x v="32"/>
    <s v="PT PLANT"/>
    <n v="2"/>
  </r>
  <r>
    <n v="8"/>
    <s v="CROWN"/>
    <s v="Go to 16. ผู้รับการประเมิน(CROWN)"/>
    <n v="16"/>
    <x v="10"/>
    <s v="PT PLANT"/>
    <n v="2"/>
  </r>
  <r>
    <n v="9"/>
    <s v="GAS NITROGEN"/>
    <s v="Go to 17. ผู้รับการประเมิน(GAS NITROGEN)"/>
    <n v="17"/>
    <x v="33"/>
    <s v="PT PLANT"/>
    <n v="2"/>
  </r>
  <r>
    <n v="10"/>
    <s v="GLASS BOTTLE"/>
    <s v="Go to 18. ผู้รับการประเมิน(GAS BOTTLE)"/>
    <n v="18"/>
    <x v="34"/>
    <s v="PT PLANT"/>
    <n v="2"/>
  </r>
  <r>
    <n v="11"/>
    <s v="GLUE"/>
    <s v="Go to 19. ผู้รับการประเมิน(GLUE)"/>
    <n v="19"/>
    <x v="12"/>
    <s v="PT PLANT"/>
    <n v="2"/>
  </r>
  <r>
    <n v="12"/>
    <s v="LABEL"/>
    <s v="Go to 21. ผู้รับการประเมิน(LABEL)"/>
    <n v="21"/>
    <x v="13"/>
    <s v="PT PLANT"/>
    <n v="2"/>
  </r>
  <r>
    <n v="16"/>
    <s v="PLASTIC CAP CO2"/>
    <s v="Go to 27. ผู้รับการประเมิน(PLASTIC CAP CO2)"/>
    <n v="27"/>
    <x v="35"/>
    <s v="PT PLANT"/>
    <n v="2"/>
  </r>
  <r>
    <n v="20"/>
    <s v="SHRINK FILM"/>
    <s v="Go to 33. ผู้รับการประเมิน(SHRINK FILM)"/>
    <n v="33"/>
    <x v="14"/>
    <s v="PT PLANT"/>
    <n v="2"/>
  </r>
  <r>
    <n v="21"/>
    <s v="STRAPPING BAND"/>
    <s v="Go to 34. ผู้รับการประเมิน(STRAPPING BAND)"/>
    <n v="34"/>
    <x v="15"/>
    <s v="PT PLANT"/>
    <n v="2"/>
  </r>
  <r>
    <n v="22"/>
    <s v="STRETCH FILM"/>
    <s v="Go to 35. ผู้รับการประเมิน(STRETCH FILM)"/>
    <n v="35"/>
    <x v="16"/>
    <s v="PT PLANT"/>
    <n v="2"/>
  </r>
  <r>
    <n v="24"/>
    <s v="SUPPORT SHEET"/>
    <s v="Go to 38. ผู้รับการประเมิน(SUPPORT SHEET)"/>
    <n v="38"/>
    <x v="17"/>
    <s v="PT PLANT"/>
    <n v="2"/>
  </r>
  <r>
    <n v="26"/>
    <s v="WAX RIBBON"/>
    <s v="Go to 41. ผู้รับการประเมิน(WAX RIBBON)"/>
    <n v="41"/>
    <x v="18"/>
    <s v="PT PLANT"/>
    <n v="2"/>
  </r>
  <r>
    <n v="33"/>
    <s v="LIQUID NITROGEN"/>
    <s v="Go to 49. ผู้รับการประเมิน(LIQUID NITROGEN)"/>
    <n v="49"/>
    <x v="19"/>
    <s v="RS PLANT"/>
    <n v="2"/>
  </r>
  <r>
    <n v="37"/>
    <s v="PAPER CORE"/>
    <s v="Go to 53. ผู้รับการประเมิน(PAPER CORE)"/>
    <n v="53"/>
    <x v="20"/>
    <s v="RS PLANT"/>
    <n v="2"/>
  </r>
  <r>
    <n v="39"/>
    <s v="PREFORM"/>
    <s v="Go to 55. ผู้รับการประเมิน(PREFORM)"/>
    <n v="55"/>
    <x v="6"/>
    <s v="RS PLANT"/>
    <n v="2"/>
  </r>
  <r>
    <n v="40"/>
    <s v="PREFORM CARTON"/>
    <s v="Go to 56. ผู้รับการประเมิน(PREFORM) CARTON"/>
    <n v="56"/>
    <x v="21"/>
    <s v="RS PLANT"/>
    <n v="2"/>
  </r>
  <r>
    <n v="54"/>
    <s v="PALLET STICKER"/>
    <s v="Go to 71. ผู้รับการประเมิน(PALLET STICKER)"/>
    <n v="71"/>
    <x v="4"/>
    <s v="KK PLANT"/>
    <n v="2"/>
  </r>
  <r>
    <n v="63"/>
    <s v="CO2"/>
    <s v="Go to 81. ผู้รับการประเมิน(CO2)"/>
    <n v="81"/>
    <x v="1"/>
    <s v="KR PLANT"/>
    <n v="2"/>
  </r>
  <r>
    <n v="68"/>
    <s v="PALLET STICKER"/>
    <s v="Go to 86. ผู้รับการประเมิน(PALLET STICKER)"/>
    <n v="86"/>
    <x v="4"/>
    <s v="KR PLANT"/>
    <n v="2"/>
  </r>
  <r>
    <n v="79"/>
    <s v="ANTI SLIP GLUE"/>
    <s v="Go to 98. ผู้รับการประเมิน(ANTI SLIP GLUE)"/>
    <n v="98"/>
    <x v="36"/>
    <s v="LP PLANT"/>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8C7CAE-D28A-4440-97E5-88708A67E14E}" name="PivotTable10" cacheId="5102"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rowHeaderCaption="Pur_Grp">
  <location ref="H101:J105" firstHeaderRow="0" firstDataRow="1" firstDataCol="1"/>
  <pivotFields count="4">
    <pivotField axis="axisRow" showAll="0">
      <items count="4">
        <item x="2"/>
        <item x="0"/>
        <item x="1"/>
        <item t="default"/>
      </items>
    </pivotField>
    <pivotField showAll="0"/>
    <pivotField dataField="1" showAll="0"/>
    <pivotField dataField="1" showAll="0"/>
  </pivotFields>
  <rowFields count="1">
    <field x="0"/>
  </rowFields>
  <rowItems count="4">
    <i>
      <x/>
    </i>
    <i>
      <x v="1"/>
    </i>
    <i>
      <x v="2"/>
    </i>
    <i t="grand">
      <x/>
    </i>
  </rowItems>
  <colFields count="1">
    <field x="-2"/>
  </colFields>
  <colItems count="2">
    <i>
      <x/>
    </i>
    <i i="1">
      <x v="1"/>
    </i>
  </colItems>
  <dataFields count="2">
    <dataField name="Average of Cell_Value" fld="2" subtotal="average" baseField="0" baseItem="0"/>
    <dataField name="Average of Weight_Source"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0E2C8F-2D15-41E3-A0FC-A0006A19E6AD}" name="PivotTable2" cacheId="510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rowHeaderCaption="Pur_Grp">
  <location ref="H130:J134" firstHeaderRow="0" firstDataRow="1" firstDataCol="1" rowPageCount="1" colPageCount="1"/>
  <pivotFields count="4">
    <pivotField axis="axisRow" showAll="0">
      <items count="5">
        <item x="2"/>
        <item x="0"/>
        <item x="1"/>
        <item x="3"/>
        <item t="default"/>
      </items>
    </pivotField>
    <pivotField axis="axisPage" multipleItemSelectionAllowed="1" showAll="0">
      <items count="3">
        <item h="1" x="0"/>
        <item x="1"/>
        <item t="default"/>
      </items>
    </pivotField>
    <pivotField dataField="1" showAll="0"/>
    <pivotField dataField="1" showAll="0"/>
  </pivotFields>
  <rowFields count="1">
    <field x="0"/>
  </rowFields>
  <rowItems count="4">
    <i>
      <x/>
    </i>
    <i>
      <x v="1"/>
    </i>
    <i>
      <x v="2"/>
    </i>
    <i>
      <x v="3"/>
    </i>
  </rowItems>
  <colFields count="1">
    <field x="-2"/>
  </colFields>
  <colItems count="2">
    <i>
      <x/>
    </i>
    <i i="1">
      <x v="1"/>
    </i>
  </colItems>
  <pageFields count="1">
    <pageField fld="1" hier="-1"/>
  </pageFields>
  <dataFields count="2">
    <dataField name="Average of Cell_Value" fld="2" subtotal="average" baseField="0" baseItem="0"/>
    <dataField name="Average of Weight_Source"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5AB007-017E-4D04-99FD-5F0038AB3ABB}" name="PivotTable9" cacheId="5103"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G287:K295" firstHeaderRow="0" firstDataRow="1" firstDataCol="3"/>
  <pivotFields count="8">
    <pivotField axis="axisRow" compact="0" outline="0" showAll="0" defaultSubtotal="0">
      <items count="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axis="axisRow" compact="0" outline="0" showAll="0" defaultSubtotal="0">
      <items count="4">
        <item x="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3">
    <field x="0"/>
    <field x="3"/>
    <field x="4"/>
  </rowFields>
  <rowItems count="8">
    <i>
      <x/>
      <x/>
      <x/>
    </i>
    <i r="2">
      <x v="1"/>
    </i>
    <i r="2">
      <x v="2"/>
    </i>
    <i r="2">
      <x v="3"/>
    </i>
    <i r="1">
      <x v="1"/>
      <x/>
    </i>
    <i r="2">
      <x v="1"/>
    </i>
    <i r="2">
      <x v="2"/>
    </i>
    <i r="2">
      <x v="3"/>
    </i>
  </rowItems>
  <colFields count="1">
    <field x="-2"/>
  </colFields>
  <colItems count="2">
    <i>
      <x/>
    </i>
    <i i="1">
      <x v="1"/>
    </i>
  </colItems>
  <dataFields count="2">
    <dataField name="Sum of Value" fld="6" baseField="0" baseItem="0"/>
    <dataField name="Sum of Weight" fld="7" baseField="1"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853002-DCFD-4DC9-A58A-192772F94309}" name="PivotTable12" cacheId="5104"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W246:Y250" firstHeaderRow="0" firstDataRow="1" firstDataCol="1" rowPageCount="2" colPageCount="1"/>
  <pivotFields count="5">
    <pivotField axis="axisPage" multipleItemSelectionAllowed="1" showAll="0">
      <items count="2">
        <item x="0"/>
        <item t="default"/>
      </items>
    </pivotField>
    <pivotField axis="axisPage" multipleItemSelectionAllowed="1" showAll="0">
      <items count="3">
        <item x="0"/>
        <item x="1"/>
        <item t="default"/>
      </items>
    </pivotField>
    <pivotField axis="axisRow" showAll="0">
      <items count="5">
        <item x="0"/>
        <item x="1"/>
        <item x="2"/>
        <item x="3"/>
        <item t="default"/>
      </items>
    </pivotField>
    <pivotField dataField="1" showAll="0"/>
    <pivotField dataField="1" showAll="0"/>
  </pivotFields>
  <rowFields count="1">
    <field x="2"/>
  </rowFields>
  <rowItems count="4">
    <i>
      <x/>
    </i>
    <i>
      <x v="1"/>
    </i>
    <i>
      <x v="2"/>
    </i>
    <i>
      <x v="3"/>
    </i>
  </rowItems>
  <colFields count="1">
    <field x="-2"/>
  </colFields>
  <colItems count="2">
    <i>
      <x/>
    </i>
    <i i="1">
      <x v="1"/>
    </i>
  </colItems>
  <pageFields count="2">
    <pageField fld="0" hier="-1"/>
    <pageField fld="1" hier="-1"/>
  </pageFields>
  <dataFields count="2">
    <dataField name="Average of Value" fld="3" subtotal="average" baseField="2" baseItem="0"/>
    <dataField name="Average of Weight" fld="4"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338866-CAF0-411B-9F77-7EF10009DD4B}" name="PivotTable3" cacheId="5094"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H17:K21" firstHeaderRow="0" firstDataRow="1" firstDataCol="2"/>
  <pivotFields count="4">
    <pivotField axis="axisRow" compact="0" outline="0" subtotalTop="0" showAll="0" defaultSubtotal="0">
      <items count="3">
        <item x="2"/>
        <item x="0"/>
        <item x="1"/>
      </items>
      <extLst>
        <ext xmlns:x14="http://schemas.microsoft.com/office/spreadsheetml/2009/9/main" uri="{2946ED86-A175-432a-8AC1-64E0C546D7DE}">
          <x14:pivotField fillDownLabels="1"/>
        </ext>
      </extLst>
    </pivotField>
    <pivotField axis="axisRow" compact="0" outline="0" subtotalTop="0" showAll="0" defaultSubtotal="0">
      <items count="1">
        <item x="0"/>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2">
    <field x="0"/>
    <field x="1"/>
  </rowFields>
  <rowItems count="4">
    <i>
      <x/>
      <x/>
    </i>
    <i>
      <x v="1"/>
      <x/>
    </i>
    <i>
      <x v="2"/>
      <x/>
    </i>
    <i t="grand">
      <x/>
    </i>
  </rowItems>
  <colFields count="1">
    <field x="-2"/>
  </colFields>
  <colItems count="2">
    <i>
      <x/>
    </i>
    <i i="1">
      <x v="1"/>
    </i>
  </colItems>
  <dataFields count="2">
    <dataField name="Sum of Score" fld="2" baseField="0" baseItem="0"/>
    <dataField name="Sum of Weight" fld="3" baseField="0" baseItem="0"/>
  </dataFields>
  <formats count="1">
    <format dxfId="93">
      <pivotArea outline="0" fieldPosition="0">
        <references count="3">
          <reference field="4294967294" count="1" selected="0">
            <x v="1"/>
          </reference>
          <reference field="0" count="2" selected="0">
            <x v="0"/>
            <x v="1"/>
          </reference>
          <reference field="1"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001156-8943-4A6D-851F-58EEEB8B206A}" name="PivotTable19" cacheId="5097"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location ref="AL213:AN217" firstHeaderRow="0" firstDataRow="1" firstDataCol="1" rowPageCount="2" colPageCount="1"/>
  <pivotFields count="6">
    <pivotField axis="axisPage" multipleItemSelectionAllowed="1" showAll="0">
      <items count="3">
        <item x="0"/>
        <item h="1" x="1"/>
        <item t="default"/>
      </items>
    </pivotField>
    <pivotField axis="axisPage" multipleItemSelectionAllowed="1" showAll="0">
      <items count="3">
        <item x="0"/>
        <item x="1"/>
        <item t="default"/>
      </items>
    </pivotField>
    <pivotField axis="axisRow" showAll="0">
      <items count="5">
        <item x="0"/>
        <item x="1"/>
        <item x="2"/>
        <item x="3"/>
        <item t="default"/>
      </items>
    </pivotField>
    <pivotField showAll="0"/>
    <pivotField dataField="1" showAll="0"/>
    <pivotField dataField="1" showAll="0"/>
  </pivotFields>
  <rowFields count="1">
    <field x="2"/>
  </rowFields>
  <rowItems count="4">
    <i>
      <x/>
    </i>
    <i>
      <x v="1"/>
    </i>
    <i>
      <x v="2"/>
    </i>
    <i>
      <x v="3"/>
    </i>
  </rowItems>
  <colFields count="1">
    <field x="-2"/>
  </colFields>
  <colItems count="2">
    <i>
      <x/>
    </i>
    <i i="1">
      <x v="1"/>
    </i>
  </colItems>
  <pageFields count="2">
    <pageField fld="0" hier="-1"/>
    <pageField fld="1" hier="-1"/>
  </pageFields>
  <dataFields count="2">
    <dataField name="Average of Value" fld="4" subtotal="average" baseField="2" baseItem="0"/>
    <dataField name="Average of Weight" fld="5"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ECA44F-D07F-4DAA-AC32-BDE1CE70F441}" name="PivotTable8" cacheId="5099"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P130:Q131" firstHeaderRow="0" firstDataRow="1" firstDataCol="0"/>
  <pivotFields count="3">
    <pivotField showAll="0"/>
    <pivotField dataField="1" showAll="0"/>
    <pivotField dataField="1" showAll="0"/>
  </pivotFields>
  <rowItems count="1">
    <i/>
  </rowItems>
  <colFields count="1">
    <field x="-2"/>
  </colFields>
  <colItems count="2">
    <i>
      <x/>
    </i>
    <i i="1">
      <x v="1"/>
    </i>
  </colItems>
  <dataFields count="2">
    <dataField name="Sum of Average of Cell_Value" fld="1" baseField="0" baseItem="0"/>
    <dataField name="Sum of Average of Weight_Sourc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0CB7AC-21EA-4F50-99D5-22BAFCE24AF9}" name="PivotTable4" cacheId="5093"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H29:L36" firstHeaderRow="0" firstDataRow="1" firstDataCol="3"/>
  <pivotFields count="5">
    <pivotField axis="axisRow" compact="0" outline="0" subtotalTop="0" showAll="0" defaultSubtotal="0">
      <items count="8">
        <item m="1" x="7"/>
        <item m="1" x="6"/>
        <item x="0"/>
        <item x="1"/>
        <item x="2"/>
        <item x="3"/>
        <item x="4"/>
        <item x="5"/>
      </items>
      <extLst>
        <ext xmlns:x14="http://schemas.microsoft.com/office/spreadsheetml/2009/9/main" uri="{2946ED86-A175-432a-8AC1-64E0C546D7DE}">
          <x14:pivotField fillDownLabels="1"/>
        </ext>
      </extLst>
    </pivotField>
    <pivotField axis="axisRow" compact="0" outline="0" subtotalTop="0" showAll="0" defaultSubtotal="0">
      <items count="3">
        <item x="2"/>
        <item x="0"/>
        <item x="1"/>
      </items>
      <extLst>
        <ext xmlns:x14="http://schemas.microsoft.com/office/spreadsheetml/2009/9/main" uri="{2946ED86-A175-432a-8AC1-64E0C546D7DE}">
          <x14:pivotField fillDownLabels="1"/>
        </ext>
      </extLst>
    </pivotField>
    <pivotField axis="axisRow" compact="0" outline="0" subtotalTop="0" showAll="0" defaultSubtotal="0">
      <items count="1">
        <item x="0"/>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3">
    <field x="1"/>
    <field x="2"/>
    <field x="0"/>
  </rowFields>
  <rowItems count="7">
    <i>
      <x/>
      <x/>
      <x v="4"/>
    </i>
    <i r="2">
      <x v="7"/>
    </i>
    <i>
      <x v="1"/>
      <x/>
      <x v="2"/>
    </i>
    <i r="2">
      <x v="5"/>
    </i>
    <i>
      <x v="2"/>
      <x/>
      <x v="3"/>
    </i>
    <i r="2">
      <x v="6"/>
    </i>
    <i t="grand">
      <x/>
    </i>
  </rowItems>
  <colFields count="1">
    <field x="-2"/>
  </colFields>
  <colItems count="2">
    <i>
      <x/>
    </i>
    <i i="1">
      <x v="1"/>
    </i>
  </colItems>
  <dataFields count="2">
    <dataField name="Sum of Score" fld="3" baseField="0" baseItem="0"/>
    <dataField name="Sum of Weigh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5821A8-9AB8-4394-8A16-0781F8DCA68B}" name="PivotTable14" cacheId="5098" applyNumberFormats="0" applyBorderFormats="0" applyFontFormats="0" applyPatternFormats="0" applyAlignmentFormats="0" applyWidthHeightFormats="1" dataCaption="Values" updatedVersion="8" minRefreshableVersion="3" useAutoFormatting="1" rowGrandTotals="0" colGrandTotals="0" itemPrintTitles="1" createdVersion="7" indent="0" compact="0" compactData="0" multipleFieldFilters="0">
  <location ref="AL150:AQ177" firstHeaderRow="0" firstDataRow="1" firstDataCol="4"/>
  <pivotFields count="7">
    <pivotField axis="axisRow" compact="0" outline="0" subtotalTop="0" showAll="0" defaultSubtotal="0">
      <items count="27">
        <item x="0"/>
        <item x="1"/>
        <item x="2"/>
        <item x="3"/>
        <item x="4"/>
        <item x="5"/>
        <item x="6"/>
        <item x="7"/>
        <item x="8"/>
        <item x="9"/>
        <item x="10"/>
        <item x="11"/>
        <item x="12"/>
        <item x="13"/>
        <item x="14"/>
        <item x="15"/>
        <item x="16"/>
        <item x="17"/>
        <item x="18"/>
        <item x="19"/>
        <item x="20"/>
        <item x="21"/>
        <item x="22"/>
        <item x="23"/>
        <item x="24"/>
        <item x="25"/>
        <item x="26"/>
      </items>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axis="axisRow" compact="0" outline="0" showAll="0" defaultSubtotal="0">
      <items count="4">
        <item x="2"/>
        <item x="3"/>
        <item x="0"/>
        <item x="1"/>
      </items>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4">
    <field x="1"/>
    <field x="3"/>
    <field x="2"/>
    <field x="0"/>
  </rowFields>
  <rowItems count="27">
    <i>
      <x/>
      <x/>
      <x/>
      <x v="25"/>
    </i>
    <i r="2">
      <x v="1"/>
      <x v="26"/>
    </i>
    <i r="2">
      <x v="2"/>
      <x v="23"/>
    </i>
    <i r="2">
      <x v="3"/>
      <x v="24"/>
    </i>
    <i r="1">
      <x v="1"/>
      <x/>
      <x v="15"/>
    </i>
    <i r="3">
      <x v="18"/>
    </i>
    <i r="3">
      <x v="21"/>
    </i>
    <i r="2">
      <x v="1"/>
      <x v="22"/>
    </i>
    <i r="2">
      <x v="2"/>
      <x v="13"/>
    </i>
    <i r="3">
      <x v="16"/>
    </i>
    <i r="3">
      <x v="19"/>
    </i>
    <i r="2">
      <x v="3"/>
      <x v="14"/>
    </i>
    <i r="3">
      <x v="17"/>
    </i>
    <i r="3">
      <x v="20"/>
    </i>
    <i>
      <x v="1"/>
      <x/>
      <x/>
      <x v="6"/>
    </i>
    <i r="3">
      <x v="9"/>
    </i>
    <i r="3">
      <x v="12"/>
    </i>
    <i r="2">
      <x v="2"/>
      <x v="4"/>
    </i>
    <i r="3">
      <x v="7"/>
    </i>
    <i r="3">
      <x v="10"/>
    </i>
    <i r="2">
      <x v="3"/>
      <x v="5"/>
    </i>
    <i r="3">
      <x v="8"/>
    </i>
    <i r="3">
      <x v="11"/>
    </i>
    <i r="1">
      <x v="1"/>
      <x/>
      <x v="2"/>
    </i>
    <i r="2">
      <x v="1"/>
      <x v="3"/>
    </i>
    <i r="2">
      <x v="2"/>
      <x/>
    </i>
    <i r="2">
      <x v="3"/>
      <x v="1"/>
    </i>
  </rowItems>
  <colFields count="1">
    <field x="-2"/>
  </colFields>
  <colItems count="2">
    <i>
      <x/>
    </i>
    <i i="1">
      <x v="1"/>
    </i>
  </colItems>
  <dataFields count="2">
    <dataField name="Sum of Value" fld="5" baseField="0" baseItem="0"/>
    <dataField name="Sum of Weight" fld="6" baseField="1" baseItem="3"/>
  </dataFields>
  <formats count="1">
    <format dxfId="92">
      <pivotArea outline="0" fieldPosition="0">
        <references count="4">
          <reference field="0" count="1" selected="0">
            <x v="22"/>
          </reference>
          <reference field="1" count="1" selected="0">
            <x v="0"/>
          </reference>
          <reference field="2" count="1" selected="0">
            <x v="1"/>
          </reference>
          <reference field="3"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89401C7-E82C-4E19-A768-825C13D03188}" name="PivotTable11" cacheId="510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P101:Q102" firstHeaderRow="0" firstDataRow="1" firstDataCol="0"/>
  <pivotFields count="3">
    <pivotField showAll="0"/>
    <pivotField dataField="1" showAll="0"/>
    <pivotField dataField="1" showAll="0"/>
  </pivotFields>
  <rowItems count="1">
    <i/>
  </rowItems>
  <colFields count="1">
    <field x="-2"/>
  </colFields>
  <colItems count="2">
    <i>
      <x/>
    </i>
    <i i="1">
      <x v="1"/>
    </i>
  </colItems>
  <dataFields count="2">
    <dataField name="Sum of Average of Cell_Value" fld="1" baseField="0" baseItem="0"/>
    <dataField name="Sum of Average of Weight_Sourc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C0649FE-C9CF-4577-8098-D65AD582C328}" name="PivotTable5" cacheId="509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64:H71" firstHeaderRow="0" firstDataRow="1" firstDataCol="1" rowPageCount="1" colPageCount="1"/>
  <pivotFields count="4">
    <pivotField axis="axisPage" showAll="0">
      <items count="3">
        <item x="0"/>
        <item x="1"/>
        <item t="default"/>
      </items>
    </pivotField>
    <pivotField axis="axisRow" showAll="0">
      <items count="7">
        <item x="2"/>
        <item x="3"/>
        <item x="4"/>
        <item x="0"/>
        <item x="1"/>
        <item x="5"/>
        <item t="default"/>
      </items>
    </pivotField>
    <pivotField dataField="1" showAll="0"/>
    <pivotField dataField="1" showAll="0"/>
  </pivotFields>
  <rowFields count="1">
    <field x="1"/>
  </rowFields>
  <rowItems count="7">
    <i>
      <x/>
    </i>
    <i>
      <x v="1"/>
    </i>
    <i>
      <x v="2"/>
    </i>
    <i>
      <x v="3"/>
    </i>
    <i>
      <x v="4"/>
    </i>
    <i>
      <x v="5"/>
    </i>
    <i t="grand">
      <x/>
    </i>
  </rowItems>
  <colFields count="1">
    <field x="-2"/>
  </colFields>
  <colItems count="2">
    <i>
      <x/>
    </i>
    <i i="1">
      <x v="1"/>
    </i>
  </colItems>
  <pageFields count="1">
    <pageField fld="0" hier="-1"/>
  </pageFields>
  <dataFields count="2">
    <dataField name="Average of Cell_Value" fld="2" subtotal="average" baseField="1" baseItem="0"/>
    <dataField name="Average of Weight_Source" fld="3"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03B8452-D2C9-4452-94BD-60928843FE54}" name="PivotTable6" cacheId="509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ur_Grp">
  <location ref="T29:V33" firstHeaderRow="0" firstDataRow="1" firstDataCol="1"/>
  <pivotFields count="5">
    <pivotField axis="axisRow" showAll="0">
      <items count="4">
        <item x="0"/>
        <item x="1"/>
        <item x="2"/>
        <item t="default"/>
      </items>
    </pivotField>
    <pivotField showAll="0"/>
    <pivotField showAll="0"/>
    <pivotField dataField="1" showAll="0"/>
    <pivotField dataField="1" showAll="0"/>
  </pivotFields>
  <rowFields count="1">
    <field x="0"/>
  </rowFields>
  <rowItems count="4">
    <i>
      <x/>
    </i>
    <i>
      <x v="1"/>
    </i>
    <i>
      <x v="2"/>
    </i>
    <i t="grand">
      <x/>
    </i>
  </rowItems>
  <colFields count="1">
    <field x="-2"/>
  </colFields>
  <colItems count="2">
    <i>
      <x/>
    </i>
    <i i="1">
      <x v="1"/>
    </i>
  </colItems>
  <dataFields count="2">
    <dataField name="Average of Sum of Score" fld="3" subtotal="average" baseField="0" baseItem="0"/>
    <dataField name="Average of Sum of Weight"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D73F1C3-8448-4A51-932A-3548236500AC}" name="PivotTable7" cacheId="509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D29:AE30" firstHeaderRow="0" firstDataRow="1" firstDataCol="0"/>
  <pivotFields count="3">
    <pivotField showAll="0"/>
    <pivotField dataField="1" showAll="0"/>
    <pivotField dataField="1" showAll="0"/>
  </pivotFields>
  <rowItems count="1">
    <i/>
  </rowItems>
  <colFields count="1">
    <field x="-2"/>
  </colFields>
  <colItems count="2">
    <i>
      <x/>
    </i>
    <i i="1">
      <x v="1"/>
    </i>
  </colItems>
  <dataFields count="2">
    <dataField name="Sum of Average of Sum of Score" fld="1" baseField="0" baseItem="0"/>
    <dataField name="Sum of Average of Sum of Weigh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FC62EA7-81AC-4F52-92D4-738ED0866E25}" name="PivotTable2" cacheId="5106" applyNumberFormats="0" applyBorderFormats="0" applyFontFormats="0" applyPatternFormats="0" applyAlignmentFormats="0" applyWidthHeightFormats="1" dataCaption="Values" showError="1" updatedVersion="7" minRefreshableVersion="3" useAutoFormatting="1" itemPrintTitles="1" createdVersion="8" indent="0" compact="0" compactData="0" multipleFieldFilters="0">
  <location ref="BD127:CV135" firstHeaderRow="0" firstDataRow="1" firstDataCol="3" rowPageCount="1" colPageCount="1"/>
  <pivotFields count="47">
    <pivotField axis="axisPage" compact="0" outline="0" multipleItemSelectionAllowed="1" showAll="0" defaultSubtotal="0">
      <items count="2">
        <item h="1" x="0"/>
        <item x="1"/>
      </items>
      <extLst>
        <ext xmlns:x14="http://schemas.microsoft.com/office/spreadsheetml/2009/9/main" uri="{2946ED86-A175-432a-8AC1-64E0C546D7DE}">
          <x14:pivotField fillDownLabels="1"/>
        </ext>
      </extLst>
    </pivotField>
    <pivotField axis="axisRow" compact="0" outline="0" showAll="0" defaultSubtotal="0">
      <items count="5">
        <item x="0"/>
        <item x="1"/>
        <item x="2"/>
        <item x="3"/>
        <item x="4"/>
      </items>
      <extLst>
        <ext xmlns:x14="http://schemas.microsoft.com/office/spreadsheetml/2009/9/main" uri="{2946ED86-A175-432a-8AC1-64E0C546D7DE}">
          <x14:pivotField fillDownLabels="1"/>
        </ext>
      </extLst>
    </pivotField>
    <pivotField axis="axisRow" compact="0" outline="0" showAll="0" defaultSubtotal="0">
      <items count="4">
        <item x="1"/>
        <item x="3"/>
        <item x="2"/>
        <item x="0"/>
      </items>
      <extLst>
        <ext xmlns:x14="http://schemas.microsoft.com/office/spreadsheetml/2009/9/main" uri="{2946ED86-A175-432a-8AC1-64E0C546D7DE}">
          <x14:pivotField fillDownLabels="1"/>
        </ext>
      </extLst>
    </pivotField>
    <pivotField axis="axisRow" compact="0" outline="0" showAll="0" sortType="ascending" defaultSubtotal="0">
      <items count="4">
        <item x="2"/>
        <item x="0"/>
        <item x="3"/>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3">
    <field x="1"/>
    <field x="3"/>
    <field x="2"/>
  </rowFields>
  <rowItems count="8">
    <i>
      <x/>
      <x v="1"/>
      <x v="3"/>
    </i>
    <i r="1">
      <x v="3"/>
      <x v="2"/>
    </i>
    <i>
      <x v="1"/>
      <x v="1"/>
      <x v="3"/>
    </i>
    <i r="1">
      <x v="3"/>
      <x v="2"/>
    </i>
    <i>
      <x v="2"/>
      <x v="1"/>
      <x v="3"/>
    </i>
    <i>
      <x v="3"/>
      <x v="1"/>
      <x v="3"/>
    </i>
    <i>
      <x v="4"/>
      <x v="1"/>
      <x v="3"/>
    </i>
    <i t="grand">
      <x/>
    </i>
  </rowItems>
  <colFields count="1">
    <field x="-2"/>
  </colFields>
  <colItems count="42">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colItems>
  <pageFields count="1">
    <pageField fld="0" hier="-1"/>
  </pageFields>
  <dataFields count="42">
    <dataField name="Q.1" fld="5" subtotal="average" baseField="0" baseItem="0"/>
    <dataField name="Q.2" fld="6" subtotal="average" baseField="0" baseItem="0"/>
    <dataField name="Q.3" fld="7" subtotal="average" baseField="0" baseItem="0"/>
    <dataField name="Q.4" fld="11" subtotal="average" baseField="0" baseItem="0"/>
    <dataField name="Q.5" fld="12" subtotal="average" baseField="0" baseItem="0"/>
    <dataField name="Q.6" fld="13" subtotal="average" baseField="0" baseItem="0"/>
    <dataField name="Q.7" fld="14" subtotal="average" baseField="0" baseItem="0"/>
    <dataField name="Q.8" fld="15" subtotal="average" baseField="0" baseItem="0"/>
    <dataField name="Q.9" fld="16" subtotal="average" baseField="0" baseItem="0"/>
    <dataField name="Q.10" fld="17" subtotal="average" baseField="0" baseItem="0"/>
    <dataField name="Q.11" fld="18" subtotal="average" baseField="0" baseItem="0"/>
    <dataField name="Q.12" fld="8" subtotal="average" baseField="0" baseItem="0"/>
    <dataField name="Q.13" fld="9" subtotal="average" baseField="0" baseItem="0"/>
    <dataField name="Q.14" fld="19" subtotal="average" baseField="0" baseItem="0"/>
    <dataField name="Q.15" fld="22" subtotal="average" baseField="0" baseItem="0"/>
    <dataField name="Q.16" fld="20" subtotal="average" baseField="0" baseItem="0"/>
    <dataField name="Q.17" fld="23" subtotal="average" baseField="0" baseItem="0"/>
    <dataField name="Q.18" fld="24" subtotal="average" baseField="0" baseItem="0"/>
    <dataField name="Q.19" fld="25" subtotal="average" baseField="0" baseItem="0"/>
    <dataField name="Q.20" fld="10" subtotal="average" baseField="0" baseItem="0"/>
    <dataField name="Q.21" fld="21" subtotal="average" baseField="0" baseItem="0"/>
    <dataField name="S.1" fld="26" subtotal="average" baseField="0" baseItem="0"/>
    <dataField name="S.2" fld="27" subtotal="average" baseField="0" baseItem="0"/>
    <dataField name="S.3" fld="28" subtotal="average" baseField="0" baseItem="0"/>
    <dataField name="S.4" fld="32" subtotal="average" baseField="0" baseItem="0"/>
    <dataField name="S.5" fld="33" subtotal="average" baseField="0" baseItem="0"/>
    <dataField name="S.6" fld="34" subtotal="average" baseField="0" baseItem="0"/>
    <dataField name="S.7" fld="35" subtotal="average" baseField="0" baseItem="0"/>
    <dataField name="S.8" fld="36" subtotal="average" baseField="0" baseItem="0"/>
    <dataField name="S.9" fld="37" subtotal="average" baseField="0" baseItem="0"/>
    <dataField name="S.10" fld="38" subtotal="average" baseField="0" baseItem="0"/>
    <dataField name="S.11" fld="39" subtotal="average" baseField="0" baseItem="0"/>
    <dataField name="S.12" fld="29" subtotal="average" baseField="0" baseItem="0"/>
    <dataField name="S.13" fld="30" subtotal="average" baseField="0" baseItem="0"/>
    <dataField name="S.14" fld="40" subtotal="average" baseField="0" baseItem="0"/>
    <dataField name="S.15" fld="43" subtotal="average" baseField="0" baseItem="0"/>
    <dataField name="S.16" fld="41" subtotal="average" baseField="0" baseItem="0"/>
    <dataField name="S.17" fld="44" subtotal="average" baseField="0" baseItem="0"/>
    <dataField name="S.18" fld="45" subtotal="average" baseField="0" baseItem="0"/>
    <dataField name="S.19" fld="46" subtotal="average" baseField="0" baseItem="0"/>
    <dataField name="S.20" fld="31" subtotal="average" baseField="0" baseItem="0"/>
    <dataField name="S.21" fld="42" subtotal="average" baseField="0" baseItem="0"/>
  </dataFields>
  <formats count="23">
    <format dxfId="69">
      <pivotArea outline="0" fieldPosition="0">
        <references count="3">
          <reference field="1" count="1" selected="0">
            <x v="0"/>
          </reference>
          <reference field="2" count="1" selected="0">
            <x v="2"/>
          </reference>
          <reference field="3" count="1" selected="0">
            <x v="3"/>
          </reference>
        </references>
      </pivotArea>
    </format>
    <format dxfId="70">
      <pivotArea outline="0" collapsedLevelsAreSubtotals="1" fieldPosition="0"/>
    </format>
    <format dxfId="71">
      <pivotArea dataOnly="0" labelOnly="1" outline="0" fieldPosition="0">
        <references count="1">
          <reference field="1" count="0"/>
        </references>
      </pivotArea>
    </format>
    <format dxfId="72">
      <pivotArea dataOnly="0" labelOnly="1" grandRow="1" outline="0" fieldPosition="0"/>
    </format>
    <format dxfId="73">
      <pivotArea dataOnly="0" labelOnly="1" outline="0" fieldPosition="0">
        <references count="2">
          <reference field="1" count="1" selected="0">
            <x v="0"/>
          </reference>
          <reference field="3" count="3">
            <x v="0"/>
            <x v="1"/>
            <x v="3"/>
          </reference>
        </references>
      </pivotArea>
    </format>
    <format dxfId="74">
      <pivotArea dataOnly="0" labelOnly="1" outline="0" fieldPosition="0">
        <references count="2">
          <reference field="1" count="1" selected="0">
            <x v="1"/>
          </reference>
          <reference field="3" count="3">
            <x v="0"/>
            <x v="1"/>
            <x v="3"/>
          </reference>
        </references>
      </pivotArea>
    </format>
    <format dxfId="75">
      <pivotArea dataOnly="0" labelOnly="1" outline="0" fieldPosition="0">
        <references count="2">
          <reference field="1" count="1" selected="0">
            <x v="2"/>
          </reference>
          <reference field="3" count="3">
            <x v="0"/>
            <x v="1"/>
            <x v="2"/>
          </reference>
        </references>
      </pivotArea>
    </format>
    <format dxfId="76">
      <pivotArea dataOnly="0" labelOnly="1" outline="0" fieldPosition="0">
        <references count="2">
          <reference field="1" count="1" selected="0">
            <x v="3"/>
          </reference>
          <reference field="3" count="2">
            <x v="0"/>
            <x v="1"/>
          </reference>
        </references>
      </pivotArea>
    </format>
    <format dxfId="77">
      <pivotArea dataOnly="0" labelOnly="1" outline="0" fieldPosition="0">
        <references count="3">
          <reference field="1" count="1" selected="0">
            <x v="0"/>
          </reference>
          <reference field="2" count="2">
            <x v="1"/>
            <x v="2"/>
          </reference>
          <reference field="3" count="1" selected="0">
            <x v="0"/>
          </reference>
        </references>
      </pivotArea>
    </format>
    <format dxfId="78">
      <pivotArea dataOnly="0" labelOnly="1" outline="0" fieldPosition="0">
        <references count="3">
          <reference field="1" count="1" selected="0">
            <x v="0"/>
          </reference>
          <reference field="2" count="1">
            <x v="3"/>
          </reference>
          <reference field="3" count="1" selected="0">
            <x v="1"/>
          </reference>
        </references>
      </pivotArea>
    </format>
    <format dxfId="79">
      <pivotArea dataOnly="0" labelOnly="1" outline="0" fieldPosition="0">
        <references count="3">
          <reference field="1" count="1" selected="0">
            <x v="0"/>
          </reference>
          <reference field="2" count="1">
            <x v="2"/>
          </reference>
          <reference field="3" count="1" selected="0">
            <x v="3"/>
          </reference>
        </references>
      </pivotArea>
    </format>
    <format dxfId="80">
      <pivotArea dataOnly="0" labelOnly="1" outline="0" fieldPosition="0">
        <references count="3">
          <reference field="1" count="1" selected="0">
            <x v="1"/>
          </reference>
          <reference field="2" count="1">
            <x v="2"/>
          </reference>
          <reference field="3" count="1" selected="0">
            <x v="0"/>
          </reference>
        </references>
      </pivotArea>
    </format>
    <format dxfId="81">
      <pivotArea dataOnly="0" labelOnly="1" outline="0" fieldPosition="0">
        <references count="3">
          <reference field="1" count="1" selected="0">
            <x v="1"/>
          </reference>
          <reference field="2" count="1">
            <x v="3"/>
          </reference>
          <reference field="3" count="1" selected="0">
            <x v="1"/>
          </reference>
        </references>
      </pivotArea>
    </format>
    <format dxfId="82">
      <pivotArea dataOnly="0" labelOnly="1" outline="0" fieldPosition="0">
        <references count="3">
          <reference field="1" count="1" selected="0">
            <x v="2"/>
          </reference>
          <reference field="2" count="1">
            <x v="2"/>
          </reference>
          <reference field="3" count="1" selected="0">
            <x v="0"/>
          </reference>
        </references>
      </pivotArea>
    </format>
    <format dxfId="83">
      <pivotArea dataOnly="0" labelOnly="1" outline="0" fieldPosition="0">
        <references count="3">
          <reference field="1" count="1" selected="0">
            <x v="2"/>
          </reference>
          <reference field="2" count="2">
            <x v="0"/>
            <x v="3"/>
          </reference>
          <reference field="3" count="1" selected="0">
            <x v="1"/>
          </reference>
        </references>
      </pivotArea>
    </format>
    <format dxfId="84">
      <pivotArea dataOnly="0" labelOnly="1" outline="0" fieldPosition="0">
        <references count="3">
          <reference field="1" count="1" selected="0">
            <x v="2"/>
          </reference>
          <reference field="2" count="1">
            <x v="1"/>
          </reference>
          <reference field="3" count="1" selected="0">
            <x v="2"/>
          </reference>
        </references>
      </pivotArea>
    </format>
    <format dxfId="85">
      <pivotArea dataOnly="0" labelOnly="1" outline="0" fieldPosition="0">
        <references count="3">
          <reference field="1" count="1" selected="0">
            <x v="3"/>
          </reference>
          <reference field="2" count="1">
            <x v="1"/>
          </reference>
          <reference field="3" count="1" selected="0">
            <x v="0"/>
          </reference>
        </references>
      </pivotArea>
    </format>
    <format dxfId="86">
      <pivotArea dataOnly="0" labelOnly="1" outline="0" fieldPosition="0">
        <references count="3">
          <reference field="1" count="1" selected="0">
            <x v="3"/>
          </reference>
          <reference field="2" count="1">
            <x v="3"/>
          </reference>
          <reference field="3" count="1" selected="0">
            <x v="1"/>
          </reference>
        </references>
      </pivotArea>
    </format>
    <format dxfId="87">
      <pivotArea dataOnly="0" labelOnly="1" outline="0" fieldPosition="0">
        <references count="3">
          <reference field="1" count="1" selected="0">
            <x v="4"/>
          </reference>
          <reference field="2" count="1">
            <x v="3"/>
          </reference>
          <reference field="3" count="1" selected="0">
            <x v="1"/>
          </reference>
        </references>
      </pivotArea>
    </format>
    <format dxfId="88">
      <pivotArea outline="0" fieldPosition="0">
        <references count="3">
          <reference field="1" count="1" selected="0">
            <x v="1"/>
          </reference>
          <reference field="2" count="1" selected="0">
            <x v="2"/>
          </reference>
          <reference field="3" count="1" selected="0">
            <x v="3"/>
          </reference>
        </references>
      </pivotArea>
    </format>
    <format dxfId="89">
      <pivotArea dataOnly="0" labelOnly="1" outline="0" fieldPosition="0">
        <references count="1">
          <reference field="1" count="1">
            <x v="1"/>
          </reference>
        </references>
      </pivotArea>
    </format>
    <format dxfId="90">
      <pivotArea dataOnly="0" labelOnly="1" outline="0" fieldPosition="0">
        <references count="2">
          <reference field="1" count="1" selected="0">
            <x v="1"/>
          </reference>
          <reference field="3" count="1">
            <x v="3"/>
          </reference>
        </references>
      </pivotArea>
    </format>
    <format dxfId="91">
      <pivotArea dataOnly="0" labelOnly="1" outline="0" fieldPosition="0">
        <references count="3">
          <reference field="1" count="1" selected="0">
            <x v="1"/>
          </reference>
          <reference field="2" count="1">
            <x v="2"/>
          </reference>
          <reference field="3"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8550856-E19D-4160-A6FB-C14824398250}" name="PivotTable13" cacheId="5090" applyNumberFormats="0" applyBorderFormats="0" applyFontFormats="0" applyPatternFormats="0" applyAlignmentFormats="0" applyWidthHeightFormats="1" dataCaption="Values" showError="1" updatedVersion="7" minRefreshableVersion="3" useAutoFormatting="1" itemPrintTitles="1" createdVersion="7" indent="0" outline="1" outlineData="1" multipleFieldFilters="0" rowHeaderCaption="Row Labels1">
  <location ref="AD53:AZ56" firstHeaderRow="0" firstDataRow="1" firstDataCol="1" rowPageCount="1" colPageCount="1"/>
  <pivotFields count="25">
    <pivotField axis="axisPage" multipleItemSelectionAllowed="1" showAll="0">
      <items count="3">
        <item h="1" x="1"/>
        <item x="0"/>
        <item t="default"/>
      </items>
    </pivotField>
    <pivotField showAll="0"/>
    <pivotField axis="axisRow" showAll="0" sortType="ascending">
      <items count="3">
        <item x="1"/>
        <item x="0"/>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2"/>
  </rowFields>
  <rowItems count="3">
    <i>
      <x/>
    </i>
    <i>
      <x v="1"/>
    </i>
    <i t="grand">
      <x/>
    </i>
  </rowItems>
  <colFields count="1">
    <field x="-2"/>
  </colFields>
  <colItems count="22">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colItems>
  <pageFields count="1">
    <pageField fld="0" hier="-1"/>
  </pageFields>
  <dataFields count="22">
    <dataField name="Q.1" fld="3" subtotal="average" baseField="1" baseItem="0"/>
    <dataField name="Q.2" fld="4" subtotal="average" baseField="1" baseItem="0"/>
    <dataField name="Q.3" fld="5" subtotal="average" baseField="1" baseItem="0"/>
    <dataField name="Q.4" fld="6" subtotal="average" baseField="1" baseItem="0"/>
    <dataField name="Q.5" fld="7" subtotal="average" baseField="1" baseItem="0"/>
    <dataField name="Q.6" fld="8" subtotal="average" baseField="1" baseItem="0"/>
    <dataField name="Q.7" fld="9" subtotal="average" baseField="1" baseItem="0"/>
    <dataField name="Q.8" fld="10" subtotal="average" baseField="1" baseItem="0"/>
    <dataField name="Q.9" fld="11" subtotal="average" baseField="1" baseItem="0"/>
    <dataField name="Q.10" fld="12" subtotal="average" baseField="1" baseItem="0"/>
    <dataField name="Q.11" fld="13" subtotal="average" baseField="1" baseItem="2"/>
    <dataField name="S.1" fld="14" subtotal="average" baseField="1" baseItem="0"/>
    <dataField name="S.2" fld="15" subtotal="average" baseField="1" baseItem="0"/>
    <dataField name="S.3" fld="16" subtotal="average" baseField="1" baseItem="0"/>
    <dataField name="S.4" fld="17" subtotal="average" baseField="1" baseItem="0"/>
    <dataField name="S.5" fld="18" subtotal="average" baseField="1" baseItem="0"/>
    <dataField name="S.6" fld="19" subtotal="average" baseField="1" baseItem="0"/>
    <dataField name="S.7" fld="20" subtotal="average" baseField="1" baseItem="0"/>
    <dataField name="S.8" fld="21" subtotal="average" baseField="1" baseItem="0"/>
    <dataField name="S.9" fld="22" subtotal="average" baseField="1" baseItem="0"/>
    <dataField name="S.10" fld="23" subtotal="average" baseField="1" baseItem="0"/>
    <dataField name="S.11" fld="24" subtotal="average" baseField="1" baseItem="0"/>
  </dataFields>
  <formats count="7">
    <format dxfId="62">
      <pivotArea type="all" dataOnly="0" outline="0" fieldPosition="0"/>
    </format>
    <format dxfId="63">
      <pivotArea outline="0" collapsedLevelsAreSubtotals="1" fieldPosition="0"/>
    </format>
    <format dxfId="64">
      <pivotArea field="2" type="button" dataOnly="0" labelOnly="1" outline="0" axis="axisRow" fieldPosition="0"/>
    </format>
    <format dxfId="65">
      <pivotArea dataOnly="0" labelOnly="1" fieldPosition="0">
        <references count="1">
          <reference field="2" count="0"/>
        </references>
      </pivotArea>
    </format>
    <format dxfId="66">
      <pivotArea dataOnly="0" labelOnly="1" grandRow="1" outline="0" fieldPosition="0"/>
    </format>
    <format dxfId="67">
      <pivotArea dataOnly="0" labelOnly="1" outline="0" fieldPosition="0">
        <references count="1">
          <reference field="4294967294" count="18">
            <x v="0"/>
            <x v="1"/>
            <x v="2"/>
            <x v="3"/>
            <x v="4"/>
            <x v="5"/>
            <x v="6"/>
            <x v="7"/>
            <x v="8"/>
            <x v="11"/>
            <x v="12"/>
            <x v="13"/>
            <x v="14"/>
            <x v="15"/>
            <x v="16"/>
            <x v="17"/>
            <x v="18"/>
            <x v="19"/>
          </reference>
        </references>
      </pivotArea>
    </format>
    <format dxfId="68">
      <pivotArea dataOnly="0" labelOnly="1" outline="0"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FD59F6D-6EFA-4F1F-9B70-3083EA1E52F8}" name="PivotTable6" cacheId="5089" applyNumberFormats="0" applyBorderFormats="0" applyFontFormats="0" applyPatternFormats="0" applyAlignmentFormats="0" applyWidthHeightFormats="1" dataCaption="Values" showError="1" updatedVersion="7" minRefreshableVersion="3" useAutoFormatting="1" itemPrintTitles="1" createdVersion="7" indent="0" outline="1" outlineData="1" multipleFieldFilters="0" rowHeaderCaption="Row Labels1">
  <location ref="AD89:AZ92" firstHeaderRow="0" firstDataRow="1" firstDataCol="1" rowPageCount="1" colPageCount="1"/>
  <pivotFields count="25">
    <pivotField axis="axisPage" multipleItemSelectionAllowed="1" showAll="0">
      <items count="3">
        <item x="1"/>
        <item h="1" x="0"/>
        <item t="default"/>
      </items>
    </pivotField>
    <pivotField showAll="0"/>
    <pivotField axis="axisRow" showAll="0" sortType="ascending">
      <items count="3">
        <item x="1"/>
        <item x="0"/>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2"/>
  </rowFields>
  <rowItems count="3">
    <i>
      <x/>
    </i>
    <i>
      <x v="1"/>
    </i>
    <i t="grand">
      <x/>
    </i>
  </rowItems>
  <colFields count="1">
    <field x="-2"/>
  </colFields>
  <colItems count="22">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colItems>
  <pageFields count="1">
    <pageField fld="0" hier="-1"/>
  </pageFields>
  <dataFields count="22">
    <dataField name="Q.1" fld="3" subtotal="average" baseField="1" baseItem="0"/>
    <dataField name="Q.2" fld="4" subtotal="average" baseField="1" baseItem="0"/>
    <dataField name="Q.3" fld="5" subtotal="average" baseField="1" baseItem="0"/>
    <dataField name="Q.4" fld="6" subtotal="average" baseField="1" baseItem="0"/>
    <dataField name="Q.5" fld="7" subtotal="average" baseField="1" baseItem="0"/>
    <dataField name="Q.6" fld="8" subtotal="average" baseField="1" baseItem="0"/>
    <dataField name="Q.7" fld="9" subtotal="average" baseField="1" baseItem="0"/>
    <dataField name="Q.8" fld="10" subtotal="average" baseField="1" baseItem="0"/>
    <dataField name="Q.9" fld="11" subtotal="average" baseField="1" baseItem="0"/>
    <dataField name="Q.10" fld="12" subtotal="average" baseField="1" baseItem="0"/>
    <dataField name="Q.11" fld="13" subtotal="average" baseField="1" baseItem="2"/>
    <dataField name="S.1" fld="14" subtotal="average" baseField="1" baseItem="0"/>
    <dataField name="S.2" fld="15" subtotal="average" baseField="1" baseItem="0"/>
    <dataField name="S.3" fld="16" subtotal="average" baseField="1" baseItem="0"/>
    <dataField name="S.4" fld="17" subtotal="average" baseField="1" baseItem="0"/>
    <dataField name="S.5" fld="18" subtotal="average" baseField="1" baseItem="0"/>
    <dataField name="S.6" fld="19" subtotal="average" baseField="1" baseItem="0"/>
    <dataField name="S.7" fld="20" subtotal="average" baseField="1" baseItem="0"/>
    <dataField name="S.8" fld="21" subtotal="average" baseField="1" baseItem="0"/>
    <dataField name="S.9" fld="22" subtotal="average" baseField="1" baseItem="0"/>
    <dataField name="S.10" fld="23" subtotal="average" baseField="1" baseItem="0"/>
    <dataField name="S.11" fld="24" subtotal="average" baseField="1" baseItem="0"/>
  </dataFields>
  <formats count="7">
    <format dxfId="55">
      <pivotArea type="all" dataOnly="0" outline="0" fieldPosition="0"/>
    </format>
    <format dxfId="56">
      <pivotArea outline="0" collapsedLevelsAreSubtotals="1" fieldPosition="0"/>
    </format>
    <format dxfId="57">
      <pivotArea field="2" type="button" dataOnly="0" labelOnly="1" outline="0" axis="axisRow" fieldPosition="0"/>
    </format>
    <format dxfId="58">
      <pivotArea dataOnly="0" labelOnly="1" fieldPosition="0">
        <references count="1">
          <reference field="2" count="0"/>
        </references>
      </pivotArea>
    </format>
    <format dxfId="59">
      <pivotArea dataOnly="0" labelOnly="1" grandRow="1" outline="0" fieldPosition="0"/>
    </format>
    <format dxfId="60">
      <pivotArea dataOnly="0" labelOnly="1" outline="0" fieldPosition="0">
        <references count="1">
          <reference field="4294967294" count="18">
            <x v="0"/>
            <x v="1"/>
            <x v="2"/>
            <x v="3"/>
            <x v="4"/>
            <x v="5"/>
            <x v="6"/>
            <x v="7"/>
            <x v="8"/>
            <x v="11"/>
            <x v="12"/>
            <x v="13"/>
            <x v="14"/>
            <x v="15"/>
            <x v="16"/>
            <x v="17"/>
            <x v="18"/>
            <x v="19"/>
          </reference>
        </references>
      </pivotArea>
    </format>
    <format dxfId="61">
      <pivotArea dataOnly="0" labelOnly="1" outline="0"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5711B4A-C43D-4171-B976-164F81FBB86D}" name="PivotTable9" cacheId="5088" applyNumberFormats="0" applyBorderFormats="0" applyFontFormats="0" applyPatternFormats="0" applyAlignmentFormats="0" applyWidthHeightFormats="1" dataCaption="Values" showError="1" updatedVersion="7" minRefreshableVersion="3" useAutoFormatting="1" itemPrintTitles="1" createdVersion="7" indent="0" outline="1" outlineData="1" multipleFieldFilters="0" rowHeaderCaption="Row Labels1">
  <location ref="AD6:AZ9" firstHeaderRow="0" firstDataRow="1" firstDataCol="1"/>
  <pivotFields count="24">
    <pivotField showAll="0"/>
    <pivotField axis="axisRow" showAll="0" sortType="ascending">
      <items count="5">
        <item m="1" x="2"/>
        <item m="1" x="3"/>
        <item x="1"/>
        <item x="0"/>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1"/>
  </rowFields>
  <rowItems count="3">
    <i>
      <x v="2"/>
    </i>
    <i>
      <x v="3"/>
    </i>
    <i t="grand">
      <x/>
    </i>
  </rowItems>
  <colFields count="1">
    <field x="-2"/>
  </colFields>
  <colItems count="22">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colItems>
  <dataFields count="22">
    <dataField name="Q.1" fld="2" subtotal="average" baseField="1" baseItem="0"/>
    <dataField name="Q.2" fld="3" subtotal="average" baseField="1" baseItem="0"/>
    <dataField name="Q.3" fld="4" subtotal="average" baseField="1" baseItem="0"/>
    <dataField name="Q.4" fld="5" subtotal="average" baseField="1" baseItem="0"/>
    <dataField name="Q.5" fld="6" subtotal="average" baseField="1" baseItem="0"/>
    <dataField name="Q.6" fld="7" subtotal="average" baseField="1" baseItem="0"/>
    <dataField name="Q.7" fld="8" subtotal="average" baseField="1" baseItem="0"/>
    <dataField name="Q.8" fld="9" subtotal="average" baseField="1" baseItem="0"/>
    <dataField name="Q.9" fld="10" subtotal="average" baseField="1" baseItem="0"/>
    <dataField name="Q.10" fld="11" subtotal="average" baseField="1" baseItem="0"/>
    <dataField name="Q.11" fld="12" subtotal="average" baseField="1" baseItem="2"/>
    <dataField name="S.1" fld="13" subtotal="average" baseField="1" baseItem="0"/>
    <dataField name="S.2" fld="14" subtotal="average" baseField="1" baseItem="0"/>
    <dataField name="S.3" fld="15" subtotal="average" baseField="1" baseItem="0"/>
    <dataField name="S.4" fld="16" subtotal="average" baseField="1" baseItem="0"/>
    <dataField name="S.5" fld="17" subtotal="average" baseField="1" baseItem="0"/>
    <dataField name="S.6" fld="18" subtotal="average" baseField="1" baseItem="0"/>
    <dataField name="S.7" fld="19" subtotal="average" baseField="1" baseItem="0"/>
    <dataField name="S.8" fld="20" subtotal="average" baseField="1" baseItem="0"/>
    <dataField name="S.9" fld="21" subtotal="average" baseField="1" baseItem="0"/>
    <dataField name="S.10" fld="22" subtotal="average" baseField="1" baseItem="0"/>
    <dataField name="S.11" fld="23" subtotal="average" baseField="1" baseItem="0"/>
  </dataFields>
  <formats count="6">
    <format dxfId="49">
      <pivotArea type="all" dataOnly="0" outline="0" fieldPosition="0"/>
    </format>
    <format dxfId="50">
      <pivotArea outline="0" collapsedLevelsAreSubtotals="1" fieldPosition="0"/>
    </format>
    <format dxfId="51">
      <pivotArea field="1" type="button" dataOnly="0" labelOnly="1" outline="0" axis="axisRow" fieldPosition="0"/>
    </format>
    <format dxfId="52">
      <pivotArea dataOnly="0" labelOnly="1" fieldPosition="0">
        <references count="1">
          <reference field="1" count="0"/>
        </references>
      </pivotArea>
    </format>
    <format dxfId="53">
      <pivotArea dataOnly="0" labelOnly="1" grandRow="1" outline="0" fieldPosition="0"/>
    </format>
    <format dxfId="54">
      <pivotArea dataOnly="0" labelOnly="1" outline="0" fieldPosition="0">
        <references count="1">
          <reference field="4294967294" count="18">
            <x v="0"/>
            <x v="1"/>
            <x v="2"/>
            <x v="3"/>
            <x v="4"/>
            <x v="5"/>
            <x v="6"/>
            <x v="7"/>
            <x v="8"/>
            <x v="11"/>
            <x v="12"/>
            <x v="13"/>
            <x v="14"/>
            <x v="15"/>
            <x v="16"/>
            <x v="17"/>
            <x v="18"/>
            <x v="1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F1BC416-DF55-4AFA-80CF-8E38230636BA}" name="PivotTable12" cacheId="5091" applyNumberFormats="0" applyBorderFormats="0" applyFontFormats="0" applyPatternFormats="0" applyAlignmentFormats="0" applyWidthHeightFormats="1" dataCaption="Values" showError="1" updatedVersion="7" minRefreshableVersion="3" useAutoFormatting="1" itemPrintTitles="1" createdVersion="7" indent="0" outline="1" outlineData="1" multipleFieldFilters="0" rowHeaderCaption="Row Labels1">
  <location ref="AD28:AZ31" firstHeaderRow="0" firstDataRow="1" firstDataCol="1"/>
  <pivotFields count="24">
    <pivotField showAll="0"/>
    <pivotField axis="axisRow" showAll="0" sortType="ascending">
      <items count="3">
        <item x="1"/>
        <item x="0"/>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1"/>
  </rowFields>
  <rowItems count="3">
    <i>
      <x/>
    </i>
    <i>
      <x v="1"/>
    </i>
    <i t="grand">
      <x/>
    </i>
  </rowItems>
  <colFields count="1">
    <field x="-2"/>
  </colFields>
  <colItems count="22">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colItems>
  <dataFields count="22">
    <dataField name="Q.1" fld="2" subtotal="average" baseField="1" baseItem="0"/>
    <dataField name="Q.2" fld="3" subtotal="average" baseField="1" baseItem="0"/>
    <dataField name="Q.3" fld="4" subtotal="average" baseField="1" baseItem="0"/>
    <dataField name="Q.4" fld="5" subtotal="average" baseField="1" baseItem="0"/>
    <dataField name="Q.5" fld="6" subtotal="average" baseField="1" baseItem="0"/>
    <dataField name="Q.6" fld="7" subtotal="average" baseField="1" baseItem="0"/>
    <dataField name="Q.7" fld="8" subtotal="average" baseField="1" baseItem="0"/>
    <dataField name="Q.8" fld="9" subtotal="average" baseField="1" baseItem="0"/>
    <dataField name="Q.9" fld="10" subtotal="average" baseField="1" baseItem="0"/>
    <dataField name="Q.10" fld="11" subtotal="average" baseField="1" baseItem="0"/>
    <dataField name="Q.11" fld="12" subtotal="average" baseField="1" baseItem="2"/>
    <dataField name="S.1" fld="13" subtotal="average" baseField="1" baseItem="0"/>
    <dataField name="S.2" fld="14" subtotal="average" baseField="1" baseItem="0"/>
    <dataField name="S.3" fld="15" subtotal="average" baseField="1" baseItem="0"/>
    <dataField name="S.4" fld="16" subtotal="average" baseField="1" baseItem="0"/>
    <dataField name="S.5" fld="17" subtotal="average" baseField="1" baseItem="0"/>
    <dataField name="S.6" fld="18" subtotal="average" baseField="1" baseItem="0"/>
    <dataField name="S.7" fld="19" subtotal="average" baseField="1" baseItem="0"/>
    <dataField name="S.8" fld="20" subtotal="average" baseField="1" baseItem="0"/>
    <dataField name="S.9" fld="21" subtotal="average" baseField="1" baseItem="0"/>
    <dataField name="S.10" fld="22" subtotal="average" baseField="1" baseItem="0"/>
    <dataField name="S.11" fld="23" subtotal="average" baseField="1" baseItem="0"/>
  </dataFields>
  <formats count="6">
    <format dxfId="43">
      <pivotArea type="all" dataOnly="0" outline="0" fieldPosition="0"/>
    </format>
    <format dxfId="44">
      <pivotArea outline="0" collapsedLevelsAreSubtotals="1" fieldPosition="0"/>
    </format>
    <format dxfId="45">
      <pivotArea field="1" type="button" dataOnly="0" labelOnly="1" outline="0" axis="axisRow" fieldPosition="0"/>
    </format>
    <format dxfId="46">
      <pivotArea dataOnly="0" labelOnly="1" fieldPosition="0">
        <references count="1">
          <reference field="1" count="0"/>
        </references>
      </pivotArea>
    </format>
    <format dxfId="47">
      <pivotArea dataOnly="0" labelOnly="1" grandRow="1" outline="0" fieldPosition="0"/>
    </format>
    <format dxfId="48">
      <pivotArea dataOnly="0" labelOnly="1" outline="0" fieldPosition="0">
        <references count="1">
          <reference field="4294967294" count="18">
            <x v="0"/>
            <x v="1"/>
            <x v="2"/>
            <x v="3"/>
            <x v="4"/>
            <x v="5"/>
            <x v="6"/>
            <x v="7"/>
            <x v="8"/>
            <x v="11"/>
            <x v="12"/>
            <x v="13"/>
            <x v="14"/>
            <x v="15"/>
            <x v="16"/>
            <x v="17"/>
            <x v="18"/>
            <x v="1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63126EB-FA56-4EB4-8E42-E8C1884E4DF6}" name="PivotTable1" cacheId="5105" applyNumberFormats="0" applyBorderFormats="0" applyFontFormats="0" applyPatternFormats="0" applyAlignmentFormats="0" applyWidthHeightFormats="1" dataCaption="Values" showError="1" updatedVersion="7" minRefreshableVersion="3" useAutoFormatting="1" itemPrintTitles="1" createdVersion="8" indent="0" compact="0" compactData="0" multipleFieldFilters="0">
  <location ref="BD226:CV229" firstHeaderRow="0" firstDataRow="1" firstDataCol="3" rowPageCount="1" colPageCount="1"/>
  <pivotFields count="47">
    <pivotField axis="axisPage"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2">
        <item m="1" x="1"/>
        <item x="0"/>
      </items>
      <extLst>
        <ext xmlns:x14="http://schemas.microsoft.com/office/spreadsheetml/2009/9/main" uri="{2946ED86-A175-432a-8AC1-64E0C546D7DE}">
          <x14:pivotField fillDownLabels="1"/>
        </ext>
      </extLst>
    </pivotField>
    <pivotField axis="axisRow" compact="0" outline="0" showAll="0" sortType="ascending" defaultSubtotal="0">
      <items count="4">
        <item x="0"/>
        <item m="1" x="2"/>
        <item m="1" x="3"/>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3">
    <field x="1"/>
    <field x="3"/>
    <field x="2"/>
  </rowFields>
  <rowItems count="3">
    <i>
      <x/>
      <x/>
      <x v="1"/>
    </i>
    <i r="1">
      <x v="3"/>
      <x v="1"/>
    </i>
    <i t="grand">
      <x/>
    </i>
  </rowItems>
  <colFields count="1">
    <field x="-2"/>
  </colFields>
  <colItems count="42">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colItems>
  <pageFields count="1">
    <pageField fld="0" hier="-1"/>
  </pageFields>
  <dataFields count="42">
    <dataField name="Q.1" fld="5" subtotal="average" baseField="0" baseItem="0"/>
    <dataField name="Q.2" fld="6" subtotal="average" baseField="0" baseItem="0"/>
    <dataField name="Q.3" fld="7" subtotal="average" baseField="0" baseItem="0"/>
    <dataField name="Q.4" fld="11" subtotal="average" baseField="0" baseItem="0"/>
    <dataField name="Q.5" fld="12" subtotal="average" baseField="0" baseItem="0"/>
    <dataField name="Q.6" fld="13" subtotal="average" baseField="0" baseItem="0"/>
    <dataField name="Q.7" fld="14" subtotal="average" baseField="0" baseItem="0"/>
    <dataField name="Q.8" fld="15" subtotal="average" baseField="0" baseItem="0"/>
    <dataField name="Q.9" fld="16" subtotal="average" baseField="0" baseItem="0"/>
    <dataField name="Q.10" fld="17" subtotal="average" baseField="0" baseItem="0"/>
    <dataField name="Q.11" fld="18" subtotal="average" baseField="0" baseItem="0"/>
    <dataField name="Q.12" fld="8" subtotal="average" baseField="0" baseItem="0"/>
    <dataField name="Q.13" fld="9" subtotal="average" baseField="0" baseItem="0"/>
    <dataField name="Q.14" fld="19" subtotal="average" baseField="0" baseItem="0"/>
    <dataField name="Q.15" fld="22" subtotal="average" baseField="0" baseItem="0"/>
    <dataField name="Q.16" fld="20" subtotal="average" baseField="0" baseItem="0"/>
    <dataField name="Q.17" fld="23" subtotal="average" baseField="0" baseItem="0"/>
    <dataField name="Q.18" fld="24" subtotal="average" baseField="0" baseItem="0"/>
    <dataField name="Q.19" fld="25" subtotal="average" baseField="0" baseItem="0"/>
    <dataField name="Q.20" fld="10" subtotal="average" baseField="0" baseItem="0"/>
    <dataField name="Q.21" fld="21" subtotal="average" baseField="0" baseItem="0"/>
    <dataField name="S.1" fld="26" subtotal="average" baseField="0" baseItem="0"/>
    <dataField name="S.2" fld="27" subtotal="average" baseField="0" baseItem="0"/>
    <dataField name="S.3" fld="28" subtotal="average" baseField="0" baseItem="0"/>
    <dataField name="S.4" fld="32" subtotal="average" baseField="0" baseItem="0"/>
    <dataField name="S.5" fld="33" subtotal="average" baseField="0" baseItem="0"/>
    <dataField name="S.6" fld="34" subtotal="average" baseField="0" baseItem="0"/>
    <dataField name="S.7" fld="35" subtotal="average" baseField="0" baseItem="0"/>
    <dataField name="S.8" fld="36" subtotal="average" baseField="0" baseItem="0"/>
    <dataField name="S.9" fld="37" subtotal="average" baseField="0" baseItem="0"/>
    <dataField name="S.10" fld="38" subtotal="average" baseField="0" baseItem="0"/>
    <dataField name="S.11" fld="39" subtotal="average" baseField="0" baseItem="0"/>
    <dataField name="S.12" fld="29" subtotal="average" baseField="0" baseItem="0"/>
    <dataField name="S.13" fld="30" subtotal="average" baseField="0" baseItem="0"/>
    <dataField name="S.14" fld="40" subtotal="average" baseField="0" baseItem="0"/>
    <dataField name="S.15" fld="43" subtotal="average" baseField="0" baseItem="0"/>
    <dataField name="S.16" fld="41" subtotal="average" baseField="0" baseItem="0"/>
    <dataField name="S.17" fld="44" subtotal="average" baseField="0" baseItem="0"/>
    <dataField name="S.18" fld="45" subtotal="average" baseField="0" baseItem="0"/>
    <dataField name="S.19" fld="46" subtotal="average" baseField="0" baseItem="0"/>
    <dataField name="S.20" fld="31" subtotal="average" baseField="0" baseItem="0"/>
    <dataField name="S.21" fld="42" subtotal="average" baseField="0" baseItem="0"/>
  </dataFields>
  <formats count="4">
    <format dxfId="39">
      <pivotArea outline="0" collapsedLevelsAreSubtotals="1" fieldPosition="0"/>
    </format>
    <format dxfId="40">
      <pivotArea dataOnly="0" labelOnly="1" outline="0" fieldPosition="0">
        <references count="1">
          <reference field="1" count="0"/>
        </references>
      </pivotArea>
    </format>
    <format dxfId="41">
      <pivotArea dataOnly="0" labelOnly="1" grandRow="1" outline="0" fieldPosition="0"/>
    </format>
    <format dxfId="42">
      <pivotArea dataOnly="0" labelOnly="1" outline="0" fieldPosition="0">
        <references count="2">
          <reference field="1" count="1" selected="0">
            <x v="0"/>
          </reference>
          <reference field="3" count="2">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A80C322-73A7-4375-B9EA-10A0FC44CA5F}" name="PivotTable2" cacheId="510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185:L190" firstHeaderRow="0" firstDataRow="1" firstDataCol="1" rowPageCount="3" colPageCount="1"/>
  <pivotFields count="6">
    <pivotField axis="axisPage" multipleItemSelectionAllowed="1" showAll="0">
      <items count="3">
        <item x="0"/>
        <item x="1"/>
        <item t="default"/>
      </items>
    </pivotField>
    <pivotField axis="axisRow" showAll="0">
      <items count="5">
        <item x="0"/>
        <item x="1"/>
        <item x="2"/>
        <item x="3"/>
        <item t="default"/>
      </items>
    </pivotField>
    <pivotField axis="axisPage" multipleItemSelectionAllowed="1" showAll="0">
      <items count="7">
        <item x="5"/>
        <item x="0"/>
        <item x="1"/>
        <item x="2"/>
        <item x="3"/>
        <item x="4"/>
        <item t="default"/>
      </items>
    </pivotField>
    <pivotField axis="axisPage" multipleItemSelectionAllowed="1" showAll="0">
      <items count="5">
        <item x="2"/>
        <item x="1"/>
        <item x="3"/>
        <item x="0"/>
        <item t="default"/>
      </items>
    </pivotField>
    <pivotField dataField="1" showAll="0"/>
    <pivotField dataField="1" showAll="0"/>
  </pivotFields>
  <rowFields count="1">
    <field x="1"/>
  </rowFields>
  <rowItems count="5">
    <i>
      <x/>
    </i>
    <i>
      <x v="1"/>
    </i>
    <i>
      <x v="2"/>
    </i>
    <i>
      <x v="3"/>
    </i>
    <i t="grand">
      <x/>
    </i>
  </rowItems>
  <colFields count="1">
    <field x="-2"/>
  </colFields>
  <colItems count="2">
    <i>
      <x/>
    </i>
    <i i="1">
      <x v="1"/>
    </i>
  </colItems>
  <pageFields count="3">
    <pageField fld="0" hier="-1"/>
    <pageField fld="2" hier="-1"/>
    <pageField fld="3" hier="-1"/>
  </pageFields>
  <dataFields count="2">
    <dataField name="Average of Cell_Value" fld="4" subtotal="average" baseField="1" baseItem="0"/>
    <dataField name="Average of Weight_Source" fld="5" subtotal="average" baseField="1" baseItem="0"/>
  </dataFields>
  <formats count="1">
    <format dxfId="38">
      <pivotArea collapsedLevelsAreSubtotals="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23E4342-4A85-427B-BBA9-D3AA65783768}" name="PivotTable1" cacheId="5107" applyNumberFormats="0" applyBorderFormats="0" applyFontFormats="0" applyPatternFormats="0" applyAlignmentFormats="0" applyWidthHeightFormats="1" dataCaption="Values" showError="1" updatedVersion="7" minRefreshableVersion="3" useAutoFormatting="1" itemPrintTitles="1" createdVersion="8" indent="0" compact="0" compactData="0" multipleFieldFilters="0">
  <location ref="BA19:CS31" firstHeaderRow="0" firstDataRow="1" firstDataCol="3" rowPageCount="1" colPageCount="1"/>
  <pivotFields count="47">
    <pivotField axis="axisPage" compact="0" outline="0" multipleItemSelectionAllowed="1" showAll="0" defaultSubtotal="0">
      <items count="2">
        <item x="0"/>
        <item h="1" x="1"/>
      </items>
      <extLst>
        <ext xmlns:x14="http://schemas.microsoft.com/office/spreadsheetml/2009/9/main" uri="{2946ED86-A175-432a-8AC1-64E0C546D7DE}">
          <x14:pivotField fillDownLabels="1"/>
        </ext>
      </extLst>
    </pivotField>
    <pivotField axis="axisRow" compact="0" outline="0" showAll="0" sortType="ascending" defaultSubtotal="0">
      <items count="6">
        <item x="5"/>
        <item x="1"/>
        <item x="0"/>
        <item x="2"/>
        <item x="3"/>
        <item x="4"/>
      </items>
      <extLst>
        <ext xmlns:x14="http://schemas.microsoft.com/office/spreadsheetml/2009/9/main" uri="{2946ED86-A175-432a-8AC1-64E0C546D7DE}">
          <x14:pivotField fillDownLabels="1"/>
        </ext>
      </extLst>
    </pivotField>
    <pivotField axis="axisRow" compact="0" outline="0" showAll="0" defaultSubtotal="0">
      <items count="4">
        <item x="2"/>
        <item x="3"/>
        <item x="0"/>
        <item x="1"/>
      </items>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3">
    <field x="1"/>
    <field x="3"/>
    <field x="2"/>
  </rowFields>
  <rowItems count="12">
    <i>
      <x/>
      <x/>
      <x/>
    </i>
    <i>
      <x v="1"/>
      <x v="1"/>
      <x v="2"/>
    </i>
    <i>
      <x v="2"/>
      <x/>
      <x v="1"/>
    </i>
    <i r="1">
      <x v="1"/>
      <x v="2"/>
    </i>
    <i>
      <x v="3"/>
      <x/>
      <x v="1"/>
    </i>
    <i r="1">
      <x v="1"/>
      <x v="2"/>
    </i>
    <i r="2">
      <x v="3"/>
    </i>
    <i>
      <x v="4"/>
      <x/>
      <x v="1"/>
    </i>
    <i r="1">
      <x v="1"/>
      <x v="2"/>
    </i>
    <i>
      <x v="5"/>
      <x/>
      <x v="1"/>
    </i>
    <i r="1">
      <x v="1"/>
      <x v="2"/>
    </i>
    <i t="grand">
      <x/>
    </i>
  </rowItems>
  <colFields count="1">
    <field x="-2"/>
  </colFields>
  <colItems count="42">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colItems>
  <pageFields count="1">
    <pageField fld="0" hier="-1"/>
  </pageFields>
  <dataFields count="42">
    <dataField name="Q.1" fld="5" subtotal="average" baseField="0" baseItem="0"/>
    <dataField name="Q.2" fld="6" subtotal="average" baseField="0" baseItem="0"/>
    <dataField name="Q.3" fld="7" subtotal="average" baseField="0" baseItem="0"/>
    <dataField name="Q.4" fld="8" subtotal="average" baseField="0" baseItem="0"/>
    <dataField name="Q.5" fld="9" subtotal="average" baseField="0" baseItem="0"/>
    <dataField name="Q.6" fld="10" subtotal="average" baseField="0" baseItem="0"/>
    <dataField name="Q.7" fld="11" subtotal="average" baseField="0" baseItem="0"/>
    <dataField name="Q.8" fld="12" subtotal="average" baseField="0" baseItem="0"/>
    <dataField name="Q.9" fld="13" subtotal="average" baseField="0" baseItem="0"/>
    <dataField name="Q.10" fld="14" subtotal="average" baseField="0" baseItem="0"/>
    <dataField name="Q.11" fld="15" subtotal="average" baseField="0" baseItem="0"/>
    <dataField name="Q.12" fld="16" subtotal="average" baseField="0" baseItem="0"/>
    <dataField name="Q.13" fld="17" subtotal="average" baseField="0" baseItem="0"/>
    <dataField name="Q.14" fld="18" subtotal="average" baseField="0" baseItem="0"/>
    <dataField name="Q.15" fld="19" subtotal="average" baseField="0" baseItem="0"/>
    <dataField name="Q.16" fld="20" subtotal="average" baseField="0" baseItem="0"/>
    <dataField name="Q.17" fld="21" subtotal="average" baseField="0" baseItem="0"/>
    <dataField name="Q.18" fld="22" subtotal="average" baseField="0" baseItem="0"/>
    <dataField name="Q.19" fld="23" subtotal="average" baseField="0" baseItem="0"/>
    <dataField name="Q.20" fld="24" subtotal="average" baseField="0" baseItem="0"/>
    <dataField name="Q.21" fld="25" subtotal="average" baseField="0" baseItem="0"/>
    <dataField name="S.1" fld="26" subtotal="average" baseField="0" baseItem="0"/>
    <dataField name="S.2" fld="27" subtotal="average" baseField="0" baseItem="0"/>
    <dataField name="S.3" fld="28" subtotal="average" baseField="0" baseItem="0"/>
    <dataField name="S.4" fld="29" subtotal="average" baseField="0" baseItem="0"/>
    <dataField name="S.5" fld="30" subtotal="average" baseField="0" baseItem="0"/>
    <dataField name="S.6" fld="31" subtotal="average" baseField="0" baseItem="0"/>
    <dataField name="S.7" fld="32" subtotal="average" baseField="0" baseItem="0"/>
    <dataField name="S.8" fld="33" subtotal="average" baseField="0" baseItem="0"/>
    <dataField name="S.9" fld="34" subtotal="average" baseField="0" baseItem="0"/>
    <dataField name="S.10" fld="35" subtotal="average" baseField="0" baseItem="0"/>
    <dataField name="S.11" fld="36" subtotal="average" baseField="0" baseItem="0"/>
    <dataField name="S.12" fld="37" subtotal="average" baseField="0" baseItem="0"/>
    <dataField name="S.13" fld="38" subtotal="average" baseField="0" baseItem="0"/>
    <dataField name="S.14" fld="39" subtotal="average" baseField="0" baseItem="0"/>
    <dataField name="S.15" fld="40" subtotal="average" baseField="0" baseItem="0"/>
    <dataField name="S.16" fld="41" subtotal="average" baseField="0" baseItem="0"/>
    <dataField name="S.17" fld="42" subtotal="average" baseField="0" baseItem="0"/>
    <dataField name="S.18" fld="43" subtotal="average" baseField="0" baseItem="0"/>
    <dataField name="S.19" fld="44" subtotal="average" baseField="0" baseItem="0"/>
    <dataField name="S.20" fld="45" subtotal="average" baseField="0" baseItem="0"/>
    <dataField name="S.21" fld="46" subtotal="average" baseField="0" baseItem="0"/>
  </dataFields>
  <formats count="3">
    <format dxfId="35">
      <pivotArea outline="0" collapsedLevelsAreSubtotals="1" fieldPosition="0"/>
    </format>
    <format dxfId="36">
      <pivotArea dataOnly="0" labelOnly="1" outline="0" fieldPosition="0">
        <references count="1">
          <reference field="1" count="0"/>
        </references>
      </pivotArea>
    </format>
    <format dxfId="3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E335D28-78AB-4925-A803-92E41C711CD7}" name="PivotTable1" cacheId="5110" applyNumberFormats="0" applyBorderFormats="0" applyFontFormats="0" applyPatternFormats="0" applyAlignmentFormats="0" applyWidthHeightFormats="1" dataCaption="Values" showError="1" updatedVersion="7" minRefreshableVersion="3" useAutoFormatting="1" itemPrintTitles="1" createdVersion="8" indent="0" compact="0" compactData="0" multipleFieldFilters="0">
  <location ref="D27:AV30" firstHeaderRow="0" firstDataRow="1" firstDataCol="3" rowPageCount="1" colPageCount="1"/>
  <pivotFields count="47">
    <pivotField axis="axisPage" compact="0" outline="0" multipleItemSelectionAllowed="1" showAll="0" defaultSubtotal="0">
      <items count="2">
        <item x="1"/>
        <item h="1" x="0"/>
      </items>
      <extLst>
        <ext xmlns:x14="http://schemas.microsoft.com/office/spreadsheetml/2009/9/main" uri="{2946ED86-A175-432a-8AC1-64E0C546D7DE}">
          <x14:pivotField fillDownLabels="1"/>
        </ext>
      </extLst>
    </pivotField>
    <pivotField axis="axisRow" compact="0" outline="0" showAll="0" sortType="ascending" defaultSubtotal="0">
      <items count="5">
        <item x="0"/>
        <item x="1"/>
        <item x="3"/>
        <item x="2"/>
        <item x="4"/>
      </items>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3">
    <field x="1"/>
    <field x="3"/>
    <field x="2"/>
  </rowFields>
  <rowItems count="3">
    <i>
      <x v="1"/>
      <x v="1"/>
      <x v="2"/>
    </i>
    <i>
      <x v="3"/>
      <x v="1"/>
      <x v="2"/>
    </i>
    <i t="grand">
      <x/>
    </i>
  </rowItems>
  <colFields count="1">
    <field x="-2"/>
  </colFields>
  <colItems count="42">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colItems>
  <pageFields count="1">
    <pageField fld="0" hier="-1"/>
  </pageFields>
  <dataFields count="42">
    <dataField name="Q.1" fld="5" subtotal="average" baseField="0" baseItem="0"/>
    <dataField name="Q.2" fld="6" subtotal="average" baseField="0" baseItem="0"/>
    <dataField name="Q.3" fld="7" subtotal="average" baseField="0" baseItem="0"/>
    <dataField name="Q.4" fld="8" subtotal="average" baseField="0" baseItem="0"/>
    <dataField name="Q.5" fld="9" subtotal="average" baseField="0" baseItem="0"/>
    <dataField name="Q.6" fld="10" subtotal="average" baseField="0" baseItem="0"/>
    <dataField name="Q.7" fld="11" subtotal="average" baseField="0" baseItem="0"/>
    <dataField name="Q.8" fld="12" subtotal="average" baseField="0" baseItem="0"/>
    <dataField name="Q.9" fld="13" subtotal="average" baseField="0" baseItem="0"/>
    <dataField name="Q.10" fld="14" subtotal="average" baseField="0" baseItem="0"/>
    <dataField name="Q.11" fld="15" subtotal="average" baseField="0" baseItem="0"/>
    <dataField name="Q.12" fld="16" subtotal="average" baseField="0" baseItem="0"/>
    <dataField name="Q.13" fld="17" subtotal="average" baseField="0" baseItem="0"/>
    <dataField name="Q.14" fld="18" subtotal="average" baseField="0" baseItem="0"/>
    <dataField name="Q.15" fld="19" subtotal="average" baseField="0" baseItem="0"/>
    <dataField name="Q.16" fld="20" subtotal="average" baseField="0" baseItem="0"/>
    <dataField name="Q.17" fld="21" subtotal="average" baseField="0" baseItem="0"/>
    <dataField name="Q.18" fld="22" subtotal="average" baseField="0" baseItem="0"/>
    <dataField name="Q.19" fld="23" subtotal="average" baseField="0" baseItem="0"/>
    <dataField name="Q.20" fld="24" subtotal="average" baseField="0" baseItem="0"/>
    <dataField name="Q.21" fld="25" subtotal="average" baseField="0" baseItem="0"/>
    <dataField name="S.1" fld="26" subtotal="average" baseField="0" baseItem="0"/>
    <dataField name="S.2" fld="27" subtotal="average" baseField="0" baseItem="0"/>
    <dataField name="S.3" fld="28" subtotal="average" baseField="0" baseItem="0"/>
    <dataField name="S.4" fld="29" subtotal="average" baseField="0" baseItem="0"/>
    <dataField name="S.5" fld="30" subtotal="average" baseField="0" baseItem="0"/>
    <dataField name="S.6" fld="31" subtotal="average" baseField="0" baseItem="0"/>
    <dataField name="S.7" fld="32" subtotal="average" baseField="0" baseItem="0"/>
    <dataField name="S.8" fld="33" subtotal="average" baseField="0" baseItem="0"/>
    <dataField name="S.9" fld="34" subtotal="average" baseField="0" baseItem="0"/>
    <dataField name="S.10" fld="35" subtotal="average" baseField="0" baseItem="0"/>
    <dataField name="S.11" fld="36" subtotal="average" baseField="0" baseItem="0"/>
    <dataField name="S.12" fld="37" subtotal="average" baseField="0" baseItem="0"/>
    <dataField name="S.13" fld="38" subtotal="average" baseField="0" baseItem="0"/>
    <dataField name="S.14" fld="39" subtotal="average" baseField="0" baseItem="0"/>
    <dataField name="S.15" fld="40" subtotal="average" baseField="0" baseItem="0"/>
    <dataField name="S.16" fld="41" subtotal="average" baseField="0" baseItem="0"/>
    <dataField name="S.17" fld="42" subtotal="average" baseField="0" baseItem="0"/>
    <dataField name="S.18" fld="43" subtotal="average" baseField="0" baseItem="0"/>
    <dataField name="S.19" fld="44" subtotal="average" baseField="0" baseItem="0"/>
    <dataField name="S.20" fld="45" subtotal="average" baseField="0" baseItem="0"/>
    <dataField name="S.21" fld="46" subtotal="average" baseField="0" baseItem="0"/>
  </dataFields>
  <formats count="3">
    <format dxfId="32">
      <pivotArea outline="0" collapsedLevelsAreSubtotals="1" fieldPosition="0"/>
    </format>
    <format dxfId="33">
      <pivotArea dataOnly="0" labelOnly="1" outline="0" fieldPosition="0">
        <references count="1">
          <reference field="1" count="0"/>
        </references>
      </pivotArea>
    </format>
    <format dxfId="3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DE2D6C6-7047-4B8B-89D6-2FFEB8C82337}" name="PivotTable1" cacheId="510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B1:DC34" firstHeaderRow="1" firstDataRow="1" firstDataCol="1"/>
  <pivotFields count="7">
    <pivotField dataField="1" showAll="0"/>
    <pivotField showAll="0"/>
    <pivotField showAll="0"/>
    <pivotField showAll="0"/>
    <pivotField axis="axisRow" showAll="0">
      <items count="33">
        <item x="31"/>
        <item x="30"/>
        <item x="0"/>
        <item x="1"/>
        <item x="2"/>
        <item x="3"/>
        <item x="4"/>
        <item x="5"/>
        <item x="6"/>
        <item x="7"/>
        <item x="9"/>
        <item x="8"/>
        <item x="24"/>
        <item x="10"/>
        <item x="11"/>
        <item x="25"/>
        <item x="12"/>
        <item x="13"/>
        <item x="14"/>
        <item x="26"/>
        <item x="15"/>
        <item x="16"/>
        <item x="27"/>
        <item x="17"/>
        <item x="18"/>
        <item x="19"/>
        <item x="20"/>
        <item x="21"/>
        <item x="22"/>
        <item x="28"/>
        <item x="23"/>
        <item x="29"/>
        <item t="default"/>
      </items>
    </pivotField>
    <pivotField showAll="0"/>
    <pivotField showAll="0"/>
  </pivotFields>
  <rowFields count="1">
    <field x="4"/>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Count of ลำดับ" fld="0" subtotal="count" baseField="4" baseItem="0"/>
  </dataFields>
  <formats count="3">
    <format dxfId="29">
      <pivotArea collapsedLevelsAreSubtotals="1" fieldPosition="0">
        <references count="1">
          <reference field="4" count="1">
            <x v="29"/>
          </reference>
        </references>
      </pivotArea>
    </format>
    <format dxfId="30">
      <pivotArea collapsedLevelsAreSubtotals="1" fieldPosition="0">
        <references count="1">
          <reference field="4" count="1">
            <x v="18"/>
          </reference>
        </references>
      </pivotArea>
    </format>
    <format dxfId="31">
      <pivotArea collapsedLevelsAreSubtotals="1" fieldPosition="0">
        <references count="1">
          <reference field="4" count="1">
            <x v="3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FBAC76F-8ECA-438D-B3D7-FD23DE37443B}" name="PivotTable2" cacheId="51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T1:U39" firstHeaderRow="1" firstDataRow="1" firstDataCol="1"/>
  <pivotFields count="7">
    <pivotField showAll="0"/>
    <pivotField showAll="0"/>
    <pivotField showAll="0"/>
    <pivotField showAll="0"/>
    <pivotField axis="axisRow" dataField="1" showAll="0" sortType="ascending">
      <items count="38">
        <item x="36"/>
        <item x="0"/>
        <item x="22"/>
        <item x="28"/>
        <item x="29"/>
        <item x="30"/>
        <item x="31"/>
        <item x="1"/>
        <item x="32"/>
        <item x="10"/>
        <item x="34"/>
        <item x="33"/>
        <item x="11"/>
        <item x="12"/>
        <item x="13"/>
        <item x="19"/>
        <item x="2"/>
        <item x="23"/>
        <item x="3"/>
        <item x="24"/>
        <item x="4"/>
        <item x="20"/>
        <item x="35"/>
        <item x="5"/>
        <item x="6"/>
        <item x="21"/>
        <item x="7"/>
        <item x="25"/>
        <item x="14"/>
        <item x="15"/>
        <item x="16"/>
        <item x="8"/>
        <item x="26"/>
        <item x="17"/>
        <item x="9"/>
        <item x="27"/>
        <item x="18"/>
        <item t="default"/>
      </items>
    </pivotField>
    <pivotField showAll="0"/>
    <pivotField showAll="0"/>
  </pivotFields>
  <rowFields count="1">
    <field x="4"/>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Count of รายการผู้รับการประเมิน"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F0E7FD3-01A5-4942-869A-F5E028C11257}" name="PivotTable1" cacheId="51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L2:M40" firstHeaderRow="1" firstDataRow="1" firstDataCol="1"/>
  <pivotFields count="3">
    <pivotField showAll="0"/>
    <pivotField showAll="0">
      <items count="100">
        <item x="30"/>
        <item x="1"/>
        <item x="2"/>
        <item x="3"/>
        <item x="4"/>
        <item x="5"/>
        <item x="31"/>
        <item x="7"/>
        <item x="8"/>
        <item x="9"/>
        <item x="10"/>
        <item x="32"/>
        <item x="12"/>
        <item x="33"/>
        <item x="14"/>
        <item x="34"/>
        <item x="15"/>
        <item x="35"/>
        <item x="18"/>
        <item x="36"/>
        <item x="19"/>
        <item x="37"/>
        <item x="38"/>
        <item x="22"/>
        <item x="23"/>
        <item x="24"/>
        <item x="25"/>
        <item x="39"/>
        <item x="26"/>
        <item x="27"/>
        <item x="40"/>
        <item x="28"/>
        <item x="29"/>
        <item x="41"/>
        <item x="42"/>
        <item x="43"/>
        <item x="44"/>
        <item x="11"/>
        <item x="45"/>
        <item x="13"/>
        <item x="46"/>
        <item x="47"/>
        <item x="48"/>
        <item x="17"/>
        <item x="49"/>
        <item x="20"/>
        <item x="21"/>
        <item x="50"/>
        <item x="51"/>
        <item x="52"/>
        <item x="53"/>
        <item x="54"/>
        <item x="55"/>
        <item x="56"/>
        <item x="57"/>
        <item x="58"/>
        <item x="59"/>
        <item x="60"/>
        <item x="61"/>
        <item x="62"/>
        <item x="16"/>
        <item x="63"/>
        <item x="64"/>
        <item x="65"/>
        <item x="66"/>
        <item x="67"/>
        <item x="68"/>
        <item x="69"/>
        <item x="70"/>
        <item x="6"/>
        <item x="71"/>
        <item x="72"/>
        <item x="73"/>
        <item x="74"/>
        <item x="75"/>
        <item x="76"/>
        <item x="77"/>
        <item x="78"/>
        <item x="79"/>
        <item x="80"/>
        <item x="81"/>
        <item x="82"/>
        <item x="83"/>
        <item x="84"/>
        <item x="85"/>
        <item x="0"/>
        <item x="86"/>
        <item x="87"/>
        <item x="88"/>
        <item x="89"/>
        <item x="90"/>
        <item x="91"/>
        <item x="92"/>
        <item x="93"/>
        <item x="94"/>
        <item x="95"/>
        <item x="96"/>
        <item x="97"/>
        <item x="98"/>
        <item t="default"/>
      </items>
    </pivotField>
    <pivotField axis="axisRow" dataField="1" showAll="0">
      <items count="38">
        <item n="ผู้รับการประเมิน (ANTI SLIP GLUE)" x="0"/>
        <item n="ผู้รับการประเมิน (BARCODE)" x="30"/>
        <item n="ผู้รับการประเมิน (BARCODE) PKG" x="1"/>
        <item n="ผู้รับการประเมิน (BIB BAG)" x="2"/>
        <item n="ผู้รับการประเมิน (BIB BOX)" x="3"/>
        <item n="ผู้รับการประเมิน (CAN BODY)" x="4"/>
        <item n="ผู้รับการประเมิน (CAN END)" x="5"/>
        <item n="ผู้รับการประเมิน (CO2)" x="6"/>
        <item n="ผู้รับการประเมิน (CORNER GUARD)" x="7"/>
        <item n="ผู้รับการประเมิน (CROWN)" x="8"/>
        <item n="ผู้รับการประเมิน (GAS BOTTLE)" x="10"/>
        <item n="ผู้รับการประเมิน (GAS NITROGEN)" x="9"/>
        <item n="ผู้รับการประเมิน (GLASS BOTTLE)" x="36"/>
        <item n="ผู้รับการประเมิน (GLUE)" x="11"/>
        <item n="ผู้รับการประเมิน (LABEL)" x="12"/>
        <item n="ผู้รับการประเมิน (LIQUID NITROGEN)" x="13"/>
        <item n="ผู้รับการประเมิน (LIQUID SUCROSE)" x="31"/>
        <item n="ผู้รับการประเมิน (LIQUID SUCROSE) PKG" x="14"/>
        <item n="ผู้รับการประเมิน (PALLET STICKER)" x="16"/>
        <item n="ผู้รับการประเมิน (PALLET)" x="32"/>
        <item n="ผู้รับการประเมิน (PALLET) PKG" x="15"/>
        <item n="ผู้รับการประเมิน (PAPER CORE)" x="17"/>
        <item n="ผู้รับการประเมิน (PLASTIC CAP CO2)" x="18"/>
        <item n="ผู้รับการประเมิน (PLASTIC CLOSURE)" x="19"/>
        <item n="ผู้รับการประเมิน (PREFORM CARTON)" x="21"/>
        <item n="ผู้รับการประเมิน (PREFORM)" x="20"/>
        <item n="ผู้รับการประเมิน (RESIN)" x="33"/>
        <item n="ผู้รับการประเมิน (RESIN) PKG" x="22"/>
        <item n="ผู้รับการประเมิน (SHRINK FILM)" x="23"/>
        <item n="ผู้รับการประเมิน (STRAPPING BAND)" x="24"/>
        <item n="ผู้รับการประเมิน (STRETCH FILM)" x="25"/>
        <item n="ผู้รับการประเมิน (SUGAR)" x="34"/>
        <item n="ผู้รับการประเมิน (SUGAR) PKG" x="26"/>
        <item n="ผู้รับการประเมิน (SUPPORT SHEET)" x="27"/>
        <item n="ผู้รับการประเมิน (TRAY)" x="35"/>
        <item n="ผู้รับการประเมิน (TRAY) PKG" x="28"/>
        <item n="ผู้รับการประเมิน (WAX RIBBON)" x="29"/>
        <item t="default"/>
      </items>
    </pivotField>
  </pivotFields>
  <rowFields count="1">
    <field x="2"/>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Count of เนื้อหา"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9C09BB2-EE09-4331-947D-DB8BE6724AB1}" autoFormatId="16" applyNumberFormats="0" applyBorderFormats="0" applyFontFormats="0" applyPatternFormats="0" applyAlignmentFormats="0" applyWidthHeightFormats="0">
  <queryTableRefresh nextId="8">
    <queryTableFields count="7">
      <queryTableField id="1" name="ปี" tableColumnId="1"/>
      <queryTableField id="2" name="โรงงาน" tableColumnId="2"/>
      <queryTableField id="3" name="ประเภทสินค้า" tableColumnId="3"/>
      <queryTableField id="4" name="VendorName" tableColumnId="4"/>
      <queryTableField id="5" name="ผู้ประเมิน" tableColumnId="5"/>
      <queryTableField id="6" name="Attribute" tableColumnId="6"/>
      <queryTableField id="7" name="Value"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0BC8E80F-477A-42AA-844C-87D96973C654}" autoFormatId="16" applyNumberFormats="0" applyBorderFormats="0" applyFontFormats="0" applyPatternFormats="0" applyAlignmentFormats="0" applyWidthHeightFormats="0">
  <queryTableRefresh nextId="7">
    <queryTableFields count="6">
      <queryTableField id="1" name="Title" tableColumnId="1"/>
      <queryTableField id="2" name="ปี" tableColumnId="2"/>
      <queryTableField id="3" name="ผู้ประเมิน" tableColumnId="3"/>
      <queryTableField id="4" name="VendorName" tableColumnId="4"/>
      <queryTableField id="5" name="Attribute" tableColumnId="5"/>
      <queryTableField id="6" name="Value" tableColumnId="6"/>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9546B07-7090-429E-8F7E-3C1BE25E76EF}" name="Table4" displayName="Table4" ref="A153:Z185" totalsRowShown="0" headerRowDxfId="28" tableBorderDxfId="27">
  <autoFilter ref="A153:Z185" xr:uid="{C9546B07-7090-429E-8F7E-3C1BE25E76EF}"/>
  <tableColumns count="26">
    <tableColumn id="1" xr3:uid="{605F0560-BB0B-4D07-B8ED-73BFFB5FE68D}" name="Title" dataDxfId="26"/>
    <tableColumn id="2" xr3:uid="{0BD381BD-21B7-4463-B403-6CB1211CC572}" name="ปี" dataDxfId="25"/>
    <tableColumn id="3" xr3:uid="{40D4CFE4-BA67-4DE2-BE7C-549A0641DBBD}" name="ผู้ประเมิน" dataDxfId="24"/>
    <tableColumn id="4" xr3:uid="{58C89E13-9F88-4CDE-9000-0EA3AAFE8E80}" name="VendorName" dataDxfId="23"/>
    <tableColumn id="5" xr3:uid="{B99969BF-665E-450C-8E40-C556ED7A24D8}" name="Q1" dataDxfId="22"/>
    <tableColumn id="6" xr3:uid="{06F4E117-97DC-4AB9-B8E7-A382C9081EF4}" name="Q2"/>
    <tableColumn id="7" xr3:uid="{1A956B27-1E31-4B76-92B2-1BC20459064E}" name="Q3"/>
    <tableColumn id="8" xr3:uid="{FC293D7A-480A-4334-AFC5-1B7A30F7012B}" name="Q4"/>
    <tableColumn id="9" xr3:uid="{705C789E-FD56-422C-9185-DFB5AFF7FA79}" name="Q5"/>
    <tableColumn id="10" xr3:uid="{D0FC3A1A-1FD9-4DE0-B12D-AB34FCD9D72E}" name="Q6"/>
    <tableColumn id="11" xr3:uid="{B1F52022-EED2-4334-AAB2-43B92A5E4ED5}" name="Q7"/>
    <tableColumn id="12" xr3:uid="{BA3E9A48-ACB1-4580-816C-079264B75A8A}" name="Q8"/>
    <tableColumn id="13" xr3:uid="{003D4CB4-46DC-40BC-9CBE-868F8A83F030}" name="Q9"/>
    <tableColumn id="14" xr3:uid="{9D2DEB2E-078A-4A5E-9491-D2348695F173}" name="Q10"/>
    <tableColumn id="15" xr3:uid="{831D84DC-2EA2-4F87-836A-962B936A1096}" name="Q11" dataDxfId="21"/>
    <tableColumn id="16" xr3:uid="{9501A5D3-3819-4254-A07D-700678AD9DD8}" name="S1">
      <calculatedColumnFormula>IF(E154="-","",IF(E154/4*P$152=0, "",E154/4*P$152))</calculatedColumnFormula>
    </tableColumn>
    <tableColumn id="17" xr3:uid="{6474411D-E5F9-4DB8-9802-26D52045D2C4}" name="S2">
      <calculatedColumnFormula>IF(F154="-","",IF(F154/4*Q$152=0, "",F154/4*Q$152))</calculatedColumnFormula>
    </tableColumn>
    <tableColumn id="18" xr3:uid="{8409996F-4178-411C-9CF3-2036A3E4D0D1}" name="S3">
      <calculatedColumnFormula>IF(G154="-","",IF(G154/4*R$152=0, "",G154/4*R$152))</calculatedColumnFormula>
    </tableColumn>
    <tableColumn id="19" xr3:uid="{657E7111-8F7D-4C81-98DB-5D2E3F66F5C9}" name="S4">
      <calculatedColumnFormula>IF(H154="-","",IF(H154/4*S$152=0, "",H154/4*S$152))</calculatedColumnFormula>
    </tableColumn>
    <tableColumn id="20" xr3:uid="{8AAC3907-B16E-4285-82D6-C7494A5C118F}" name="S5">
      <calculatedColumnFormula>IF(I154="-","",IF(I154/4*T$152=0, "",I154/4*T$152))</calculatedColumnFormula>
    </tableColumn>
    <tableColumn id="21" xr3:uid="{BBAABA5E-2CF3-46B8-AEA2-375C7272C011}" name="S6">
      <calculatedColumnFormula>IF(J154="-","",IF(J154/4*U$152=0, "",J154/4*U$152))</calculatedColumnFormula>
    </tableColumn>
    <tableColumn id="22" xr3:uid="{A56C24DC-6DAB-4A72-9116-4841178EF749}" name="S7">
      <calculatedColumnFormula>IF(K154="-","",IF(K154/4*V$152=0, "",K154/4*V$152))</calculatedColumnFormula>
    </tableColumn>
    <tableColumn id="23" xr3:uid="{CB49278D-23ED-4D99-AD8B-74ED8A7ED9BC}" name="S8">
      <calculatedColumnFormula>IF(L154="-","",IF(L154/4*W$152=0, "",L154/4*W$152))</calculatedColumnFormula>
    </tableColumn>
    <tableColumn id="24" xr3:uid="{837DE4A9-E0C5-4DC9-BAF9-0710E237C067}" name="S9">
      <calculatedColumnFormula>IF(M154="-","",IF(M154/4*X$152=0, "",M154/4*X$152))</calculatedColumnFormula>
    </tableColumn>
    <tableColumn id="25" xr3:uid="{0AD89DAA-5897-471D-81F6-870A8CD2B805}" name="S10">
      <calculatedColumnFormula>IF(N154="-","",IF(N154/4*Y$152=0, "",N154/4*Y$152))</calculatedColumnFormula>
    </tableColumn>
    <tableColumn id="26" xr3:uid="{5821B664-22CC-4212-BA72-38B26939EF01}" name="S11">
      <calculatedColumnFormula>IF(O154="-","",IF(O154/4*Z$152=0, "",O154/4*Z$152))</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FFC703-F57C-42DA-ADEC-D1910F075EAF}" name="Table1" displayName="Table1" ref="A231:AU239" totalsRowShown="0" headerRowDxfId="20" tableBorderDxfId="19">
  <autoFilter ref="A231:AU239" xr:uid="{E6FFC703-F57C-42DA-ADEC-D1910F075EAF}"/>
  <tableColumns count="47">
    <tableColumn id="1" xr3:uid="{188F6A7E-D563-4C15-920F-C502E80D033D}" name="ปี" dataDxfId="18"/>
    <tableColumn id="2" xr3:uid="{2A836A3D-E52C-48F3-B94F-74F71509A1AC}" name="โรงงาน" dataDxfId="17"/>
    <tableColumn id="3" xr3:uid="{8C684D97-D663-40DA-BBCD-A9F1D382CB47}" name="ประเภทสินค้า" dataDxfId="16"/>
    <tableColumn id="4" xr3:uid="{258A346C-9283-4C67-8B74-A8E380FC2BFC}" name="VendorName" dataDxfId="15"/>
    <tableColumn id="5" xr3:uid="{0F6935EE-29DE-469D-A746-E5CB15F241FB}" name="ผู้ประเมิน" dataDxfId="14"/>
    <tableColumn id="6" xr3:uid="{2C827F99-3615-43A4-9F21-DD3FF9824357}" name="Q1" dataDxfId="13"/>
    <tableColumn id="7" xr3:uid="{C9B56ADA-E936-4900-B2C8-1A8D86D1A04F}" name="Q2"/>
    <tableColumn id="8" xr3:uid="{47614CA6-057C-486F-8D98-D7EC6994A9F8}" name="Q3"/>
    <tableColumn id="9" xr3:uid="{43DA7D42-959D-4784-9A04-434B5EA98AB8}" name="Q12"/>
    <tableColumn id="10" xr3:uid="{2CB08174-4AA3-4C59-8BD3-BDF7BADA9E04}" name="Q13"/>
    <tableColumn id="11" xr3:uid="{DF282C2B-9A28-4A34-8685-86285B4E5E14}" name="Q20"/>
    <tableColumn id="12" xr3:uid="{717692ED-1777-4E6A-913E-43C475708C35}" name="Q4"/>
    <tableColumn id="13" xr3:uid="{89C8B8AB-76CA-4BA1-B02B-48DC01C5718D}" name="Q5"/>
    <tableColumn id="14" xr3:uid="{D97B5663-D8F8-4ACE-AF34-F35681B87349}" name="Q6"/>
    <tableColumn id="15" xr3:uid="{81E4C8F9-C2E7-44DE-83FB-9C76696FD1E5}" name="Q7"/>
    <tableColumn id="16" xr3:uid="{3BAEDBE3-D379-476A-99C4-FCD5E2DB4064}" name="Q8"/>
    <tableColumn id="17" xr3:uid="{8C2BD3DF-DD72-4A1B-AF3E-C405FE6B4892}" name="Q9"/>
    <tableColumn id="18" xr3:uid="{D64135B4-6055-4D6B-B221-93D17DC2A9CB}" name="Q10"/>
    <tableColumn id="19" xr3:uid="{0CAD48C8-62AE-4B45-AFD9-245CA4CEE3DA}" name="Q11"/>
    <tableColumn id="20" xr3:uid="{BDBF1A77-7373-4E0B-94B0-567103052270}" name="Q14"/>
    <tableColumn id="21" xr3:uid="{9AD1ADEF-131D-4806-8C4A-C94A0452E725}" name="Q16"/>
    <tableColumn id="22" xr3:uid="{EA406EA0-D75B-4DFD-9AB8-BC7E57711120}" name="Q21"/>
    <tableColumn id="23" xr3:uid="{46788D4F-ED6B-4AE1-8DE3-AC49047E13D8}" name="Q15"/>
    <tableColumn id="24" xr3:uid="{5C5BDA49-27E5-4BF4-865C-66B49FBAFD0D}" name="Q17"/>
    <tableColumn id="25" xr3:uid="{41B8F24A-E714-46E1-A55D-FB368EC67F7D}" name="Q18"/>
    <tableColumn id="26" xr3:uid="{1EEAA0AB-9706-4EEC-BE4E-B820E256F1A4}" name="Q19" dataDxfId="12"/>
    <tableColumn id="27" xr3:uid="{ED03472C-3235-4E8F-93A5-3D0412B92ED0}" name="S1" dataDxfId="11">
      <calculatedColumnFormula>IF(F232="-","",IF(F232/4*AA$230=0, "",F232/4*AA$230))</calculatedColumnFormula>
    </tableColumn>
    <tableColumn id="28" xr3:uid="{48CCFA4F-06C0-4F04-B801-4B04AAF4AF23}" name="S2">
      <calculatedColumnFormula>IF(G232="-","",IF(G232/4*AB$230=0, "",G232/4*AB$230))</calculatedColumnFormula>
    </tableColumn>
    <tableColumn id="29" xr3:uid="{E7B5B8EE-1B37-4F35-B6BC-184F9579BAED}" name="S3">
      <calculatedColumnFormula>IF(H232="-","",IF(H232/4*AC$230=0, "",H232/4*AC$230))</calculatedColumnFormula>
    </tableColumn>
    <tableColumn id="30" xr3:uid="{F05A6C0C-FD19-47D9-9265-F0E49DCF1D74}" name="S12">
      <calculatedColumnFormula>IF(I232="-","",IF(I232/4*AD$230=0, "",I232/4*AD$230))</calculatedColumnFormula>
    </tableColumn>
    <tableColumn id="31" xr3:uid="{D5CEC124-C8EA-45BB-B19D-7CFCE2C39E98}" name="S13">
      <calculatedColumnFormula>IF(J232="-","",IF(J232/4*AE$230=0, "",J232/4*AE$230))</calculatedColumnFormula>
    </tableColumn>
    <tableColumn id="32" xr3:uid="{8978ED10-19A6-4376-B025-4AAEDFC0F928}" name="S20">
      <calculatedColumnFormula>IF(K232="-","",IF(K232/4*AF$230=0, "",K232/4*AF$230))</calculatedColumnFormula>
    </tableColumn>
    <tableColumn id="33" xr3:uid="{6505A39D-E650-4466-BF28-C7A39C3404D0}" name="S4">
      <calculatedColumnFormula>IF(L232="-","",IF(L232/4*AG$230=0, "",L232/4*AG$230))</calculatedColumnFormula>
    </tableColumn>
    <tableColumn id="34" xr3:uid="{5272D238-457B-488A-8E95-874D7EB50F7C}" name="S5">
      <calculatedColumnFormula>IF(M232="-","",IF(M232/4*AH$230=0, "",M232/4*AH$230))</calculatedColumnFormula>
    </tableColumn>
    <tableColumn id="35" xr3:uid="{E263AF70-56BD-4ABE-8352-C65315A74E3B}" name="S6">
      <calculatedColumnFormula>IF(N232="-","",IF(N232/4*AI$230=0, "",N232/4*AI$230))</calculatedColumnFormula>
    </tableColumn>
    <tableColumn id="36" xr3:uid="{F08E07EF-C25F-41AA-9999-2AF7F51295EB}" name="S7">
      <calculatedColumnFormula>IF(O232="-","",IF(O232/4*AJ$230=0, "",O232/4*AJ$230))</calculatedColumnFormula>
    </tableColumn>
    <tableColumn id="37" xr3:uid="{9C379ECA-CFE1-4909-848E-76EB3C31941D}" name="S8">
      <calculatedColumnFormula>IF(P232="-","",IF(P232/4*AK$230=0, "",P232/4*AK$230))</calculatedColumnFormula>
    </tableColumn>
    <tableColumn id="38" xr3:uid="{164D7B4E-F879-4235-8CA4-EADEF8A71CE9}" name="S9">
      <calculatedColumnFormula>IF(Q232="-","",IF(Q232/4*AL$230=0, "",Q232/4*AL$230))</calculatedColumnFormula>
    </tableColumn>
    <tableColumn id="39" xr3:uid="{873331D9-915B-425D-BFB1-F4FE2C0AC6A1}" name="S10">
      <calculatedColumnFormula>IF(R232="-","",IF(R232/4*AM$230=0, "",R232/4*AM$230))</calculatedColumnFormula>
    </tableColumn>
    <tableColumn id="40" xr3:uid="{AFC96644-CBB7-4CF5-B1BC-DDBA6F791E89}" name="S11">
      <calculatedColumnFormula>IF(S232="-","",IF(S232/4*AN$230=0, "",S232/4*AN$230))</calculatedColumnFormula>
    </tableColumn>
    <tableColumn id="41" xr3:uid="{E0095D68-D927-475B-AE3E-C2A230F68422}" name="S14">
      <calculatedColumnFormula>IF(T232="-","",IF(T232/4*AO$230=0, "",T232/4*AO$230))</calculatedColumnFormula>
    </tableColumn>
    <tableColumn id="42" xr3:uid="{C02F4A85-C46A-477E-80A3-3486AFED6E44}" name="S16">
      <calculatedColumnFormula>IF(U232="-","",IF(U232/4*AP$230=0, "",U232/4*AP$230))</calculatedColumnFormula>
    </tableColumn>
    <tableColumn id="43" xr3:uid="{B6B1F3D8-365F-42C8-A313-F61C3EDD600B}" name="S21">
      <calculatedColumnFormula>IF(V232="-","",IF(V232/4*AQ$230=0, "",V232/4*AQ$230))</calculatedColumnFormula>
    </tableColumn>
    <tableColumn id="44" xr3:uid="{F149D08A-C350-4CA5-9784-1AB3D719A69B}" name="S15">
      <calculatedColumnFormula>IF(W232="-","",IF(W232/4*AR$230=0, "",W232/4*AR$230))</calculatedColumnFormula>
    </tableColumn>
    <tableColumn id="45" xr3:uid="{034A1DFC-934E-46A7-B224-1A7A1561742D}" name="S17">
      <calculatedColumnFormula>IF(X232="-","",IF(X232/4*AS$230=0, "",X232/4*AS$230))</calculatedColumnFormula>
    </tableColumn>
    <tableColumn id="46" xr3:uid="{96EF6762-AB22-4071-99B8-3B5C1E8AA899}" name="S18">
      <calculatedColumnFormula>IF(Y232="-","",IF(Y232/4*AT$230=0, "",Y232/4*AT$230))</calculatedColumnFormula>
    </tableColumn>
    <tableColumn id="47" xr3:uid="{34170371-1A63-48BB-B349-383360AE2A4F}" name="S19" dataDxfId="10">
      <calculatedColumnFormula>IF(Z232="-","",IF(Z232/4*AU$230=0, "",Z232/4*AU$230))</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A0513F-6918-4585-B137-50722BA18F06}" name="Table1_2" displayName="Table1_2" ref="A1:G82" tableType="queryTable" totalsRowShown="0">
  <autoFilter ref="A1:G82" xr:uid="{98A0513F-6918-4585-B137-50722BA18F06}">
    <filterColumn colId="5">
      <filters>
        <filter val="S1"/>
        <filter val="S10"/>
        <filter val="S11"/>
        <filter val="S12"/>
        <filter val="S13"/>
        <filter val="S14"/>
        <filter val="S15"/>
        <filter val="S16"/>
        <filter val="S17"/>
        <filter val="S18"/>
        <filter val="S19"/>
        <filter val="S2"/>
        <filter val="S20"/>
        <filter val="S21"/>
        <filter val="S3"/>
        <filter val="S4"/>
        <filter val="S5"/>
        <filter val="S6"/>
        <filter val="S7"/>
        <filter val="S8"/>
        <filter val="S9"/>
      </filters>
    </filterColumn>
    <filterColumn colId="6">
      <filters>
        <filter val="0.75"/>
        <filter val="0.9375"/>
        <filter val="1"/>
        <filter val="1.25"/>
        <filter val="1.875"/>
        <filter val="10"/>
        <filter val="2"/>
        <filter val="2.25"/>
        <filter val="2.5"/>
        <filter val="3"/>
        <filter val="3.75"/>
        <filter val="4"/>
        <filter val="5"/>
        <filter val="7.5"/>
      </filters>
    </filterColumn>
  </autoFilter>
  <tableColumns count="7">
    <tableColumn id="1" xr3:uid="{6EDF618A-771F-48DF-A3CF-B0BA292AA963}" uniqueName="1" name="ปี" queryTableFieldId="1"/>
    <tableColumn id="2" xr3:uid="{D0EC61B2-C1D7-4653-BA14-A954F499FC06}" uniqueName="2" name="โรงงาน" queryTableFieldId="2" dataDxfId="7"/>
    <tableColumn id="3" xr3:uid="{9BAFB747-16C8-459E-AD70-D62DCE5C4BD4}" uniqueName="3" name="ประเภทสินค้า" queryTableFieldId="3" dataDxfId="6"/>
    <tableColumn id="4" xr3:uid="{772EB39B-78E7-422A-A4C7-D057145A83CA}" uniqueName="4" name="VendorName" queryTableFieldId="4" dataDxfId="5"/>
    <tableColumn id="5" xr3:uid="{16E7E4EC-BC96-4E93-BCFD-DD1B54AA61A2}" uniqueName="5" name="ผู้ประเมิน" queryTableFieldId="5" dataDxfId="4"/>
    <tableColumn id="6" xr3:uid="{728BB2CD-E736-41E8-A904-AE8A5D7E5389}" uniqueName="6" name="Attribute" queryTableFieldId="6" dataDxfId="3"/>
    <tableColumn id="7" xr3:uid="{E92AB5AC-8A17-47D1-86A8-62ED48D5D17F}" uniqueName="7" name="Value" queryTableFieldId="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53CE19F-4EB0-4DF8-A9ED-A44E27D32F8E}" name="Table4_2" displayName="Table4_2" ref="A1:F154" tableType="queryTable" totalsRowShown="0">
  <autoFilter ref="A1:F154" xr:uid="{F53CE19F-4EB0-4DF8-A9ED-A44E27D32F8E}">
    <filterColumn colId="4">
      <filters>
        <filter val="S1"/>
        <filter val="S10"/>
        <filter val="S11"/>
        <filter val="S2"/>
        <filter val="S3"/>
        <filter val="S4"/>
        <filter val="S5"/>
        <filter val="S6"/>
        <filter val="S7"/>
        <filter val="S8"/>
        <filter val="S9"/>
      </filters>
    </filterColumn>
    <filterColumn colId="5">
      <filters>
        <filter val="1"/>
        <filter val="1.25"/>
        <filter val="10"/>
        <filter val="15"/>
        <filter val="2"/>
        <filter val="2.5"/>
        <filter val="3"/>
        <filter val="3.75"/>
        <filter val="4"/>
        <filter val="5"/>
        <filter val="7.5"/>
      </filters>
    </filterColumn>
  </autoFilter>
  <tableColumns count="6">
    <tableColumn id="1" xr3:uid="{E5350F55-2417-426F-B021-5B011D7E773F}" uniqueName="1" name="Title" queryTableFieldId="1"/>
    <tableColumn id="2" xr3:uid="{E5EC0245-FE25-4B3F-841D-CF13827A707B}" uniqueName="2" name="ปี" queryTableFieldId="2"/>
    <tableColumn id="3" xr3:uid="{66F74815-D563-4E14-BED4-D272390BD592}" uniqueName="3" name="ผู้ประเมิน" queryTableFieldId="3" dataDxfId="2"/>
    <tableColumn id="4" xr3:uid="{BA8292FF-616F-4FCB-8837-6550E5BAF76D}" uniqueName="4" name="VendorName" queryTableFieldId="4" dataDxfId="1"/>
    <tableColumn id="5" xr3:uid="{1CB9BC95-0EEE-462E-9980-02359CDB8653}" uniqueName="5" name="Attribute" queryTableFieldId="5" dataDxfId="0"/>
    <tableColumn id="6" xr3:uid="{F70BFE3D-201A-4134-A987-1F7EF6F64530}" uniqueName="6" name="Value"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table" Target="../tables/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table" Target="../tables/table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8" Type="http://schemas.openxmlformats.org/officeDocument/2006/relationships/drawing" Target="../drawings/drawing15.xml"/><Relationship Id="rId3" Type="http://schemas.openxmlformats.org/officeDocument/2006/relationships/pivotTable" Target="../pivotTables/pivotTable16.xml"/><Relationship Id="rId7" Type="http://schemas.openxmlformats.org/officeDocument/2006/relationships/printerSettings" Target="../printerSettings/printerSettings17.bin"/><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5" Type="http://schemas.openxmlformats.org/officeDocument/2006/relationships/pivotTable" Target="../pivotTables/pivotTable18.xml"/><Relationship Id="rId4" Type="http://schemas.openxmlformats.org/officeDocument/2006/relationships/pivotTable" Target="../pivotTables/pivotTable17.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pivotTable" Target="../pivotTables/pivotTable22.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8" Type="http://schemas.openxmlformats.org/officeDocument/2006/relationships/hyperlink" Target="https://forms.office.com/pages/responsepage.aspx?id=OTkkUKki40eRjoa3Rpl77JYAPzHU61xNhx1hgCp991BURFFRNTM3VUtVVlNEU09WUVQ5UjdER0hEQiQlQCN0PWcu&amp;route=shorturl" TargetMode="External"/><Relationship Id="rId13" Type="http://schemas.openxmlformats.org/officeDocument/2006/relationships/hyperlink" Target="https://forms.office.com/Pages/DesignPageV2.aspx?subpage=design&amp;FormId=OTkkUKki40eRjoa3Rpl77JYAPzHU61xNhx1hgCp991BUMzZGS0NaVjk1VlhZUERIOFE1QUFaOTQzUiQlQCN0PWcu&amp;Token=34d7d720f45044b8adc555cca2df4664" TargetMode="External"/><Relationship Id="rId18" Type="http://schemas.openxmlformats.org/officeDocument/2006/relationships/hyperlink" Target="https://forms.office.com/pages/responsepage.aspx?id=OTkkUKki40eRjoa3Rpl77BNLJ1z-El5MpvJuIrSsSqBUNFZYWjZEUE5QSktMTEkxS0szNEhDUlhOTC4u&amp;route=shorturl" TargetMode="External"/><Relationship Id="rId3" Type="http://schemas.openxmlformats.org/officeDocument/2006/relationships/hyperlink" Target="https://forms.office.com/Pages/DesignPageV2.aspx?subpage=design&amp;token=946609edbad34b25be37cd12173c78ce&amp;id=OTkkUKki40eRjoa3Rpl77JYAPzHU61xNhx1hgCp991BURDBDQTE0VlZaVktOMkxIWE9IWDZWVk04RCQlQCN0PWcu" TargetMode="External"/><Relationship Id="rId21" Type="http://schemas.openxmlformats.org/officeDocument/2006/relationships/hyperlink" Target="https://forms.office.com/Pages/DesignPageV2.aspx?subpage=design&amp;FormId=OTkkUKki40eRjoa3Rpl77BNLJ1z-El5MpvJuIrSsSqBUREEzUzgxUTdLVzExN0o5MkFDTTZKSlVOUy4u&amp;Token=26a68b8d6f074a97b97921841722c3f8" TargetMode="External"/><Relationship Id="rId7" Type="http://schemas.openxmlformats.org/officeDocument/2006/relationships/hyperlink" Target="https://forms.office.com/Pages/DesignPageV2.aspx?subpage=design&amp;FormId=OTkkUKki40eRjoa3Rpl77JYAPzHU61xNhx1hgCp991BUREVHUFgwUUtJV0NSOU42VlZMMjlFWEg0NSQlQCN0PWcu&amp;Token=2b653d20a84e464faf95647b159cfc83" TargetMode="External"/><Relationship Id="rId12" Type="http://schemas.openxmlformats.org/officeDocument/2006/relationships/hyperlink" Target="https://forms.office.com/pages/responsepage.aspx?id=OTkkUKki40eRjoa3Rpl77JYAPzHU61xNhx1hgCp991BUMzZGS0NaVjk1VlhZUERIOFE1QUFaOTQzUiQlQCN0PWcu&amp;route=shorturl" TargetMode="External"/><Relationship Id="rId17" Type="http://schemas.openxmlformats.org/officeDocument/2006/relationships/hyperlink" Target="https://forms.office.com/Pages/DesignPageV2.aspx?subpage=design&amp;FormId=OTkkUKki40eRjoa3Rpl77BNLJ1z-El5MpvJuIrSsSqBURFZSTzRPWTA5Vk9QUlNXSFYyQTlUSkRSTy4u&amp;Token=12cd137128be4405809fe9a9bc1c51df" TargetMode="External"/><Relationship Id="rId2" Type="http://schemas.openxmlformats.org/officeDocument/2006/relationships/hyperlink" Target="https://forms.office.com/pages/responsepage.aspx?id=OTkkUKki40eRjoa3Rpl77JYAPzHU61xNhx1hgCp991BURDBDQTE0VlZaVktOMkxIWE9IWDZWVk04RCQlQCN0PWcu&amp;route=shorturl" TargetMode="External"/><Relationship Id="rId16" Type="http://schemas.openxmlformats.org/officeDocument/2006/relationships/hyperlink" Target="https://forms.office.com/r/LsMN55WfST" TargetMode="External"/><Relationship Id="rId20" Type="http://schemas.openxmlformats.org/officeDocument/2006/relationships/hyperlink" Target="https://forms.office.com/pages/responsepage.aspx?id=OTkkUKki40eRjoa3Rpl77BNLJ1z-El5MpvJuIrSsSqBUREEzUzgxUTdLVzExN0o5MkFDTTZKSlVOUy4u&amp;route=shorturl" TargetMode="External"/><Relationship Id="rId1" Type="http://schemas.openxmlformats.org/officeDocument/2006/relationships/pivotTable" Target="../pivotTables/pivotTable23.xml"/><Relationship Id="rId6" Type="http://schemas.openxmlformats.org/officeDocument/2006/relationships/hyperlink" Target="https://forms.office.com/pages/responsepage.aspx?id=OTkkUKki40eRjoa3Rpl77JYAPzHU61xNhx1hgCp991BUREVHUFgwUUtJV0NSOU42VlZMMjlFWEg0NSQlQCN0PWcu&amp;route=shorturl" TargetMode="External"/><Relationship Id="rId11" Type="http://schemas.openxmlformats.org/officeDocument/2006/relationships/hyperlink" Target="https://forms.office.com/Pages/DesignPageV2.aspx?subpage=design&amp;FormId=OTkkUKki40eRjoa3Rpl77JYAPzHU61xNhx1hgCp991BUNjk5V1RBQzVNM1BTNzRXSUtaUkRNM1BPOSQlQCN0PWcu&amp;Token=dab2d9c0e40544ceaba42aa4c390551f" TargetMode="External"/><Relationship Id="rId5" Type="http://schemas.openxmlformats.org/officeDocument/2006/relationships/hyperlink" Target="https://forms.office.com/Pages/DesignPageV2.aspx?subpage=design&amp;FormId=OTkkUKki40eRjoa3Rpl77JYAPzHU61xNhx1hgCp991BUOExPSEY4UFpBR0pQUlpWRkZGMExSQVc0WSQlQCN0PWcu&amp;Token=844849531256498b9082ed49fa34613f" TargetMode="External"/><Relationship Id="rId15" Type="http://schemas.openxmlformats.org/officeDocument/2006/relationships/hyperlink" Target="https://forms.office.com/Pages/DesignPageV2.aspx?subpage=design&amp;FormId=OTkkUKki40eRjoa3Rpl77JYAPzHU61xNhx1hgCp991BUOFRIVFBYS1dJSktSUzExNlJUVFBZMEZVMiQlQCN0PWcu&amp;Token=3804f8edafd7429592c2292f954427e9" TargetMode="External"/><Relationship Id="rId23" Type="http://schemas.openxmlformats.org/officeDocument/2006/relationships/drawing" Target="../drawings/drawing20.xml"/><Relationship Id="rId10" Type="http://schemas.openxmlformats.org/officeDocument/2006/relationships/hyperlink" Target="https://forms.office.com/pages/responsepage.aspx?id=OTkkUKki40eRjoa3Rpl77JYAPzHU61xNhx1hgCp991BUNjk5V1RBQzVNM1BTNzRXSUtaUkRNM1BPOSQlQCN0PWcu&amp;route=shorturl" TargetMode="External"/><Relationship Id="rId19" Type="http://schemas.openxmlformats.org/officeDocument/2006/relationships/hyperlink" Target="https://forms.office.com/Pages/DesignPageV2.aspx?subpage=design&amp;FormId=OTkkUKki40eRjoa3Rpl77BNLJ1z-El5MpvJuIrSsSqBUNFZYWjZEUE5QSktMTEkxS0szNEhDUlhOTC4u&amp;Token=ebdb13eef1ae40d394a5136af1403ef4" TargetMode="External"/><Relationship Id="rId4" Type="http://schemas.openxmlformats.org/officeDocument/2006/relationships/hyperlink" Target="https://forms.office.com/pages/responsepage.aspx?id=OTkkUKki40eRjoa3Rpl77JYAPzHU61xNhx1hgCp991BUMUtDQUI5RUNaNko0MlFCNEdRQVVCSDdQMyQlQCN0PWcu&amp;route=shorturl" TargetMode="External"/><Relationship Id="rId9" Type="http://schemas.openxmlformats.org/officeDocument/2006/relationships/hyperlink" Target="https://forms.office.com/Pages/DesignPageV2.aspx?subpage=design&amp;FormId=OTkkUKki40eRjoa3Rpl77JYAPzHU61xNhx1hgCp991BURFFRNTM3VUtVVlNEU09WUVQ5UjdER0hEQiQlQCN0PWcu&amp;Token=3763d99764c84fd3ab48de4e8e85cb45" TargetMode="External"/><Relationship Id="rId14" Type="http://schemas.openxmlformats.org/officeDocument/2006/relationships/hyperlink" Target="https://forms.office.com/pages/responsepage.aspx?id=OTkkUKki40eRjoa3Rpl77JYAPzHU61xNhx1hgCp991BUOFRIVFBYS1dJSktSUzExNlJUVFBZMEZVMiQlQCN0PWcu&amp;route=shorturl" TargetMode="External"/><Relationship Id="rId22"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pivotTable" Target="../pivotTables/pivotTable24.xm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pivotTable" Target="../pivotTables/pivotTable25.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0.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F4BAF-D9ED-4F7A-81AF-ABC0F3D3BB35}">
  <sheetPr codeName="Sheet9"/>
  <dimension ref="A1:FT46"/>
  <sheetViews>
    <sheetView showOutlineSymbols="0" zoomScaleNormal="100" workbookViewId="0">
      <pane xSplit="5" ySplit="4" topLeftCell="DH5" activePane="bottomRight" state="frozen"/>
      <selection pane="bottomRight" activeCell="EH24" sqref="EH24"/>
      <selection pane="bottomLeft" activeCell="A5" sqref="A5"/>
      <selection pane="topRight" activeCell="F1" sqref="F1"/>
    </sheetView>
  </sheetViews>
  <sheetFormatPr defaultRowHeight="14.1"/>
  <cols>
    <col min="1" max="1" width="5.5" style="22" customWidth="1"/>
    <col min="2" max="2" width="24.125" style="23" customWidth="1"/>
    <col min="3" max="3" width="9.25" style="22" bestFit="1" customWidth="1"/>
    <col min="4" max="4" width="14.625" style="22" bestFit="1" customWidth="1"/>
    <col min="5" max="5" width="8.125" style="23" bestFit="1" customWidth="1"/>
    <col min="6" max="6" width="1.375" customWidth="1"/>
    <col min="7" max="23" width="3.375" bestFit="1" customWidth="1"/>
    <col min="24" max="24" width="3.25" bestFit="1" customWidth="1"/>
    <col min="25" max="25" width="3.375" bestFit="1" customWidth="1"/>
    <col min="26" max="27" width="2.125" bestFit="1" customWidth="1"/>
    <col min="28" max="28" width="3.25" bestFit="1" customWidth="1"/>
    <col min="29" max="32" width="2.125" bestFit="1" customWidth="1"/>
    <col min="33" max="54" width="3.375" bestFit="1" customWidth="1"/>
    <col min="55" max="56" width="2.125" bestFit="1" customWidth="1"/>
    <col min="57" max="57" width="3.25" bestFit="1" customWidth="1"/>
    <col min="58" max="62" width="2.125" bestFit="1" customWidth="1"/>
    <col min="63" max="63" width="4.875" bestFit="1" customWidth="1"/>
    <col min="64" max="84" width="3.375" bestFit="1" customWidth="1"/>
    <col min="85" max="93" width="2.125" bestFit="1" customWidth="1"/>
    <col min="94" max="115" width="3.375" bestFit="1" customWidth="1"/>
    <col min="116" max="116" width="3.625" bestFit="1" customWidth="1"/>
    <col min="117" max="120" width="2.125" bestFit="1" customWidth="1"/>
    <col min="121" max="121" width="4.375" bestFit="1" customWidth="1"/>
    <col min="122" max="124" width="2.125" bestFit="1" customWidth="1"/>
    <col min="125" max="146" width="3.375" bestFit="1" customWidth="1"/>
    <col min="147" max="148" width="2.125" bestFit="1" customWidth="1"/>
    <col min="149" max="149" width="4.375" bestFit="1" customWidth="1"/>
    <col min="150" max="155" width="2.125" bestFit="1" customWidth="1"/>
    <col min="156" max="176" width="3.375" bestFit="1" customWidth="1"/>
  </cols>
  <sheetData>
    <row r="1" spans="1:176" ht="27.95">
      <c r="A1" s="75" t="s">
        <v>0</v>
      </c>
      <c r="B1" s="75" t="s">
        <v>1</v>
      </c>
      <c r="C1" s="75" t="s">
        <v>2</v>
      </c>
      <c r="D1" s="17" t="s">
        <v>3</v>
      </c>
      <c r="E1" s="75" t="s">
        <v>4</v>
      </c>
      <c r="G1" s="353" t="s">
        <v>5</v>
      </c>
      <c r="H1" s="353"/>
      <c r="I1" s="353"/>
      <c r="J1" s="353"/>
      <c r="K1" s="353"/>
      <c r="L1" s="353"/>
      <c r="M1" s="353"/>
      <c r="N1" s="353"/>
      <c r="O1" s="353"/>
      <c r="P1" s="353"/>
      <c r="Q1" s="353"/>
      <c r="R1" s="353"/>
      <c r="S1" s="353"/>
      <c r="T1" s="353"/>
      <c r="U1" s="353"/>
      <c r="V1" s="353"/>
      <c r="W1" s="353"/>
      <c r="X1" s="354" t="s">
        <v>6</v>
      </c>
      <c r="Y1" s="354"/>
      <c r="Z1" s="354"/>
      <c r="AA1" s="354"/>
      <c r="AB1" s="354"/>
      <c r="AC1" s="354"/>
      <c r="AD1" s="354"/>
      <c r="AE1" s="354"/>
      <c r="AF1" s="354"/>
      <c r="AG1" s="354"/>
      <c r="AH1" s="354"/>
      <c r="AI1" s="354"/>
      <c r="AJ1" s="354"/>
      <c r="AK1" s="354"/>
      <c r="AL1" s="354"/>
      <c r="AM1" s="354"/>
      <c r="AN1" s="354"/>
      <c r="AO1" s="354"/>
      <c r="AP1" s="354"/>
      <c r="AQ1" s="354"/>
      <c r="AR1" s="354"/>
      <c r="AS1" s="354"/>
      <c r="AT1" s="354"/>
      <c r="AU1" s="354"/>
      <c r="AV1" s="354"/>
      <c r="AW1" s="354"/>
      <c r="AX1" s="354"/>
      <c r="AY1" s="354"/>
      <c r="AZ1" s="354"/>
      <c r="BA1" s="354"/>
      <c r="BB1" s="354"/>
      <c r="BC1" s="353" t="s">
        <v>7</v>
      </c>
      <c r="BD1" s="353"/>
      <c r="BE1" s="353"/>
      <c r="BF1" s="353"/>
      <c r="BG1" s="353"/>
      <c r="BH1" s="353"/>
      <c r="BI1" s="353"/>
      <c r="BJ1" s="353"/>
      <c r="BK1" s="353"/>
      <c r="BL1" s="353"/>
      <c r="BM1" s="353"/>
      <c r="BN1" s="353"/>
      <c r="BO1" s="353"/>
      <c r="BP1" s="353"/>
      <c r="BQ1" s="353"/>
      <c r="BR1" s="353"/>
      <c r="BS1" s="353"/>
      <c r="BT1" s="353"/>
      <c r="BU1" s="353"/>
      <c r="BV1" s="353"/>
      <c r="BW1" s="353"/>
      <c r="BX1" s="353"/>
      <c r="BY1" s="353"/>
      <c r="BZ1" s="353"/>
      <c r="CA1" s="353"/>
      <c r="CB1" s="353"/>
      <c r="CC1" s="353"/>
      <c r="CD1" s="353"/>
      <c r="CE1" s="353"/>
      <c r="CF1" s="353"/>
      <c r="CG1" s="354" t="s">
        <v>8</v>
      </c>
      <c r="CH1" s="354"/>
      <c r="CI1" s="354"/>
      <c r="CJ1" s="354"/>
      <c r="CK1" s="354"/>
      <c r="CL1" s="354"/>
      <c r="CM1" s="354"/>
      <c r="CN1" s="354"/>
      <c r="CO1" s="354"/>
      <c r="CP1" s="354"/>
      <c r="CQ1" s="354"/>
      <c r="CR1" s="354"/>
      <c r="CS1" s="354"/>
      <c r="CT1" s="354"/>
      <c r="CU1" s="354"/>
      <c r="CV1" s="354"/>
      <c r="CW1" s="354"/>
      <c r="CX1" s="354"/>
      <c r="CY1" s="354"/>
      <c r="CZ1" s="354"/>
      <c r="DA1" s="354"/>
      <c r="DB1" s="354"/>
      <c r="DC1" s="354"/>
      <c r="DD1" s="354"/>
      <c r="DE1" s="354"/>
      <c r="DF1" s="354"/>
      <c r="DG1" s="354"/>
      <c r="DH1" s="354"/>
      <c r="DI1" s="354"/>
      <c r="DJ1" s="354"/>
      <c r="DK1" s="354"/>
      <c r="DL1" s="353" t="s">
        <v>9</v>
      </c>
      <c r="DM1" s="353"/>
      <c r="DN1" s="353"/>
      <c r="DO1" s="353"/>
      <c r="DP1" s="353"/>
      <c r="DQ1" s="353"/>
      <c r="DR1" s="353"/>
      <c r="DS1" s="353"/>
      <c r="DT1" s="353"/>
      <c r="DU1" s="353"/>
      <c r="DV1" s="353"/>
      <c r="DW1" s="353"/>
      <c r="DX1" s="353"/>
      <c r="DY1" s="353"/>
      <c r="DZ1" s="353"/>
      <c r="EA1" s="353"/>
      <c r="EB1" s="353"/>
      <c r="EC1" s="353"/>
      <c r="ED1" s="353"/>
      <c r="EE1" s="353"/>
      <c r="EF1" s="353"/>
      <c r="EG1" s="353"/>
      <c r="EH1" s="353"/>
      <c r="EI1" s="353"/>
      <c r="EJ1" s="353"/>
      <c r="EK1" s="353"/>
      <c r="EL1" s="353"/>
      <c r="EM1" s="353"/>
      <c r="EN1" s="353"/>
      <c r="EO1" s="353"/>
      <c r="EP1" s="353"/>
      <c r="EQ1" s="354" t="s">
        <v>10</v>
      </c>
      <c r="ER1" s="354"/>
      <c r="ES1" s="354"/>
      <c r="ET1" s="354"/>
      <c r="EU1" s="354"/>
      <c r="EV1" s="354"/>
      <c r="EW1" s="354"/>
      <c r="EX1" s="354"/>
      <c r="EY1" s="354"/>
      <c r="EZ1" s="354"/>
      <c r="FA1" s="354"/>
      <c r="FB1" s="354"/>
      <c r="FC1" s="354"/>
      <c r="FD1" s="354"/>
      <c r="FE1" s="354"/>
      <c r="FF1" s="354"/>
      <c r="FG1" s="354"/>
      <c r="FH1" s="354"/>
      <c r="FI1" s="354"/>
      <c r="FJ1" s="354"/>
      <c r="FK1" s="354"/>
      <c r="FL1" s="354"/>
      <c r="FM1" s="354"/>
      <c r="FN1" s="354"/>
      <c r="FO1" s="354"/>
      <c r="FP1" s="354"/>
      <c r="FQ1" s="354"/>
      <c r="FR1" s="354"/>
      <c r="FS1" s="354"/>
      <c r="FT1" s="354"/>
    </row>
    <row r="2" spans="1:176">
      <c r="A2" s="75"/>
      <c r="B2" s="75"/>
      <c r="C2" s="75"/>
      <c r="D2" s="17"/>
      <c r="E2" s="75"/>
      <c r="G2" s="27">
        <v>14</v>
      </c>
      <c r="H2" s="27">
        <v>15</v>
      </c>
      <c r="I2" s="27">
        <v>16</v>
      </c>
      <c r="J2" s="27">
        <v>17</v>
      </c>
      <c r="K2" s="27">
        <v>18</v>
      </c>
      <c r="L2" s="33">
        <v>19</v>
      </c>
      <c r="M2" s="33">
        <v>20</v>
      </c>
      <c r="N2" s="27">
        <v>21</v>
      </c>
      <c r="O2" s="27">
        <v>22</v>
      </c>
      <c r="P2" s="27">
        <v>23</v>
      </c>
      <c r="Q2" s="27">
        <v>24</v>
      </c>
      <c r="R2" s="27">
        <v>25</v>
      </c>
      <c r="S2" s="33">
        <v>26</v>
      </c>
      <c r="T2" s="33">
        <v>27</v>
      </c>
      <c r="U2" s="27">
        <v>28</v>
      </c>
      <c r="V2" s="27">
        <v>29</v>
      </c>
      <c r="W2" s="27">
        <v>30</v>
      </c>
      <c r="X2" s="31">
        <v>1</v>
      </c>
      <c r="Y2" s="31">
        <v>2</v>
      </c>
      <c r="Z2" s="33">
        <v>3</v>
      </c>
      <c r="AA2" s="33">
        <v>4</v>
      </c>
      <c r="AB2" s="31">
        <v>5</v>
      </c>
      <c r="AC2" s="31">
        <v>6</v>
      </c>
      <c r="AD2" s="31">
        <v>7</v>
      </c>
      <c r="AE2" s="31">
        <v>8</v>
      </c>
      <c r="AF2" s="31">
        <v>9</v>
      </c>
      <c r="AG2" s="33">
        <v>10</v>
      </c>
      <c r="AH2" s="33">
        <v>11</v>
      </c>
      <c r="AI2" s="31">
        <v>12</v>
      </c>
      <c r="AJ2" s="31">
        <v>13</v>
      </c>
      <c r="AK2" s="31">
        <v>14</v>
      </c>
      <c r="AL2" s="31">
        <v>15</v>
      </c>
      <c r="AM2" s="31">
        <v>16</v>
      </c>
      <c r="AN2" s="33">
        <v>17</v>
      </c>
      <c r="AO2" s="33">
        <v>18</v>
      </c>
      <c r="AP2" s="31">
        <v>19</v>
      </c>
      <c r="AQ2" s="31">
        <v>20</v>
      </c>
      <c r="AR2" s="31">
        <v>21</v>
      </c>
      <c r="AS2" s="31">
        <v>22</v>
      </c>
      <c r="AT2" s="31">
        <v>23</v>
      </c>
      <c r="AU2" s="33">
        <v>24</v>
      </c>
      <c r="AV2" s="33">
        <v>25</v>
      </c>
      <c r="AW2" s="31">
        <v>26</v>
      </c>
      <c r="AX2" s="31">
        <v>27</v>
      </c>
      <c r="AY2" s="31">
        <v>28</v>
      </c>
      <c r="AZ2" s="31">
        <v>29</v>
      </c>
      <c r="BA2" s="31">
        <v>30</v>
      </c>
      <c r="BB2" s="33">
        <v>31</v>
      </c>
      <c r="BC2" s="33">
        <v>1</v>
      </c>
      <c r="BD2" s="27">
        <v>2</v>
      </c>
      <c r="BE2" s="27">
        <v>3</v>
      </c>
      <c r="BF2" s="27">
        <v>4</v>
      </c>
      <c r="BG2" s="27">
        <v>5</v>
      </c>
      <c r="BH2" s="27">
        <v>6</v>
      </c>
      <c r="BI2" s="33">
        <v>7</v>
      </c>
      <c r="BJ2" s="33">
        <v>8</v>
      </c>
      <c r="BK2" s="27">
        <v>9</v>
      </c>
      <c r="BL2" s="27">
        <v>10</v>
      </c>
      <c r="BM2" s="27">
        <v>11</v>
      </c>
      <c r="BN2" s="27">
        <v>12</v>
      </c>
      <c r="BO2" s="27">
        <v>13</v>
      </c>
      <c r="BP2" s="33">
        <v>14</v>
      </c>
      <c r="BQ2" s="33">
        <v>15</v>
      </c>
      <c r="BR2" s="27">
        <v>16</v>
      </c>
      <c r="BS2" s="27">
        <v>17</v>
      </c>
      <c r="BT2" s="27">
        <v>18</v>
      </c>
      <c r="BU2" s="27">
        <v>19</v>
      </c>
      <c r="BV2" s="27">
        <v>20</v>
      </c>
      <c r="BW2" s="33">
        <v>21</v>
      </c>
      <c r="BX2" s="33">
        <v>22</v>
      </c>
      <c r="BY2" s="27">
        <v>23</v>
      </c>
      <c r="BZ2" s="27">
        <v>24</v>
      </c>
      <c r="CA2" s="27">
        <v>25</v>
      </c>
      <c r="CB2" s="27">
        <v>26</v>
      </c>
      <c r="CC2" s="27">
        <v>27</v>
      </c>
      <c r="CD2" s="33">
        <v>28</v>
      </c>
      <c r="CE2" s="33">
        <v>29</v>
      </c>
      <c r="CF2" s="27">
        <v>30</v>
      </c>
      <c r="CG2" s="31">
        <v>1</v>
      </c>
      <c r="CH2" s="31">
        <v>2</v>
      </c>
      <c r="CI2" s="31">
        <v>3</v>
      </c>
      <c r="CJ2" s="31">
        <v>4</v>
      </c>
      <c r="CK2" s="33">
        <v>5</v>
      </c>
      <c r="CL2" s="33">
        <v>6</v>
      </c>
      <c r="CM2" s="31">
        <v>7</v>
      </c>
      <c r="CN2" s="31">
        <v>8</v>
      </c>
      <c r="CO2" s="31">
        <v>9</v>
      </c>
      <c r="CP2" s="31">
        <v>10</v>
      </c>
      <c r="CQ2" s="31">
        <v>11</v>
      </c>
      <c r="CR2" s="33">
        <v>12</v>
      </c>
      <c r="CS2" s="33">
        <v>13</v>
      </c>
      <c r="CT2" s="31">
        <v>14</v>
      </c>
      <c r="CU2" s="31">
        <v>15</v>
      </c>
      <c r="CV2" s="31">
        <v>16</v>
      </c>
      <c r="CW2" s="31">
        <v>17</v>
      </c>
      <c r="CX2" s="31">
        <v>18</v>
      </c>
      <c r="CY2" s="33">
        <v>19</v>
      </c>
      <c r="CZ2" s="33">
        <v>20</v>
      </c>
      <c r="DA2" s="31">
        <v>21</v>
      </c>
      <c r="DB2" s="31">
        <v>22</v>
      </c>
      <c r="DC2" s="31">
        <v>23</v>
      </c>
      <c r="DD2" s="31">
        <v>24</v>
      </c>
      <c r="DE2" s="31">
        <v>25</v>
      </c>
      <c r="DF2" s="33">
        <v>26</v>
      </c>
      <c r="DG2" s="33">
        <v>27</v>
      </c>
      <c r="DH2" s="31">
        <v>28</v>
      </c>
      <c r="DI2" s="31">
        <v>29</v>
      </c>
      <c r="DJ2" s="31">
        <v>30</v>
      </c>
      <c r="DK2" s="31">
        <v>31</v>
      </c>
      <c r="DL2" s="27">
        <v>1</v>
      </c>
      <c r="DM2" s="33">
        <v>2</v>
      </c>
      <c r="DN2" s="33">
        <v>3</v>
      </c>
      <c r="DO2" s="27">
        <v>4</v>
      </c>
      <c r="DP2" s="27">
        <v>5</v>
      </c>
      <c r="DQ2" s="27">
        <v>6</v>
      </c>
      <c r="DR2" s="27">
        <v>7</v>
      </c>
      <c r="DS2" s="27">
        <v>8</v>
      </c>
      <c r="DT2" s="33">
        <v>9</v>
      </c>
      <c r="DU2" s="33">
        <v>10</v>
      </c>
      <c r="DV2" s="27">
        <v>11</v>
      </c>
      <c r="DW2" s="27">
        <v>12</v>
      </c>
      <c r="DX2" s="27">
        <v>13</v>
      </c>
      <c r="DY2" s="27">
        <v>14</v>
      </c>
      <c r="DZ2" s="27">
        <v>15</v>
      </c>
      <c r="EA2" s="33">
        <v>16</v>
      </c>
      <c r="EB2" s="33">
        <v>17</v>
      </c>
      <c r="EC2" s="27">
        <v>18</v>
      </c>
      <c r="ED2" s="27">
        <v>19</v>
      </c>
      <c r="EE2" s="27">
        <v>20</v>
      </c>
      <c r="EF2" s="27">
        <v>21</v>
      </c>
      <c r="EG2" s="27">
        <v>22</v>
      </c>
      <c r="EH2" s="33">
        <v>23</v>
      </c>
      <c r="EI2" s="33">
        <v>24</v>
      </c>
      <c r="EJ2" s="27">
        <v>25</v>
      </c>
      <c r="EK2" s="27">
        <v>26</v>
      </c>
      <c r="EL2" s="27">
        <v>27</v>
      </c>
      <c r="EM2" s="27">
        <v>28</v>
      </c>
      <c r="EN2" s="27">
        <v>29</v>
      </c>
      <c r="EO2" s="33">
        <v>30</v>
      </c>
      <c r="EP2" s="33">
        <v>31</v>
      </c>
      <c r="EQ2" s="31">
        <v>1</v>
      </c>
      <c r="ER2" s="31">
        <v>2</v>
      </c>
      <c r="ES2" s="31">
        <v>3</v>
      </c>
      <c r="ET2" s="31">
        <v>4</v>
      </c>
      <c r="EU2" s="31">
        <v>5</v>
      </c>
      <c r="EV2" s="33">
        <v>6</v>
      </c>
      <c r="EW2" s="33">
        <v>7</v>
      </c>
      <c r="EX2" s="31">
        <v>8</v>
      </c>
      <c r="EY2" s="31">
        <v>9</v>
      </c>
      <c r="EZ2" s="31">
        <v>10</v>
      </c>
      <c r="FA2" s="31">
        <v>11</v>
      </c>
      <c r="FB2" s="31">
        <v>12</v>
      </c>
      <c r="FC2" s="33">
        <v>13</v>
      </c>
      <c r="FD2" s="33">
        <v>14</v>
      </c>
      <c r="FE2" s="31">
        <v>15</v>
      </c>
      <c r="FF2" s="31">
        <v>16</v>
      </c>
      <c r="FG2" s="31">
        <v>17</v>
      </c>
      <c r="FH2" s="31">
        <v>18</v>
      </c>
      <c r="FI2" s="31">
        <v>19</v>
      </c>
      <c r="FJ2" s="33">
        <v>20</v>
      </c>
      <c r="FK2" s="33">
        <v>21</v>
      </c>
      <c r="FL2" s="31">
        <v>22</v>
      </c>
      <c r="FM2" s="31">
        <v>23</v>
      </c>
      <c r="FN2" s="31">
        <v>24</v>
      </c>
      <c r="FO2" s="31">
        <v>25</v>
      </c>
      <c r="FP2" s="31">
        <v>26</v>
      </c>
      <c r="FQ2" s="33">
        <v>27</v>
      </c>
      <c r="FR2" s="33">
        <v>28</v>
      </c>
      <c r="FS2" s="31">
        <v>29</v>
      </c>
      <c r="FT2" s="31">
        <v>30</v>
      </c>
    </row>
    <row r="3" spans="1:176">
      <c r="A3" s="75"/>
      <c r="B3" s="75"/>
      <c r="C3" s="75"/>
      <c r="D3" s="17"/>
      <c r="E3" s="75"/>
      <c r="G3" s="356" t="s">
        <v>11</v>
      </c>
      <c r="H3" s="357"/>
      <c r="I3" s="357"/>
      <c r="J3" s="357"/>
      <c r="K3" s="357"/>
      <c r="L3" s="357"/>
      <c r="M3" s="358"/>
      <c r="N3" s="356" t="s">
        <v>12</v>
      </c>
      <c r="O3" s="357"/>
      <c r="P3" s="357"/>
      <c r="Q3" s="357"/>
      <c r="R3" s="357"/>
      <c r="S3" s="357"/>
      <c r="T3" s="358"/>
      <c r="U3" s="355" t="s">
        <v>13</v>
      </c>
      <c r="V3" s="355"/>
      <c r="W3" s="355"/>
      <c r="X3" s="355"/>
      <c r="Y3" s="355"/>
      <c r="Z3" s="355"/>
      <c r="AA3" s="355"/>
      <c r="AB3" s="355" t="s">
        <v>14</v>
      </c>
      <c r="AC3" s="355"/>
      <c r="AD3" s="355"/>
      <c r="AE3" s="355"/>
      <c r="AF3" s="355"/>
      <c r="AG3" s="355"/>
      <c r="AH3" s="355"/>
      <c r="AI3" s="355" t="s">
        <v>15</v>
      </c>
      <c r="AJ3" s="355"/>
      <c r="AK3" s="355"/>
      <c r="AL3" s="355"/>
      <c r="AM3" s="355"/>
      <c r="AN3" s="355"/>
      <c r="AO3" s="355"/>
      <c r="AP3" s="355" t="s">
        <v>16</v>
      </c>
      <c r="AQ3" s="355"/>
      <c r="AR3" s="355"/>
      <c r="AS3" s="355"/>
      <c r="AT3" s="355"/>
      <c r="AU3" s="355"/>
      <c r="AV3" s="355"/>
      <c r="AW3" s="355" t="s">
        <v>17</v>
      </c>
      <c r="AX3" s="355"/>
      <c r="AY3" s="355"/>
      <c r="AZ3" s="355"/>
      <c r="BA3" s="355"/>
      <c r="BB3" s="355"/>
      <c r="BC3" s="355"/>
      <c r="BD3" s="355" t="s">
        <v>18</v>
      </c>
      <c r="BE3" s="355"/>
      <c r="BF3" s="355"/>
      <c r="BG3" s="355"/>
      <c r="BH3" s="355"/>
      <c r="BI3" s="355"/>
      <c r="BJ3" s="355"/>
      <c r="BK3" s="356" t="s">
        <v>19</v>
      </c>
      <c r="BL3" s="357"/>
      <c r="BM3" s="357"/>
      <c r="BN3" s="357"/>
      <c r="BO3" s="357"/>
      <c r="BP3" s="357"/>
      <c r="BQ3" s="358"/>
      <c r="BR3" s="355" t="s">
        <v>20</v>
      </c>
      <c r="BS3" s="355"/>
      <c r="BT3" s="355"/>
      <c r="BU3" s="355"/>
      <c r="BV3" s="355"/>
      <c r="BW3" s="355"/>
      <c r="BX3" s="355"/>
      <c r="BY3" s="355" t="s">
        <v>21</v>
      </c>
      <c r="BZ3" s="355"/>
      <c r="CA3" s="355"/>
      <c r="CB3" s="355"/>
      <c r="CC3" s="355"/>
      <c r="CD3" s="355"/>
      <c r="CE3" s="355"/>
      <c r="CF3" s="355" t="s">
        <v>22</v>
      </c>
      <c r="CG3" s="355"/>
      <c r="CH3" s="355"/>
      <c r="CI3" s="355"/>
      <c r="CJ3" s="355"/>
      <c r="CK3" s="355"/>
      <c r="CL3" s="355"/>
      <c r="CM3" s="355" t="s">
        <v>23</v>
      </c>
      <c r="CN3" s="355"/>
      <c r="CO3" s="355"/>
      <c r="CP3" s="355"/>
      <c r="CQ3" s="355"/>
      <c r="CR3" s="355"/>
      <c r="CS3" s="355"/>
      <c r="CT3" s="355" t="s">
        <v>11</v>
      </c>
      <c r="CU3" s="355"/>
      <c r="CV3" s="355"/>
      <c r="CW3" s="355"/>
      <c r="CX3" s="355"/>
      <c r="CY3" s="355"/>
      <c r="CZ3" s="355"/>
      <c r="DA3" s="355" t="s">
        <v>12</v>
      </c>
      <c r="DB3" s="355"/>
      <c r="DC3" s="355"/>
      <c r="DD3" s="355"/>
      <c r="DE3" s="355"/>
      <c r="DF3" s="355"/>
      <c r="DG3" s="355"/>
      <c r="DH3" s="355" t="s">
        <v>24</v>
      </c>
      <c r="DI3" s="355"/>
      <c r="DJ3" s="355"/>
      <c r="DK3" s="355"/>
      <c r="DL3" s="355"/>
      <c r="DM3" s="355"/>
      <c r="DN3" s="355"/>
      <c r="DO3" s="355" t="s">
        <v>25</v>
      </c>
      <c r="DP3" s="355"/>
      <c r="DQ3" s="355"/>
      <c r="DR3" s="355"/>
      <c r="DS3" s="355"/>
      <c r="DT3" s="355"/>
      <c r="DU3" s="355"/>
      <c r="DV3" s="355" t="s">
        <v>26</v>
      </c>
      <c r="DW3" s="355"/>
      <c r="DX3" s="355"/>
      <c r="DY3" s="355"/>
      <c r="DZ3" s="355"/>
      <c r="EA3" s="355"/>
      <c r="EB3" s="355"/>
      <c r="EC3" s="355" t="s">
        <v>27</v>
      </c>
      <c r="ED3" s="355"/>
      <c r="EE3" s="355"/>
      <c r="EF3" s="355"/>
      <c r="EG3" s="355"/>
      <c r="EH3" s="355"/>
      <c r="EI3" s="355"/>
      <c r="EJ3" s="355" t="s">
        <v>28</v>
      </c>
      <c r="EK3" s="355"/>
      <c r="EL3" s="355"/>
      <c r="EM3" s="355"/>
      <c r="EN3" s="355"/>
      <c r="EO3" s="355"/>
      <c r="EP3" s="355"/>
      <c r="EQ3" s="355" t="s">
        <v>29</v>
      </c>
      <c r="ER3" s="355"/>
      <c r="ES3" s="355"/>
      <c r="ET3" s="355"/>
      <c r="EU3" s="355"/>
      <c r="EV3" s="355"/>
      <c r="EW3" s="355"/>
      <c r="EX3" s="356" t="s">
        <v>30</v>
      </c>
      <c r="EY3" s="357"/>
      <c r="EZ3" s="357"/>
      <c r="FA3" s="357"/>
      <c r="FB3" s="357"/>
      <c r="FC3" s="357"/>
      <c r="FD3" s="358"/>
      <c r="FE3" s="355" t="s">
        <v>31</v>
      </c>
      <c r="FF3" s="355"/>
      <c r="FG3" s="355"/>
      <c r="FH3" s="355"/>
      <c r="FI3" s="355"/>
      <c r="FJ3" s="355"/>
      <c r="FK3" s="355"/>
      <c r="FL3" s="355" t="s">
        <v>32</v>
      </c>
      <c r="FM3" s="355"/>
      <c r="FN3" s="355"/>
      <c r="FO3" s="355"/>
      <c r="FP3" s="355"/>
      <c r="FQ3" s="355"/>
      <c r="FR3" s="355"/>
      <c r="FS3" s="355" t="s">
        <v>33</v>
      </c>
      <c r="FT3" s="355"/>
    </row>
    <row r="4" spans="1:176">
      <c r="A4" s="359" t="s">
        <v>34</v>
      </c>
      <c r="B4" s="359"/>
      <c r="C4" s="359"/>
      <c r="D4" s="359"/>
      <c r="E4" s="359"/>
      <c r="G4" s="360" t="s">
        <v>35</v>
      </c>
      <c r="H4" s="360"/>
      <c r="I4" s="360"/>
      <c r="J4" s="360"/>
      <c r="K4" s="360"/>
      <c r="L4" s="360"/>
      <c r="M4" s="360"/>
      <c r="N4" s="360" t="s">
        <v>36</v>
      </c>
      <c r="O4" s="360"/>
      <c r="P4" s="360"/>
      <c r="Q4" s="360"/>
      <c r="R4" s="360"/>
      <c r="S4" s="360"/>
      <c r="T4" s="360"/>
      <c r="U4" s="360" t="s">
        <v>37</v>
      </c>
      <c r="V4" s="360"/>
      <c r="W4" s="360"/>
      <c r="X4" s="360"/>
      <c r="Y4" s="360"/>
      <c r="Z4" s="360"/>
      <c r="AA4" s="360"/>
      <c r="AB4" s="360" t="s">
        <v>38</v>
      </c>
      <c r="AC4" s="360"/>
      <c r="AD4" s="360"/>
      <c r="AE4" s="360"/>
      <c r="AF4" s="360"/>
      <c r="AG4" s="360"/>
      <c r="AH4" s="360"/>
      <c r="AI4" s="360" t="s">
        <v>39</v>
      </c>
      <c r="AJ4" s="360"/>
      <c r="AK4" s="360"/>
      <c r="AL4" s="360"/>
      <c r="AM4" s="360"/>
      <c r="AN4" s="360"/>
      <c r="AO4" s="360"/>
      <c r="AP4" s="360" t="s">
        <v>35</v>
      </c>
      <c r="AQ4" s="360"/>
      <c r="AR4" s="360"/>
      <c r="AS4" s="360"/>
      <c r="AT4" s="360"/>
      <c r="AU4" s="360"/>
      <c r="AV4" s="360"/>
      <c r="AW4" s="360" t="s">
        <v>36</v>
      </c>
      <c r="AX4" s="360"/>
      <c r="AY4" s="360"/>
      <c r="AZ4" s="360"/>
      <c r="BA4" s="360"/>
      <c r="BB4" s="360"/>
      <c r="BC4" s="360"/>
      <c r="BD4" s="360" t="s">
        <v>38</v>
      </c>
      <c r="BE4" s="360"/>
      <c r="BF4" s="360"/>
      <c r="BG4" s="360"/>
      <c r="BH4" s="360"/>
      <c r="BI4" s="360"/>
      <c r="BJ4" s="360"/>
      <c r="BK4" s="361" t="s">
        <v>39</v>
      </c>
      <c r="BL4" s="362"/>
      <c r="BM4" s="362"/>
      <c r="BN4" s="362"/>
      <c r="BO4" s="362"/>
      <c r="BP4" s="362"/>
      <c r="BQ4" s="363"/>
      <c r="BR4" s="360" t="s">
        <v>35</v>
      </c>
      <c r="BS4" s="360"/>
      <c r="BT4" s="360"/>
      <c r="BU4" s="360"/>
      <c r="BV4" s="360"/>
      <c r="BW4" s="360"/>
      <c r="BX4" s="360"/>
      <c r="BY4" s="360" t="s">
        <v>36</v>
      </c>
      <c r="BZ4" s="360"/>
      <c r="CA4" s="360"/>
      <c r="CB4" s="360"/>
      <c r="CC4" s="360"/>
      <c r="CD4" s="360"/>
      <c r="CE4" s="360"/>
      <c r="CF4" s="360" t="s">
        <v>37</v>
      </c>
      <c r="CG4" s="360"/>
      <c r="CH4" s="360"/>
      <c r="CI4" s="360"/>
      <c r="CJ4" s="360"/>
      <c r="CK4" s="360"/>
      <c r="CL4" s="360"/>
      <c r="CM4" s="360" t="s">
        <v>38</v>
      </c>
      <c r="CN4" s="360"/>
      <c r="CO4" s="360"/>
      <c r="CP4" s="360"/>
      <c r="CQ4" s="360"/>
      <c r="CR4" s="360"/>
      <c r="CS4" s="360"/>
      <c r="CT4" s="360" t="s">
        <v>39</v>
      </c>
      <c r="CU4" s="360"/>
      <c r="CV4" s="360"/>
      <c r="CW4" s="360"/>
      <c r="CX4" s="360"/>
      <c r="CY4" s="360"/>
      <c r="CZ4" s="360"/>
      <c r="DA4" s="360" t="s">
        <v>35</v>
      </c>
      <c r="DB4" s="360"/>
      <c r="DC4" s="360"/>
      <c r="DD4" s="360"/>
      <c r="DE4" s="360"/>
      <c r="DF4" s="360"/>
      <c r="DG4" s="360"/>
      <c r="DH4" s="360" t="s">
        <v>36</v>
      </c>
      <c r="DI4" s="360"/>
      <c r="DJ4" s="360"/>
      <c r="DK4" s="360"/>
      <c r="DL4" s="360"/>
      <c r="DM4" s="360"/>
      <c r="DN4" s="360"/>
      <c r="DO4" s="360" t="s">
        <v>38</v>
      </c>
      <c r="DP4" s="360"/>
      <c r="DQ4" s="360"/>
      <c r="DR4" s="360"/>
      <c r="DS4" s="360"/>
      <c r="DT4" s="360"/>
      <c r="DU4" s="360"/>
      <c r="DV4" s="360" t="s">
        <v>39</v>
      </c>
      <c r="DW4" s="360"/>
      <c r="DX4" s="360"/>
      <c r="DY4" s="360"/>
      <c r="DZ4" s="360"/>
      <c r="EA4" s="360"/>
      <c r="EB4" s="360"/>
      <c r="EC4" s="360" t="s">
        <v>35</v>
      </c>
      <c r="ED4" s="360"/>
      <c r="EE4" s="360"/>
      <c r="EF4" s="360"/>
      <c r="EG4" s="360"/>
      <c r="EH4" s="360"/>
      <c r="EI4" s="360"/>
      <c r="EJ4" s="360" t="s">
        <v>36</v>
      </c>
      <c r="EK4" s="360"/>
      <c r="EL4" s="360"/>
      <c r="EM4" s="360"/>
      <c r="EN4" s="360"/>
      <c r="EO4" s="360"/>
      <c r="EP4" s="360"/>
      <c r="EQ4" s="360" t="s">
        <v>38</v>
      </c>
      <c r="ER4" s="360"/>
      <c r="ES4" s="360"/>
      <c r="ET4" s="360"/>
      <c r="EU4" s="360"/>
      <c r="EV4" s="360"/>
      <c r="EW4" s="360"/>
      <c r="EX4" s="361" t="s">
        <v>39</v>
      </c>
      <c r="EY4" s="362"/>
      <c r="EZ4" s="362"/>
      <c r="FA4" s="362"/>
      <c r="FB4" s="362"/>
      <c r="FC4" s="362"/>
      <c r="FD4" s="363"/>
      <c r="FE4" s="360" t="s">
        <v>35</v>
      </c>
      <c r="FF4" s="360"/>
      <c r="FG4" s="360"/>
      <c r="FH4" s="360"/>
      <c r="FI4" s="360"/>
      <c r="FJ4" s="360"/>
      <c r="FK4" s="360"/>
      <c r="FL4" s="360" t="s">
        <v>36</v>
      </c>
      <c r="FM4" s="360"/>
      <c r="FN4" s="360"/>
      <c r="FO4" s="360"/>
      <c r="FP4" s="360"/>
      <c r="FQ4" s="360"/>
      <c r="FR4" s="360"/>
      <c r="FS4" s="360" t="s">
        <v>37</v>
      </c>
      <c r="FT4" s="360"/>
    </row>
    <row r="5" spans="1:176">
      <c r="A5" s="37">
        <v>1</v>
      </c>
      <c r="B5" s="19" t="s">
        <v>40</v>
      </c>
      <c r="C5" s="18">
        <f>COUNTA(AC2:AF2,AJ2,AK2,AL2)</f>
        <v>7</v>
      </c>
      <c r="D5" s="18"/>
      <c r="E5" s="24"/>
      <c r="W5" s="52" t="s">
        <v>41</v>
      </c>
      <c r="X5" s="364" t="s">
        <v>42</v>
      </c>
      <c r="Y5" s="52" t="s">
        <v>43</v>
      </c>
      <c r="AB5" s="364" t="s">
        <v>44</v>
      </c>
      <c r="AC5" s="21"/>
      <c r="AD5" s="21"/>
      <c r="AE5" s="21"/>
      <c r="AF5" s="21"/>
      <c r="AG5" s="21"/>
      <c r="AH5" s="21"/>
      <c r="AI5" s="364" t="s">
        <v>45</v>
      </c>
      <c r="AJ5" s="21"/>
      <c r="AK5" s="52" t="s">
        <v>46</v>
      </c>
      <c r="AL5" s="52" t="s">
        <v>47</v>
      </c>
      <c r="BE5" s="364" t="s">
        <v>48</v>
      </c>
      <c r="CP5" s="364" t="s">
        <v>49</v>
      </c>
      <c r="DH5" s="364" t="s">
        <v>50</v>
      </c>
      <c r="DW5" s="364" t="s">
        <v>51</v>
      </c>
    </row>
    <row r="6" spans="1:176">
      <c r="A6" s="38">
        <v>2</v>
      </c>
      <c r="B6" s="19" t="s">
        <v>52</v>
      </c>
      <c r="C6" s="45">
        <f>COUNTA(AM2,AP2:AT2,AW2:BA2,BD2,BF2:BH2,BK2)</f>
        <v>16</v>
      </c>
      <c r="D6" s="18"/>
      <c r="E6" s="24"/>
      <c r="X6" s="365"/>
      <c r="AB6" s="365"/>
      <c r="AI6" s="365"/>
      <c r="AM6" s="32"/>
      <c r="AN6" s="32"/>
      <c r="AO6" s="32"/>
      <c r="AP6" s="32"/>
      <c r="AQ6" s="32"/>
      <c r="AR6" s="32"/>
      <c r="AS6" s="32"/>
      <c r="AT6" s="32"/>
      <c r="AU6" s="32"/>
      <c r="AV6" s="32"/>
      <c r="AW6" s="32"/>
      <c r="AX6" s="32"/>
      <c r="AY6" s="32"/>
      <c r="AZ6" s="32"/>
      <c r="BA6" s="32"/>
      <c r="BB6" s="32"/>
      <c r="BC6" s="32"/>
      <c r="BD6" s="32"/>
      <c r="BE6" s="365"/>
      <c r="BF6" s="32"/>
      <c r="BG6" s="32"/>
      <c r="BH6" s="32"/>
      <c r="BI6" s="32"/>
      <c r="BJ6" s="32"/>
      <c r="BK6" s="52" t="s">
        <v>53</v>
      </c>
      <c r="CP6" s="365"/>
      <c r="DH6" s="365"/>
      <c r="DW6" s="365"/>
      <c r="EK6" s="30"/>
      <c r="EL6" s="30"/>
      <c r="EM6" s="30"/>
      <c r="EN6" s="30"/>
      <c r="EO6" s="30"/>
    </row>
    <row r="7" spans="1:176">
      <c r="A7" s="39">
        <v>3</v>
      </c>
      <c r="B7" s="19" t="s">
        <v>54</v>
      </c>
      <c r="C7" s="18">
        <f>COUNTA(BM2:BO2,BR2:BV2,BY2:CC2,CF2:CJ2,CM2:CO2,CQ2,CT2:CW2)</f>
        <v>26</v>
      </c>
      <c r="D7" s="18"/>
      <c r="E7" s="24"/>
      <c r="X7" s="365"/>
      <c r="AB7" s="365"/>
      <c r="AI7" s="365"/>
      <c r="BE7" s="365"/>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65"/>
      <c r="CQ7" s="34"/>
      <c r="CR7" s="34"/>
      <c r="CS7" s="34"/>
      <c r="CT7" s="34"/>
      <c r="CU7" s="34"/>
      <c r="CV7" s="52" t="s">
        <v>55</v>
      </c>
      <c r="CW7" s="52" t="s">
        <v>56</v>
      </c>
      <c r="DD7" s="30"/>
      <c r="DE7" s="30"/>
      <c r="DF7" s="30"/>
      <c r="DG7" s="30"/>
      <c r="DH7" s="365"/>
      <c r="DW7" s="365"/>
    </row>
    <row r="8" spans="1:176">
      <c r="A8" s="40">
        <v>4</v>
      </c>
      <c r="B8" s="43" t="s">
        <v>57</v>
      </c>
      <c r="C8" s="18">
        <f>COUNTA(CX2,DA2:DE2,DI2:DL2)</f>
        <v>10</v>
      </c>
      <c r="D8" s="18"/>
      <c r="E8" s="24"/>
      <c r="X8" s="365"/>
      <c r="AB8" s="365"/>
      <c r="AI8" s="365"/>
      <c r="BE8" s="365"/>
      <c r="CP8" s="365"/>
      <c r="CX8" s="35"/>
      <c r="CY8" s="35"/>
      <c r="CZ8" s="35"/>
      <c r="DA8" s="35"/>
      <c r="DB8" s="35"/>
      <c r="DC8" s="35"/>
      <c r="DD8" s="35"/>
      <c r="DE8" s="35"/>
      <c r="DF8" s="35"/>
      <c r="DG8" s="35"/>
      <c r="DH8" s="365"/>
      <c r="DI8" s="35"/>
      <c r="DJ8" s="35"/>
      <c r="DK8" s="35"/>
      <c r="DL8" s="53" t="s">
        <v>58</v>
      </c>
      <c r="DW8" s="365"/>
    </row>
    <row r="9" spans="1:176">
      <c r="A9" s="41">
        <v>5</v>
      </c>
      <c r="B9" s="24" t="s">
        <v>59</v>
      </c>
      <c r="C9" s="18">
        <f>COUNTA(DO2:DQ2)</f>
        <v>3</v>
      </c>
      <c r="D9" s="18"/>
      <c r="E9" s="24"/>
      <c r="X9" s="365"/>
      <c r="AB9" s="365"/>
      <c r="AI9" s="365"/>
      <c r="BE9" s="365"/>
      <c r="CP9" s="365"/>
      <c r="DH9" s="365"/>
      <c r="DO9" s="4"/>
      <c r="DP9" s="4"/>
      <c r="DQ9" s="52" t="s">
        <v>60</v>
      </c>
      <c r="DW9" s="365"/>
    </row>
    <row r="10" spans="1:176">
      <c r="A10" s="42">
        <v>6</v>
      </c>
      <c r="B10" s="24" t="s">
        <v>61</v>
      </c>
      <c r="C10" s="18">
        <f>COUNTA(DR2:DS2,DV2,DX2:DZ2,EC2:EG2,EJ2:EL2)</f>
        <v>14</v>
      </c>
      <c r="D10" s="18"/>
      <c r="E10" s="24"/>
      <c r="X10" s="365"/>
      <c r="AB10" s="365"/>
      <c r="AI10" s="365"/>
      <c r="BE10" s="365"/>
      <c r="CP10" s="365"/>
      <c r="DH10" s="365"/>
      <c r="DR10" s="36"/>
      <c r="DS10" s="36"/>
      <c r="DT10" s="36"/>
      <c r="DU10" s="36"/>
      <c r="DV10" s="36"/>
      <c r="DW10" s="365"/>
      <c r="DX10" s="36"/>
      <c r="DY10" s="36"/>
      <c r="DZ10" s="36"/>
      <c r="EA10" s="36"/>
      <c r="EB10" s="36"/>
      <c r="EC10" s="36"/>
      <c r="ED10" s="36"/>
      <c r="EE10" s="36"/>
      <c r="EF10" s="36"/>
      <c r="EG10" s="36"/>
      <c r="EH10" s="36"/>
      <c r="EI10" s="36"/>
      <c r="EJ10" s="36"/>
      <c r="EK10" s="36"/>
      <c r="EL10" s="36"/>
    </row>
    <row r="11" spans="1:176">
      <c r="A11" s="26">
        <v>7</v>
      </c>
      <c r="B11" s="44" t="s">
        <v>62</v>
      </c>
      <c r="C11" s="18">
        <f>COUNTA(EM2:EN2,EQ2:ES2)</f>
        <v>5</v>
      </c>
      <c r="D11" s="18"/>
      <c r="E11" s="24"/>
      <c r="X11" s="365"/>
      <c r="AB11" s="365"/>
      <c r="AI11" s="365"/>
      <c r="BE11" s="365"/>
      <c r="CP11" s="365"/>
      <c r="DH11" s="365"/>
      <c r="DW11" s="365"/>
      <c r="EM11" s="1"/>
      <c r="EN11" s="1"/>
      <c r="EO11" s="1"/>
      <c r="EP11" s="1"/>
      <c r="EQ11" s="1"/>
      <c r="ER11" s="1"/>
      <c r="ES11" s="52" t="s">
        <v>63</v>
      </c>
    </row>
    <row r="12" spans="1:176">
      <c r="A12" s="366" t="s">
        <v>64</v>
      </c>
      <c r="B12" s="366"/>
      <c r="C12" s="58">
        <f>SUM(C5:C11)</f>
        <v>81</v>
      </c>
      <c r="D12" s="59"/>
      <c r="E12" s="60">
        <f>SUM(C5:C9)</f>
        <v>62</v>
      </c>
      <c r="X12" s="365"/>
      <c r="AB12" s="365"/>
      <c r="AI12" s="365"/>
      <c r="BE12" s="365"/>
      <c r="CP12" s="365"/>
      <c r="DH12" s="365"/>
      <c r="DW12" s="365"/>
      <c r="ES12" s="61"/>
    </row>
    <row r="13" spans="1:176">
      <c r="X13" s="365"/>
      <c r="AB13" s="365"/>
      <c r="AI13" s="365"/>
      <c r="BE13" s="365"/>
      <c r="CP13" s="365"/>
      <c r="DH13" s="365"/>
      <c r="DW13" s="365"/>
    </row>
    <row r="14" spans="1:176">
      <c r="A14" s="367" t="s">
        <v>65</v>
      </c>
      <c r="B14" s="368"/>
      <c r="C14" s="368"/>
      <c r="D14" s="368"/>
      <c r="E14" s="369"/>
      <c r="G14" s="28"/>
      <c r="H14" s="28"/>
      <c r="I14" s="28"/>
      <c r="X14" s="365"/>
      <c r="AB14" s="365"/>
      <c r="AI14" s="365"/>
      <c r="BE14" s="365"/>
      <c r="CP14" s="365"/>
      <c r="DH14" s="365"/>
      <c r="DW14" s="365"/>
    </row>
    <row r="15" spans="1:176">
      <c r="A15" s="37">
        <v>1</v>
      </c>
      <c r="B15" s="19" t="s">
        <v>40</v>
      </c>
      <c r="C15" s="18">
        <f>COUNTA(AC2:AF2,AJ2,AK2,AL2)</f>
        <v>7</v>
      </c>
      <c r="D15" s="18"/>
      <c r="E15" s="24"/>
      <c r="G15" s="29"/>
      <c r="H15" s="29"/>
      <c r="I15" s="29"/>
      <c r="X15" s="365"/>
      <c r="AB15" s="365"/>
      <c r="AI15" s="365"/>
      <c r="BE15" s="365"/>
      <c r="CP15" s="365"/>
      <c r="DH15" s="365"/>
      <c r="DW15" s="365"/>
    </row>
    <row r="16" spans="1:176">
      <c r="A16" s="38">
        <v>2</v>
      </c>
      <c r="B16" s="19" t="s">
        <v>52</v>
      </c>
      <c r="C16" s="18">
        <f>COUNTA(AM2,AP2:AT2,AW2:BA2,BD2,BF2:BH2,BK2)</f>
        <v>16</v>
      </c>
      <c r="D16" s="18"/>
      <c r="E16" s="24"/>
      <c r="W16" s="52" t="s">
        <v>41</v>
      </c>
      <c r="X16" s="365"/>
      <c r="Y16" s="52" t="s">
        <v>43</v>
      </c>
      <c r="AB16" s="365"/>
      <c r="AC16" s="21"/>
      <c r="AD16" s="21"/>
      <c r="AE16" s="21"/>
      <c r="AF16" s="21"/>
      <c r="AG16" s="21"/>
      <c r="AH16" s="21"/>
      <c r="AI16" s="365"/>
      <c r="AJ16" s="21"/>
      <c r="AK16" s="52" t="s">
        <v>46</v>
      </c>
      <c r="AL16" s="52" t="s">
        <v>47</v>
      </c>
      <c r="AP16" s="32"/>
      <c r="AQ16" s="32"/>
      <c r="AR16" s="32"/>
      <c r="AS16" s="32"/>
      <c r="AT16" s="32"/>
      <c r="AU16" s="32"/>
      <c r="AV16" s="32"/>
      <c r="AW16" s="32"/>
      <c r="AX16" s="32"/>
      <c r="AY16" s="32"/>
      <c r="AZ16" s="32"/>
      <c r="BA16" s="32"/>
      <c r="BB16" s="32"/>
      <c r="BC16" s="32"/>
      <c r="BD16" s="32"/>
      <c r="BE16" s="365"/>
      <c r="BF16" s="32"/>
      <c r="BG16" s="32"/>
      <c r="BH16" s="32"/>
      <c r="BI16" s="32"/>
      <c r="BJ16" s="32"/>
      <c r="BK16" s="52" t="s">
        <v>53</v>
      </c>
      <c r="CP16" s="365"/>
      <c r="DH16" s="365"/>
      <c r="DW16" s="365"/>
    </row>
    <row r="17" spans="1:149">
      <c r="A17" s="39">
        <v>3</v>
      </c>
      <c r="B17" s="19" t="s">
        <v>54</v>
      </c>
      <c r="C17" s="18">
        <v>32</v>
      </c>
      <c r="D17" s="18"/>
      <c r="E17" s="24"/>
      <c r="X17" s="365"/>
      <c r="AB17" s="365"/>
      <c r="AI17" s="365"/>
      <c r="BE17" s="365"/>
      <c r="BF17" s="79"/>
      <c r="BG17" s="80"/>
      <c r="BH17" s="80"/>
      <c r="BI17" s="80"/>
      <c r="BJ17" s="80"/>
      <c r="BK17" s="81"/>
      <c r="BL17" s="46"/>
      <c r="BM17" s="48"/>
      <c r="BN17" s="79"/>
      <c r="BO17" s="80"/>
      <c r="BP17" s="80"/>
      <c r="BQ17" s="80"/>
      <c r="BR17" s="81"/>
      <c r="BS17" s="46"/>
      <c r="BT17" s="47"/>
      <c r="BU17" s="47"/>
      <c r="BV17" s="47"/>
      <c r="BW17" s="47"/>
      <c r="BX17" s="47"/>
      <c r="BY17" s="47"/>
      <c r="BZ17" s="47"/>
      <c r="CA17" s="47"/>
      <c r="CB17" s="47"/>
      <c r="CC17" s="47"/>
      <c r="CD17" s="47"/>
      <c r="CE17" s="47"/>
      <c r="CF17" s="47"/>
      <c r="CG17" s="47"/>
      <c r="CH17" s="47"/>
      <c r="CI17" s="47"/>
      <c r="CJ17" s="47"/>
      <c r="CK17" s="47"/>
      <c r="CL17" s="47"/>
      <c r="CM17" s="47"/>
      <c r="CN17" s="47"/>
      <c r="CO17" s="48"/>
      <c r="CP17" s="365"/>
      <c r="CQ17" s="47"/>
      <c r="CR17" s="47"/>
      <c r="CS17" s="47"/>
      <c r="CT17" s="47"/>
      <c r="CU17" s="48"/>
      <c r="CV17" s="52" t="s">
        <v>55</v>
      </c>
      <c r="CW17" s="52" t="s">
        <v>56</v>
      </c>
      <c r="DH17" s="365"/>
      <c r="DW17" s="365"/>
    </row>
    <row r="18" spans="1:149">
      <c r="A18" s="40">
        <v>4</v>
      </c>
      <c r="B18" s="43" t="s">
        <v>57</v>
      </c>
      <c r="C18" s="18">
        <f>COUNTA(CX2,DA2:DE2,DI2:DL2)</f>
        <v>10</v>
      </c>
      <c r="D18" s="18"/>
      <c r="E18" s="24"/>
      <c r="X18" s="365"/>
      <c r="AB18" s="365"/>
      <c r="AI18" s="365"/>
      <c r="BE18" s="365"/>
      <c r="CP18" s="365"/>
      <c r="CX18" s="35"/>
      <c r="CY18" s="35"/>
      <c r="CZ18" s="35"/>
      <c r="DA18" s="35"/>
      <c r="DB18" s="35"/>
      <c r="DC18" s="35"/>
      <c r="DD18" s="35"/>
      <c r="DE18" s="35"/>
      <c r="DF18" s="35"/>
      <c r="DG18" s="35"/>
      <c r="DH18" s="365"/>
      <c r="DI18" s="35"/>
      <c r="DJ18" s="35"/>
      <c r="DK18" s="35"/>
      <c r="DL18" s="53" t="s">
        <v>58</v>
      </c>
      <c r="DW18" s="365"/>
    </row>
    <row r="19" spans="1:149">
      <c r="A19" s="41">
        <v>5</v>
      </c>
      <c r="B19" s="24" t="s">
        <v>59</v>
      </c>
      <c r="C19" s="18">
        <f>COUNTA(DQ2)</f>
        <v>1</v>
      </c>
      <c r="D19" s="18"/>
      <c r="E19" s="24"/>
      <c r="X19" s="365"/>
      <c r="AB19" s="365"/>
      <c r="AI19" s="365"/>
      <c r="BE19" s="365"/>
      <c r="CP19" s="365"/>
      <c r="DH19" s="365"/>
      <c r="DQ19" s="52" t="s">
        <v>60</v>
      </c>
      <c r="DW19" s="365"/>
    </row>
    <row r="20" spans="1:149">
      <c r="A20" s="42">
        <v>6</v>
      </c>
      <c r="B20" s="24" t="s">
        <v>61</v>
      </c>
      <c r="C20" s="18">
        <v>0</v>
      </c>
      <c r="D20" s="18"/>
      <c r="E20" s="24"/>
      <c r="X20" s="365"/>
      <c r="AB20" s="365"/>
      <c r="AI20" s="365"/>
      <c r="BE20" s="365"/>
      <c r="CP20" s="365"/>
      <c r="DH20" s="365"/>
      <c r="DW20" s="365"/>
    </row>
    <row r="21" spans="1:149">
      <c r="A21" s="54">
        <v>7</v>
      </c>
      <c r="B21" s="55" t="s">
        <v>62</v>
      </c>
      <c r="C21" s="56">
        <f>COUNTA(EM2:EN2,EQ2:ES2)</f>
        <v>5</v>
      </c>
      <c r="D21" s="56"/>
      <c r="E21" s="57"/>
      <c r="X21" s="365"/>
      <c r="AB21" s="365"/>
      <c r="AI21" s="365"/>
      <c r="BE21" s="365"/>
      <c r="CP21" s="365"/>
      <c r="DH21" s="365"/>
      <c r="DW21" s="365"/>
      <c r="EM21" s="1"/>
      <c r="EN21" s="1"/>
      <c r="EO21" s="1"/>
      <c r="EP21" s="1"/>
      <c r="EQ21" s="1"/>
      <c r="ER21" s="1"/>
      <c r="ES21" s="52" t="s">
        <v>63</v>
      </c>
    </row>
    <row r="22" spans="1:149">
      <c r="A22" s="366" t="s">
        <v>64</v>
      </c>
      <c r="B22" s="366"/>
      <c r="C22" s="58">
        <f>SUM(C15:C21)</f>
        <v>71</v>
      </c>
      <c r="D22" s="59"/>
      <c r="E22" s="60">
        <f>SUM(C15:C19)</f>
        <v>66</v>
      </c>
      <c r="X22" s="365"/>
      <c r="AB22" s="365"/>
      <c r="AI22" s="365"/>
      <c r="BE22" s="365"/>
      <c r="CP22" s="365"/>
      <c r="DH22" s="365"/>
      <c r="DW22" s="365"/>
      <c r="ES22" s="61"/>
    </row>
    <row r="23" spans="1:149">
      <c r="X23" s="365"/>
      <c r="AB23" s="365"/>
      <c r="AI23" s="365"/>
      <c r="BE23" s="365"/>
      <c r="CP23" s="365"/>
      <c r="DH23" s="365"/>
      <c r="DW23" s="365"/>
    </row>
    <row r="24" spans="1:149">
      <c r="X24" s="365"/>
      <c r="AB24" s="365"/>
      <c r="AI24" s="365"/>
      <c r="BE24" s="365"/>
      <c r="CP24" s="365"/>
      <c r="DH24" s="365"/>
      <c r="DW24" s="365"/>
    </row>
    <row r="25" spans="1:149">
      <c r="X25" s="365"/>
      <c r="AB25" s="365"/>
      <c r="AI25" s="365"/>
      <c r="BE25" s="365"/>
      <c r="CP25" s="365"/>
      <c r="DH25" s="365"/>
      <c r="DW25" s="365"/>
    </row>
    <row r="26" spans="1:149">
      <c r="X26" s="365"/>
      <c r="AB26" s="365"/>
      <c r="AI26" s="365"/>
      <c r="BE26" s="365"/>
      <c r="CP26" s="365"/>
      <c r="DH26" s="365"/>
      <c r="DW26" s="365"/>
    </row>
    <row r="27" spans="1:149">
      <c r="A27" s="370" t="s">
        <v>66</v>
      </c>
      <c r="B27" s="370"/>
      <c r="C27" s="370"/>
      <c r="D27" s="370"/>
      <c r="E27" s="370"/>
      <c r="X27" s="365"/>
      <c r="AB27" s="365"/>
      <c r="AI27" s="365"/>
      <c r="BE27" s="365"/>
      <c r="CP27" s="365"/>
      <c r="DH27" s="365"/>
      <c r="DW27" s="365"/>
    </row>
    <row r="28" spans="1:149">
      <c r="A28" s="38">
        <v>1</v>
      </c>
      <c r="B28" s="19" t="s">
        <v>67</v>
      </c>
      <c r="C28" s="18">
        <v>14</v>
      </c>
      <c r="D28" s="25"/>
      <c r="E28" s="20"/>
      <c r="X28" s="365"/>
      <c r="Y28" s="52" t="s">
        <v>43</v>
      </c>
      <c r="AB28" s="365"/>
      <c r="AI28" s="365"/>
      <c r="AP28" s="49"/>
      <c r="AQ28" s="50"/>
      <c r="AR28" s="50"/>
      <c r="AS28" s="50"/>
      <c r="AT28" s="50"/>
      <c r="AU28" s="50"/>
      <c r="AV28" s="50"/>
      <c r="AW28" s="50"/>
      <c r="AX28" s="50"/>
      <c r="AY28" s="50"/>
      <c r="AZ28" s="50"/>
      <c r="BA28" s="50"/>
      <c r="BB28" s="50"/>
      <c r="BC28" s="50"/>
      <c r="BD28" s="51"/>
      <c r="BE28" s="365"/>
      <c r="BF28" s="76"/>
      <c r="BG28" s="77"/>
      <c r="BH28" s="77"/>
      <c r="BI28" s="77"/>
      <c r="BJ28" s="78"/>
      <c r="BK28" s="52" t="s">
        <v>68</v>
      </c>
      <c r="CP28" s="365"/>
      <c r="DH28" s="365"/>
      <c r="DW28" s="365"/>
    </row>
    <row r="29" spans="1:149">
      <c r="A29" s="39">
        <v>2</v>
      </c>
      <c r="B29" s="24" t="s">
        <v>69</v>
      </c>
      <c r="C29" s="18">
        <v>30</v>
      </c>
      <c r="D29" s="18"/>
      <c r="E29" s="24"/>
      <c r="X29" s="365"/>
      <c r="Y29" s="52" t="s">
        <v>43</v>
      </c>
      <c r="AB29" s="365"/>
      <c r="AI29" s="365"/>
      <c r="BE29" s="365"/>
      <c r="BF29" s="79"/>
      <c r="BG29" s="80"/>
      <c r="BH29" s="80"/>
      <c r="BI29" s="80"/>
      <c r="BJ29" s="80"/>
      <c r="BK29" s="80"/>
      <c r="BL29" s="80"/>
      <c r="BM29" s="80"/>
      <c r="BN29" s="80"/>
      <c r="BO29" s="80"/>
      <c r="BP29" s="80"/>
      <c r="BQ29" s="80"/>
      <c r="BR29" s="80"/>
      <c r="BS29" s="80"/>
      <c r="BT29" s="80"/>
      <c r="BU29" s="80"/>
      <c r="BV29" s="80"/>
      <c r="BW29" s="80"/>
      <c r="BX29" s="80"/>
      <c r="BY29" s="80"/>
      <c r="BZ29" s="80"/>
      <c r="CA29" s="80"/>
      <c r="CB29" s="80"/>
      <c r="CC29" s="80"/>
      <c r="CD29" s="80"/>
      <c r="CE29" s="80"/>
      <c r="CF29" s="80"/>
      <c r="CG29" s="80"/>
      <c r="CH29" s="80"/>
      <c r="CI29" s="80"/>
      <c r="CJ29" s="80"/>
      <c r="CK29" s="80"/>
      <c r="CL29" s="80"/>
      <c r="CM29" s="80"/>
      <c r="CN29" s="80"/>
      <c r="CO29" s="81"/>
      <c r="CP29" s="365"/>
      <c r="CQ29" s="79"/>
      <c r="CR29" s="80"/>
      <c r="CS29" s="80"/>
      <c r="CT29" s="80"/>
      <c r="CU29" s="81"/>
      <c r="CV29" s="52" t="s">
        <v>55</v>
      </c>
      <c r="DH29" s="365"/>
      <c r="DW29" s="365"/>
    </row>
    <row r="35" spans="2:3">
      <c r="B35" s="15" t="s">
        <v>70</v>
      </c>
      <c r="C35" s="15" t="s">
        <v>71</v>
      </c>
    </row>
    <row r="36" spans="2:3" ht="29.1">
      <c r="B36" s="16" t="s">
        <v>72</v>
      </c>
      <c r="C36" s="16" t="s">
        <v>73</v>
      </c>
    </row>
    <row r="37" spans="2:3" ht="43.5">
      <c r="B37" s="16" t="s">
        <v>74</v>
      </c>
      <c r="C37" s="16" t="s">
        <v>75</v>
      </c>
    </row>
    <row r="38" spans="2:3" ht="29.1">
      <c r="B38" s="16" t="s">
        <v>76</v>
      </c>
      <c r="C38" s="16" t="s">
        <v>77</v>
      </c>
    </row>
    <row r="39" spans="2:3" ht="43.5">
      <c r="B39" s="16" t="s">
        <v>78</v>
      </c>
      <c r="C39" s="16" t="s">
        <v>79</v>
      </c>
    </row>
    <row r="40" spans="2:3" ht="57.95">
      <c r="B40" s="16" t="s">
        <v>80</v>
      </c>
      <c r="C40" s="16" t="s">
        <v>81</v>
      </c>
    </row>
    <row r="41" spans="2:3" ht="29.1">
      <c r="B41" s="16" t="s">
        <v>82</v>
      </c>
      <c r="C41" s="16" t="s">
        <v>83</v>
      </c>
    </row>
    <row r="42" spans="2:3" ht="43.5">
      <c r="B42" s="16" t="s">
        <v>84</v>
      </c>
      <c r="C42" s="16" t="s">
        <v>85</v>
      </c>
    </row>
    <row r="43" spans="2:3" ht="29.1">
      <c r="B43" s="16" t="s">
        <v>86</v>
      </c>
      <c r="C43" s="16" t="s">
        <v>87</v>
      </c>
    </row>
    <row r="44" spans="2:3" ht="14.45">
      <c r="B44" s="16" t="s">
        <v>88</v>
      </c>
      <c r="C44" s="16" t="s">
        <v>89</v>
      </c>
    </row>
    <row r="45" spans="2:3" ht="29.1">
      <c r="B45" s="16" t="s">
        <v>90</v>
      </c>
      <c r="C45" s="16" t="s">
        <v>91</v>
      </c>
    </row>
    <row r="46" spans="2:3" ht="29.1">
      <c r="B46" s="16" t="s">
        <v>92</v>
      </c>
      <c r="C46" s="16" t="s">
        <v>93</v>
      </c>
    </row>
  </sheetData>
  <mergeCells count="68">
    <mergeCell ref="AB5:AB29"/>
    <mergeCell ref="AI5:AI29"/>
    <mergeCell ref="BE5:BE29"/>
    <mergeCell ref="CP5:CP29"/>
    <mergeCell ref="A12:B12"/>
    <mergeCell ref="A14:E14"/>
    <mergeCell ref="A22:B22"/>
    <mergeCell ref="A27:E27"/>
    <mergeCell ref="X5:X29"/>
    <mergeCell ref="EX4:FD4"/>
    <mergeCell ref="FE4:FK4"/>
    <mergeCell ref="FL4:FR4"/>
    <mergeCell ref="FS4:FT4"/>
    <mergeCell ref="DH5:DH29"/>
    <mergeCell ref="DW5:DW29"/>
    <mergeCell ref="EX3:FD3"/>
    <mergeCell ref="FE3:FK3"/>
    <mergeCell ref="FL3:FR3"/>
    <mergeCell ref="EJ4:EP4"/>
    <mergeCell ref="BK4:BQ4"/>
    <mergeCell ref="BR4:BX4"/>
    <mergeCell ref="BY4:CE4"/>
    <mergeCell ref="CF4:CL4"/>
    <mergeCell ref="CM4:CS4"/>
    <mergeCell ref="CT4:CZ4"/>
    <mergeCell ref="DA4:DG4"/>
    <mergeCell ref="DH4:DN4"/>
    <mergeCell ref="DO4:DU4"/>
    <mergeCell ref="DV4:EB4"/>
    <mergeCell ref="EC4:EI4"/>
    <mergeCell ref="EQ4:EW4"/>
    <mergeCell ref="DA3:DG3"/>
    <mergeCell ref="DH3:DN3"/>
    <mergeCell ref="DO3:DU3"/>
    <mergeCell ref="FS3:FT3"/>
    <mergeCell ref="A4:E4"/>
    <mergeCell ref="G4:M4"/>
    <mergeCell ref="N4:T4"/>
    <mergeCell ref="U4:AA4"/>
    <mergeCell ref="AB4:AH4"/>
    <mergeCell ref="AI4:AO4"/>
    <mergeCell ref="AP4:AV4"/>
    <mergeCell ref="AW4:BC4"/>
    <mergeCell ref="BD4:BJ4"/>
    <mergeCell ref="EC3:EI3"/>
    <mergeCell ref="EJ3:EP3"/>
    <mergeCell ref="EQ3:EW3"/>
    <mergeCell ref="BR3:BX3"/>
    <mergeCell ref="BY3:CE3"/>
    <mergeCell ref="CF3:CL3"/>
    <mergeCell ref="CM3:CS3"/>
    <mergeCell ref="CT3:CZ3"/>
    <mergeCell ref="DL1:EP1"/>
    <mergeCell ref="EQ1:FT1"/>
    <mergeCell ref="AP3:AV3"/>
    <mergeCell ref="G1:W1"/>
    <mergeCell ref="X1:BB1"/>
    <mergeCell ref="BC1:CF1"/>
    <mergeCell ref="CG1:DK1"/>
    <mergeCell ref="G3:M3"/>
    <mergeCell ref="N3:T3"/>
    <mergeCell ref="U3:AA3"/>
    <mergeCell ref="AB3:AH3"/>
    <mergeCell ref="AI3:AO3"/>
    <mergeCell ref="DV3:EB3"/>
    <mergeCell ref="AW3:BC3"/>
    <mergeCell ref="BD3:BJ3"/>
    <mergeCell ref="BK3:BQ3"/>
  </mergeCells>
  <pageMargins left="0.7" right="0.7" top="0.75" bottom="0.75" header="0.3" footer="0.3"/>
  <pageSetup orientation="portrait" r:id="rId1"/>
  <headerFooter>
    <oddFooter>&amp;C_x000D_&amp;1#&amp;"Calibri"&amp;9&amp;K000000 Classified - Internal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DF62E-61D4-4512-A0F3-6C4993F03AD8}">
  <sheetPr codeName="Sheet11"/>
  <dimension ref="A1:G10"/>
  <sheetViews>
    <sheetView showOutlineSymbols="0" workbookViewId="0">
      <selection activeCell="D11" sqref="D11"/>
    </sheetView>
  </sheetViews>
  <sheetFormatPr defaultRowHeight="14.1"/>
  <cols>
    <col min="2" max="2" width="24.375" bestFit="1" customWidth="1"/>
    <col min="3" max="3" width="51.875" customWidth="1"/>
    <col min="4" max="4" width="27.625" customWidth="1"/>
    <col min="5" max="5" width="7" bestFit="1" customWidth="1"/>
    <col min="6" max="6" width="54.125" customWidth="1"/>
    <col min="7" max="7" width="8.25" style="66" bestFit="1" customWidth="1"/>
  </cols>
  <sheetData>
    <row r="1" spans="1:7">
      <c r="A1" s="30" t="s">
        <v>94</v>
      </c>
    </row>
    <row r="3" spans="1:7">
      <c r="A3" s="67" t="s">
        <v>0</v>
      </c>
      <c r="B3" s="68" t="s">
        <v>95</v>
      </c>
      <c r="C3" s="68" t="s">
        <v>96</v>
      </c>
      <c r="D3" s="68" t="s">
        <v>97</v>
      </c>
      <c r="E3" s="68" t="s">
        <v>98</v>
      </c>
      <c r="F3" s="68" t="s">
        <v>99</v>
      </c>
      <c r="G3" s="69" t="s">
        <v>4</v>
      </c>
    </row>
    <row r="4" spans="1:7" ht="56.1">
      <c r="A4" s="70">
        <v>1</v>
      </c>
      <c r="B4" s="71" t="s">
        <v>100</v>
      </c>
      <c r="C4" s="71" t="s">
        <v>101</v>
      </c>
      <c r="D4" s="74" t="s">
        <v>102</v>
      </c>
      <c r="E4" s="72" t="s">
        <v>103</v>
      </c>
      <c r="F4" s="73" t="s">
        <v>104</v>
      </c>
      <c r="G4" s="73" t="s">
        <v>103</v>
      </c>
    </row>
    <row r="5" spans="1:7" ht="90.75" customHeight="1">
      <c r="A5" s="70">
        <v>2</v>
      </c>
      <c r="B5" s="71" t="s">
        <v>105</v>
      </c>
      <c r="C5" s="71" t="s">
        <v>106</v>
      </c>
      <c r="D5" s="74" t="s">
        <v>107</v>
      </c>
      <c r="E5" s="72" t="s">
        <v>103</v>
      </c>
      <c r="F5" s="72"/>
      <c r="G5" s="73" t="s">
        <v>103</v>
      </c>
    </row>
    <row r="6" spans="1:7" ht="258.75" customHeight="1">
      <c r="A6" s="70">
        <v>3</v>
      </c>
      <c r="B6" s="71" t="s">
        <v>108</v>
      </c>
      <c r="C6" s="71" t="s">
        <v>109</v>
      </c>
      <c r="D6" s="74" t="s">
        <v>102</v>
      </c>
      <c r="E6" s="72" t="s">
        <v>103</v>
      </c>
      <c r="F6" s="71" t="s">
        <v>110</v>
      </c>
      <c r="G6" s="71"/>
    </row>
    <row r="7" spans="1:7">
      <c r="A7" s="63"/>
      <c r="B7" s="66"/>
    </row>
    <row r="8" spans="1:7">
      <c r="A8" s="63"/>
      <c r="B8" s="66"/>
    </row>
    <row r="9" spans="1:7">
      <c r="A9" s="63"/>
      <c r="B9" s="62"/>
      <c r="C9" s="64"/>
      <c r="D9" s="64"/>
      <c r="G9" s="65"/>
    </row>
    <row r="10" spans="1:7">
      <c r="A10" s="63"/>
      <c r="B10" s="66"/>
      <c r="D10" s="64"/>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D44CF-994D-4DC7-A174-C46DE2C81987}">
  <sheetPr codeName="Sheet12"/>
  <dimension ref="A1:K33"/>
  <sheetViews>
    <sheetView showOutlineSymbols="0" zoomScale="70" zoomScaleNormal="70" workbookViewId="0">
      <selection activeCell="D11" sqref="D11"/>
    </sheetView>
  </sheetViews>
  <sheetFormatPr defaultRowHeight="14.1"/>
  <cols>
    <col min="1" max="1" width="4.75" customWidth="1"/>
    <col min="2" max="2" width="21.625" bestFit="1" customWidth="1"/>
    <col min="3" max="3" width="40.5" bestFit="1" customWidth="1"/>
    <col min="4" max="4" width="35.875" bestFit="1" customWidth="1"/>
    <col min="5" max="5" width="10.5" customWidth="1"/>
    <col min="6" max="6" width="8.875" bestFit="1" customWidth="1"/>
    <col min="7" max="7" width="32.875" customWidth="1"/>
    <col min="10" max="10" width="68.5" bestFit="1" customWidth="1"/>
    <col min="11" max="11" width="8.875" bestFit="1" customWidth="1"/>
  </cols>
  <sheetData>
    <row r="1" spans="1:1">
      <c r="A1" s="30" t="s">
        <v>111</v>
      </c>
    </row>
    <row r="22" spans="1:11">
      <c r="A22" s="67" t="s">
        <v>0</v>
      </c>
      <c r="B22" s="68" t="s">
        <v>95</v>
      </c>
      <c r="C22" s="68" t="s">
        <v>96</v>
      </c>
      <c r="D22" s="68" t="s">
        <v>97</v>
      </c>
      <c r="E22" s="68" t="s">
        <v>98</v>
      </c>
      <c r="F22" s="68" t="s">
        <v>99</v>
      </c>
      <c r="G22" s="69" t="s">
        <v>4</v>
      </c>
      <c r="J22" s="87" t="s">
        <v>70</v>
      </c>
      <c r="K22" s="87" t="s">
        <v>71</v>
      </c>
    </row>
    <row r="23" spans="1:11" ht="14.45">
      <c r="A23" s="82">
        <v>1</v>
      </c>
      <c r="B23" s="82" t="s">
        <v>112</v>
      </c>
      <c r="C23" s="82" t="s">
        <v>113</v>
      </c>
      <c r="D23" s="82" t="s">
        <v>114</v>
      </c>
      <c r="E23" s="82" t="s">
        <v>103</v>
      </c>
      <c r="F23" s="82" t="s">
        <v>103</v>
      </c>
      <c r="G23" s="82" t="s">
        <v>103</v>
      </c>
      <c r="J23" s="88" t="s">
        <v>72</v>
      </c>
      <c r="K23" s="88" t="s">
        <v>73</v>
      </c>
    </row>
    <row r="24" spans="1:11" ht="14.45">
      <c r="A24" s="82">
        <v>2</v>
      </c>
      <c r="B24" s="82" t="s">
        <v>115</v>
      </c>
      <c r="C24" s="82" t="s">
        <v>116</v>
      </c>
      <c r="D24" s="82" t="s">
        <v>117</v>
      </c>
      <c r="E24" s="82" t="s">
        <v>118</v>
      </c>
      <c r="F24" s="82" t="s">
        <v>103</v>
      </c>
      <c r="G24" s="82" t="s">
        <v>119</v>
      </c>
      <c r="J24" s="88" t="s">
        <v>74</v>
      </c>
      <c r="K24" s="88" t="s">
        <v>75</v>
      </c>
    </row>
    <row r="25" spans="1:11" ht="42">
      <c r="A25" s="74">
        <v>3</v>
      </c>
      <c r="B25" s="74" t="s">
        <v>120</v>
      </c>
      <c r="C25" s="71" t="s">
        <v>121</v>
      </c>
      <c r="D25" s="74" t="s">
        <v>102</v>
      </c>
      <c r="E25" s="74" t="s">
        <v>118</v>
      </c>
      <c r="F25" s="74" t="s">
        <v>103</v>
      </c>
      <c r="G25" s="71" t="s">
        <v>122</v>
      </c>
      <c r="J25" s="89" t="s">
        <v>76</v>
      </c>
      <c r="K25" s="89" t="s">
        <v>77</v>
      </c>
    </row>
    <row r="26" spans="1:11" ht="27.75" customHeight="1">
      <c r="A26" s="82">
        <v>4</v>
      </c>
      <c r="B26" s="74" t="s">
        <v>123</v>
      </c>
      <c r="C26" s="127" t="s">
        <v>124</v>
      </c>
      <c r="D26" s="74" t="s">
        <v>102</v>
      </c>
      <c r="E26" s="74" t="s">
        <v>103</v>
      </c>
      <c r="F26" s="74" t="s">
        <v>103</v>
      </c>
      <c r="G26" s="74"/>
      <c r="J26" s="89" t="s">
        <v>78</v>
      </c>
      <c r="K26" s="89" t="s">
        <v>79</v>
      </c>
    </row>
    <row r="27" spans="1:11" s="64" customFormat="1" ht="50.25" customHeight="1">
      <c r="A27" s="74">
        <v>5</v>
      </c>
      <c r="B27" s="74" t="s">
        <v>125</v>
      </c>
      <c r="C27" s="74" t="s">
        <v>126</v>
      </c>
      <c r="D27" s="74" t="s">
        <v>107</v>
      </c>
      <c r="E27" s="74" t="s">
        <v>118</v>
      </c>
      <c r="F27" s="74" t="s">
        <v>103</v>
      </c>
      <c r="G27" s="71" t="s">
        <v>127</v>
      </c>
      <c r="J27" s="88" t="s">
        <v>80</v>
      </c>
      <c r="K27" s="88" t="s">
        <v>81</v>
      </c>
    </row>
    <row r="28" spans="1:11" ht="48" customHeight="1">
      <c r="A28" s="74">
        <v>6</v>
      </c>
      <c r="B28" s="74" t="s">
        <v>128</v>
      </c>
      <c r="C28" s="71" t="s">
        <v>129</v>
      </c>
      <c r="D28" s="74" t="s">
        <v>107</v>
      </c>
      <c r="E28" s="74" t="s">
        <v>118</v>
      </c>
      <c r="F28" s="74" t="s">
        <v>103</v>
      </c>
      <c r="G28" s="71" t="s">
        <v>127</v>
      </c>
      <c r="J28" s="88" t="s">
        <v>82</v>
      </c>
      <c r="K28" s="88" t="s">
        <v>83</v>
      </c>
    </row>
    <row r="29" spans="1:11" ht="14.45">
      <c r="A29" s="74">
        <v>7</v>
      </c>
      <c r="B29" s="74" t="s">
        <v>130</v>
      </c>
      <c r="C29" s="82" t="s">
        <v>131</v>
      </c>
      <c r="D29" s="74" t="s">
        <v>132</v>
      </c>
      <c r="E29" s="74" t="s">
        <v>118</v>
      </c>
      <c r="F29" s="74" t="s">
        <v>103</v>
      </c>
      <c r="G29" s="74" t="s">
        <v>133</v>
      </c>
      <c r="J29" s="88" t="s">
        <v>84</v>
      </c>
      <c r="K29" s="88" t="s">
        <v>85</v>
      </c>
    </row>
    <row r="30" spans="1:11" ht="14.45">
      <c r="J30" s="88" t="s">
        <v>86</v>
      </c>
      <c r="K30" s="88" t="s">
        <v>87</v>
      </c>
    </row>
    <row r="31" spans="1:11" ht="14.45">
      <c r="J31" s="88" t="s">
        <v>88</v>
      </c>
      <c r="K31" s="88" t="s">
        <v>89</v>
      </c>
    </row>
    <row r="32" spans="1:11" ht="14.45">
      <c r="J32" s="88" t="s">
        <v>90</v>
      </c>
      <c r="K32" s="88" t="s">
        <v>91</v>
      </c>
    </row>
    <row r="33" spans="10:11" ht="14.45">
      <c r="J33" s="88" t="s">
        <v>92</v>
      </c>
      <c r="K33" s="88" t="s">
        <v>93</v>
      </c>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14781-B223-4AE9-81C2-DB7086009520}">
  <sheetPr codeName="Sheet13"/>
  <dimension ref="A1:P92"/>
  <sheetViews>
    <sheetView showOutlineSymbols="0" zoomScaleNormal="100" workbookViewId="0">
      <selection activeCell="D11" sqref="D11"/>
    </sheetView>
  </sheetViews>
  <sheetFormatPr defaultRowHeight="14.1"/>
  <cols>
    <col min="1" max="1" width="4.75" customWidth="1"/>
    <col min="2" max="2" width="22.625" customWidth="1"/>
    <col min="3" max="3" width="42.375" customWidth="1"/>
    <col min="4" max="4" width="35.875" bestFit="1" customWidth="1"/>
    <col min="5" max="5" width="10.5" customWidth="1"/>
    <col min="6" max="6" width="8.875" bestFit="1" customWidth="1"/>
    <col min="7" max="7" width="32.875" customWidth="1"/>
    <col min="8" max="8" width="13.875" bestFit="1" customWidth="1"/>
    <col min="10" max="10" width="68.5" bestFit="1" customWidth="1"/>
    <col min="11" max="11" width="8.875" bestFit="1" customWidth="1"/>
  </cols>
  <sheetData>
    <row r="1" spans="1:1">
      <c r="A1" s="30" t="s">
        <v>134</v>
      </c>
    </row>
    <row r="22" spans="1:11" ht="21.95">
      <c r="A22" s="141" t="s">
        <v>135</v>
      </c>
    </row>
    <row r="24" spans="1:11">
      <c r="A24" s="67" t="s">
        <v>0</v>
      </c>
      <c r="B24" s="68" t="s">
        <v>95</v>
      </c>
      <c r="C24" s="68" t="s">
        <v>96</v>
      </c>
      <c r="D24" s="68" t="s">
        <v>97</v>
      </c>
      <c r="E24" s="68" t="s">
        <v>98</v>
      </c>
      <c r="F24" s="68" t="s">
        <v>99</v>
      </c>
      <c r="G24" s="69" t="s">
        <v>4</v>
      </c>
      <c r="H24" s="142" t="s">
        <v>136</v>
      </c>
      <c r="J24" s="87" t="s">
        <v>70</v>
      </c>
      <c r="K24" s="87" t="s">
        <v>71</v>
      </c>
    </row>
    <row r="25" spans="1:11" ht="14.45">
      <c r="A25" s="144">
        <v>1</v>
      </c>
      <c r="B25" s="144" t="s">
        <v>112</v>
      </c>
      <c r="C25" s="144" t="s">
        <v>113</v>
      </c>
      <c r="D25" s="144" t="s">
        <v>114</v>
      </c>
      <c r="E25" s="144" t="s">
        <v>137</v>
      </c>
      <c r="F25" s="144" t="s">
        <v>103</v>
      </c>
      <c r="G25" s="144" t="s">
        <v>103</v>
      </c>
      <c r="H25" s="145">
        <v>45784</v>
      </c>
      <c r="J25" s="88" t="s">
        <v>72</v>
      </c>
      <c r="K25" s="88" t="s">
        <v>73</v>
      </c>
    </row>
    <row r="26" spans="1:11" ht="14.45">
      <c r="A26" s="144">
        <v>2</v>
      </c>
      <c r="B26" s="144" t="s">
        <v>115</v>
      </c>
      <c r="C26" s="144" t="s">
        <v>116</v>
      </c>
      <c r="D26" s="144" t="s">
        <v>117</v>
      </c>
      <c r="E26" s="144" t="s">
        <v>137</v>
      </c>
      <c r="F26" s="144" t="s">
        <v>103</v>
      </c>
      <c r="G26" s="144" t="s">
        <v>119</v>
      </c>
      <c r="H26" s="145">
        <v>45784</v>
      </c>
      <c r="J26" s="88" t="s">
        <v>74</v>
      </c>
      <c r="K26" s="88" t="s">
        <v>75</v>
      </c>
    </row>
    <row r="27" spans="1:11" ht="42">
      <c r="A27" s="146">
        <v>3</v>
      </c>
      <c r="B27" s="146" t="s">
        <v>120</v>
      </c>
      <c r="C27" s="147" t="s">
        <v>121</v>
      </c>
      <c r="D27" s="146" t="s">
        <v>102</v>
      </c>
      <c r="E27" s="146" t="s">
        <v>137</v>
      </c>
      <c r="F27" s="146" t="s">
        <v>103</v>
      </c>
      <c r="G27" s="147" t="s">
        <v>122</v>
      </c>
      <c r="H27" s="145">
        <v>45784</v>
      </c>
      <c r="J27" s="149" t="s">
        <v>76</v>
      </c>
      <c r="K27" s="149" t="s">
        <v>77</v>
      </c>
    </row>
    <row r="28" spans="1:11" ht="27.75" customHeight="1">
      <c r="A28" s="144">
        <v>4</v>
      </c>
      <c r="B28" s="146" t="s">
        <v>123</v>
      </c>
      <c r="C28" s="148" t="s">
        <v>124</v>
      </c>
      <c r="D28" s="146" t="s">
        <v>102</v>
      </c>
      <c r="E28" s="146" t="s">
        <v>137</v>
      </c>
      <c r="F28" s="146" t="s">
        <v>103</v>
      </c>
      <c r="G28" s="146"/>
      <c r="H28" s="145">
        <v>45784</v>
      </c>
      <c r="J28" s="89" t="s">
        <v>78</v>
      </c>
      <c r="K28" s="89" t="s">
        <v>79</v>
      </c>
    </row>
    <row r="29" spans="1:11" s="64" customFormat="1" ht="50.25" customHeight="1">
      <c r="A29" s="74">
        <v>5</v>
      </c>
      <c r="B29" s="74" t="s">
        <v>125</v>
      </c>
      <c r="C29" s="74" t="s">
        <v>126</v>
      </c>
      <c r="D29" s="74" t="s">
        <v>107</v>
      </c>
      <c r="E29" s="74" t="s">
        <v>118</v>
      </c>
      <c r="F29" s="74" t="s">
        <v>103</v>
      </c>
      <c r="G29" s="71" t="s">
        <v>127</v>
      </c>
      <c r="H29" s="143">
        <v>45784</v>
      </c>
      <c r="J29" s="88" t="s">
        <v>80</v>
      </c>
      <c r="K29" s="134" t="s">
        <v>83</v>
      </c>
    </row>
    <row r="30" spans="1:11" ht="36.950000000000003" customHeight="1">
      <c r="A30" s="74">
        <v>6</v>
      </c>
      <c r="B30" s="74" t="s">
        <v>128</v>
      </c>
      <c r="C30" s="71" t="s">
        <v>129</v>
      </c>
      <c r="D30" s="74" t="s">
        <v>107</v>
      </c>
      <c r="E30" s="74" t="s">
        <v>118</v>
      </c>
      <c r="F30" s="74" t="s">
        <v>103</v>
      </c>
      <c r="G30" s="71" t="s">
        <v>127</v>
      </c>
      <c r="H30" s="143">
        <v>45784</v>
      </c>
      <c r="J30" s="88" t="s">
        <v>82</v>
      </c>
      <c r="K30" s="88" t="s">
        <v>83</v>
      </c>
    </row>
    <row r="31" spans="1:11" ht="14.45">
      <c r="A31" s="146">
        <v>7</v>
      </c>
      <c r="B31" s="146" t="s">
        <v>130</v>
      </c>
      <c r="C31" s="144" t="s">
        <v>131</v>
      </c>
      <c r="D31" s="146" t="s">
        <v>132</v>
      </c>
      <c r="E31" s="146" t="s">
        <v>137</v>
      </c>
      <c r="F31" s="146" t="s">
        <v>103</v>
      </c>
      <c r="G31" s="146" t="s">
        <v>133</v>
      </c>
      <c r="H31" s="145">
        <v>45784</v>
      </c>
      <c r="J31" s="88" t="s">
        <v>84</v>
      </c>
      <c r="K31" s="88" t="s">
        <v>85</v>
      </c>
    </row>
    <row r="32" spans="1:11" ht="14.45">
      <c r="J32" s="88" t="s">
        <v>86</v>
      </c>
      <c r="K32" s="88" t="s">
        <v>87</v>
      </c>
    </row>
    <row r="33" spans="1:16" ht="14.45">
      <c r="J33" s="88" t="s">
        <v>88</v>
      </c>
      <c r="K33" s="88" t="s">
        <v>89</v>
      </c>
    </row>
    <row r="34" spans="1:16" ht="14.45">
      <c r="J34" s="88" t="s">
        <v>90</v>
      </c>
      <c r="K34" s="88" t="s">
        <v>91</v>
      </c>
    </row>
    <row r="35" spans="1:16" ht="21.95">
      <c r="A35" s="141" t="s">
        <v>138</v>
      </c>
      <c r="J35" s="88" t="s">
        <v>92</v>
      </c>
      <c r="K35" s="88" t="s">
        <v>93</v>
      </c>
    </row>
    <row r="37" spans="1:16" ht="21.6">
      <c r="A37" s="152" t="s">
        <v>0</v>
      </c>
      <c r="B37" s="153" t="s">
        <v>95</v>
      </c>
      <c r="C37" s="153" t="s">
        <v>96</v>
      </c>
      <c r="D37" s="153" t="s">
        <v>97</v>
      </c>
      <c r="E37" s="153" t="s">
        <v>98</v>
      </c>
      <c r="F37" s="153" t="s">
        <v>99</v>
      </c>
      <c r="G37" s="154" t="s">
        <v>4</v>
      </c>
      <c r="H37" s="142" t="s">
        <v>139</v>
      </c>
      <c r="N37" s="155"/>
      <c r="O37" s="156"/>
      <c r="P37" s="156"/>
    </row>
    <row r="38" spans="1:16" ht="21.6">
      <c r="A38" s="82">
        <v>1</v>
      </c>
      <c r="B38" s="82" t="s">
        <v>115</v>
      </c>
      <c r="C38" s="82" t="s">
        <v>140</v>
      </c>
      <c r="D38" s="82" t="s">
        <v>141</v>
      </c>
      <c r="E38" s="82" t="s">
        <v>142</v>
      </c>
      <c r="F38" s="82" t="s">
        <v>103</v>
      </c>
      <c r="G38" s="82" t="s">
        <v>143</v>
      </c>
      <c r="H38" s="143">
        <v>45791</v>
      </c>
      <c r="N38" s="155"/>
      <c r="O38" s="155"/>
      <c r="P38" s="155"/>
    </row>
    <row r="39" spans="1:16" ht="21.6">
      <c r="A39" s="82">
        <v>2</v>
      </c>
      <c r="B39" s="82" t="s">
        <v>144</v>
      </c>
      <c r="C39" s="82" t="s">
        <v>145</v>
      </c>
      <c r="D39" s="82" t="s">
        <v>107</v>
      </c>
      <c r="E39" s="82" t="s">
        <v>103</v>
      </c>
      <c r="F39" s="82" t="s">
        <v>103</v>
      </c>
      <c r="G39" s="82" t="s">
        <v>146</v>
      </c>
      <c r="H39" s="143">
        <v>45791</v>
      </c>
      <c r="N39" s="155"/>
      <c r="O39" s="155"/>
      <c r="P39" s="155"/>
    </row>
    <row r="40" spans="1:16" ht="18.600000000000001" customHeight="1">
      <c r="A40" s="82">
        <v>3</v>
      </c>
      <c r="B40" s="82" t="s">
        <v>147</v>
      </c>
      <c r="C40" s="82" t="s">
        <v>148</v>
      </c>
      <c r="D40" s="82" t="s">
        <v>132</v>
      </c>
      <c r="E40" s="82" t="s">
        <v>142</v>
      </c>
      <c r="F40" s="82" t="s">
        <v>103</v>
      </c>
      <c r="G40" s="82" t="s">
        <v>149</v>
      </c>
      <c r="H40" s="143">
        <v>45791</v>
      </c>
      <c r="N40" s="155"/>
      <c r="O40" s="155"/>
      <c r="P40" s="155"/>
    </row>
    <row r="41" spans="1:16" ht="21.6">
      <c r="N41" s="155"/>
      <c r="O41" s="155"/>
      <c r="P41" s="155"/>
    </row>
    <row r="42" spans="1:16" ht="21.6">
      <c r="N42" s="155"/>
      <c r="O42" s="155"/>
      <c r="P42" s="155"/>
    </row>
    <row r="43" spans="1:16" ht="21.6">
      <c r="N43" s="155"/>
      <c r="O43" s="155"/>
      <c r="P43" s="155"/>
    </row>
    <row r="44" spans="1:16" ht="21.6">
      <c r="N44" s="155"/>
      <c r="O44" s="155"/>
      <c r="P44" s="155"/>
    </row>
    <row r="45" spans="1:16" ht="21.6">
      <c r="N45" s="155"/>
      <c r="O45" s="155"/>
      <c r="P45" s="155"/>
    </row>
    <row r="46" spans="1:16" ht="21.6">
      <c r="N46" s="155"/>
      <c r="O46" s="155"/>
      <c r="P46" s="155"/>
    </row>
    <row r="47" spans="1:16" ht="21.6">
      <c r="N47" s="155"/>
      <c r="O47" s="155"/>
      <c r="P47" s="155"/>
    </row>
    <row r="48" spans="1:16" ht="21.6">
      <c r="N48" s="155"/>
      <c r="O48" s="155"/>
      <c r="P48" s="155"/>
    </row>
    <row r="49" spans="14:16" ht="21.6">
      <c r="N49" s="155"/>
      <c r="O49" s="155"/>
      <c r="P49" s="155"/>
    </row>
    <row r="50" spans="14:16" ht="21.6">
      <c r="N50" s="155"/>
      <c r="O50" s="155"/>
      <c r="P50" s="155"/>
    </row>
    <row r="51" spans="14:16" ht="21.6">
      <c r="N51" s="155"/>
      <c r="O51" s="155"/>
      <c r="P51" s="155"/>
    </row>
    <row r="52" spans="14:16" ht="21.6">
      <c r="N52" s="155"/>
      <c r="O52" s="155"/>
      <c r="P52" s="155"/>
    </row>
    <row r="53" spans="14:16" ht="21.6">
      <c r="N53" s="155"/>
      <c r="O53" s="155"/>
      <c r="P53" s="155"/>
    </row>
    <row r="54" spans="14:16" ht="21.6">
      <c r="N54" s="155"/>
      <c r="O54" s="155"/>
      <c r="P54" s="155"/>
    </row>
    <row r="55" spans="14:16" ht="21.6">
      <c r="N55" s="155"/>
      <c r="O55" s="155"/>
      <c r="P55" s="155"/>
    </row>
    <row r="56" spans="14:16" ht="21.6">
      <c r="N56" s="155"/>
      <c r="O56" s="155"/>
      <c r="P56" s="155"/>
    </row>
    <row r="57" spans="14:16" ht="21.6">
      <c r="N57" s="155"/>
      <c r="O57" s="155"/>
      <c r="P57" s="155"/>
    </row>
    <row r="58" spans="14:16" ht="21.6">
      <c r="N58" s="155"/>
      <c r="O58" s="155"/>
      <c r="P58" s="155"/>
    </row>
    <row r="59" spans="14:16" ht="21.6">
      <c r="N59" s="155"/>
      <c r="O59" s="155"/>
      <c r="P59" s="155"/>
    </row>
    <row r="60" spans="14:16" ht="21.6">
      <c r="N60" s="155"/>
      <c r="O60" s="155"/>
      <c r="P60" s="155"/>
    </row>
    <row r="61" spans="14:16" ht="21.6">
      <c r="N61" s="155"/>
      <c r="O61" s="155"/>
      <c r="P61" s="155"/>
    </row>
    <row r="62" spans="14:16" ht="21.6">
      <c r="N62" s="155"/>
      <c r="O62" s="155"/>
      <c r="P62" s="155"/>
    </row>
    <row r="63" spans="14:16" ht="21.6">
      <c r="N63" s="155"/>
      <c r="O63" s="155"/>
      <c r="P63" s="155"/>
    </row>
    <row r="64" spans="14:16" ht="21.6">
      <c r="N64" s="155"/>
      <c r="O64" s="155"/>
      <c r="P64" s="155"/>
    </row>
    <row r="65" spans="14:16" ht="21.6">
      <c r="N65" s="155"/>
      <c r="O65" s="155"/>
      <c r="P65" s="155"/>
    </row>
    <row r="66" spans="14:16" ht="21.6">
      <c r="N66" s="155"/>
      <c r="O66" s="155"/>
      <c r="P66" s="155"/>
    </row>
    <row r="67" spans="14:16" ht="21.6">
      <c r="N67" s="155"/>
      <c r="O67" s="155"/>
      <c r="P67" s="155"/>
    </row>
    <row r="68" spans="14:16" ht="21.6">
      <c r="N68" s="155"/>
      <c r="O68" s="155"/>
      <c r="P68" s="155"/>
    </row>
    <row r="69" spans="14:16" ht="21.6">
      <c r="N69" s="155"/>
      <c r="O69" s="155"/>
      <c r="P69" s="155"/>
    </row>
    <row r="70" spans="14:16" ht="21.6">
      <c r="N70" s="155"/>
      <c r="O70" s="155"/>
      <c r="P70" s="155"/>
    </row>
    <row r="71" spans="14:16" ht="21.6">
      <c r="N71" s="155"/>
      <c r="O71" s="155"/>
      <c r="P71" s="155"/>
    </row>
    <row r="72" spans="14:16" ht="21.6">
      <c r="N72" s="155"/>
      <c r="O72" s="155"/>
      <c r="P72" s="155"/>
    </row>
    <row r="73" spans="14:16" ht="21.6">
      <c r="N73" s="155"/>
      <c r="O73" s="155"/>
      <c r="P73" s="155"/>
    </row>
    <row r="74" spans="14:16" ht="21.6">
      <c r="N74" s="155"/>
      <c r="O74" s="155"/>
      <c r="P74" s="155"/>
    </row>
    <row r="75" spans="14:16" ht="21.6">
      <c r="N75" s="155"/>
      <c r="O75" s="155"/>
      <c r="P75" s="155"/>
    </row>
    <row r="76" spans="14:16" ht="21.6">
      <c r="N76" s="155"/>
      <c r="O76" s="155"/>
      <c r="P76" s="155"/>
    </row>
    <row r="77" spans="14:16" ht="21.6">
      <c r="N77" s="155"/>
      <c r="O77" s="155"/>
      <c r="P77" s="155"/>
    </row>
    <row r="78" spans="14:16" ht="21.6">
      <c r="N78" s="155"/>
      <c r="O78" s="155"/>
      <c r="P78" s="155"/>
    </row>
    <row r="79" spans="14:16" ht="21.6">
      <c r="N79" s="155"/>
      <c r="O79" s="155"/>
      <c r="P79" s="155"/>
    </row>
    <row r="80" spans="14:16" ht="21.6">
      <c r="N80" s="155"/>
      <c r="O80" s="155"/>
      <c r="P80" s="155"/>
    </row>
    <row r="81" spans="14:16" ht="21.6">
      <c r="N81" s="155"/>
      <c r="O81" s="155"/>
      <c r="P81" s="155"/>
    </row>
    <row r="82" spans="14:16" ht="21.6">
      <c r="N82" s="155"/>
      <c r="O82" s="155"/>
      <c r="P82" s="155"/>
    </row>
    <row r="83" spans="14:16" ht="21.6">
      <c r="N83" s="155"/>
      <c r="O83" s="155"/>
      <c r="P83" s="155"/>
    </row>
    <row r="84" spans="14:16" ht="21.6">
      <c r="N84" s="155"/>
      <c r="O84" s="155"/>
      <c r="P84" s="155"/>
    </row>
    <row r="85" spans="14:16" ht="21.6">
      <c r="N85" s="155"/>
      <c r="O85" s="155"/>
      <c r="P85" s="155"/>
    </row>
    <row r="86" spans="14:16" ht="21.6">
      <c r="N86" s="155"/>
      <c r="O86" s="155"/>
      <c r="P86" s="155"/>
    </row>
    <row r="87" spans="14:16" ht="21.6">
      <c r="N87" s="155"/>
      <c r="O87" s="155"/>
      <c r="P87" s="155"/>
    </row>
    <row r="88" spans="14:16" ht="21.6">
      <c r="N88" s="155"/>
      <c r="O88" s="155"/>
      <c r="P88" s="155"/>
    </row>
    <row r="89" spans="14:16" ht="21.6">
      <c r="N89" s="155"/>
      <c r="O89" s="155"/>
      <c r="P89" s="155"/>
    </row>
    <row r="90" spans="14:16" ht="21.6">
      <c r="N90" s="155"/>
      <c r="O90" s="155"/>
      <c r="P90" s="155"/>
    </row>
    <row r="91" spans="14:16" ht="21.6">
      <c r="N91" s="155"/>
      <c r="O91" s="155"/>
      <c r="P91" s="155"/>
    </row>
    <row r="92" spans="14:16" ht="21.6">
      <c r="N92" s="155"/>
      <c r="O92" s="155"/>
      <c r="P92" s="155"/>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D5C1-3370-4784-BEE5-77C65DC5DD39}">
  <sheetPr codeName="Sheet14"/>
  <dimension ref="B1:Q89"/>
  <sheetViews>
    <sheetView showOutlineSymbols="0" topLeftCell="A17" zoomScaleNormal="100" workbookViewId="0">
      <selection activeCell="D11" sqref="D11"/>
    </sheetView>
  </sheetViews>
  <sheetFormatPr defaultRowHeight="14.1"/>
  <cols>
    <col min="2" max="2" width="4.75" customWidth="1"/>
    <col min="3" max="3" width="22.625" customWidth="1"/>
    <col min="4" max="4" width="42.375" customWidth="1"/>
    <col min="5" max="5" width="35.875" bestFit="1" customWidth="1"/>
    <col min="6" max="6" width="10.5" customWidth="1"/>
    <col min="7" max="7" width="8.875" bestFit="1" customWidth="1"/>
    <col min="8" max="8" width="32.875" customWidth="1"/>
    <col min="9" max="9" width="13.875" bestFit="1" customWidth="1"/>
    <col min="11" max="11" width="68.5" bestFit="1" customWidth="1"/>
    <col min="12" max="12" width="8.875" bestFit="1" customWidth="1"/>
  </cols>
  <sheetData>
    <row r="1" spans="2:3">
      <c r="B1" s="86" t="s">
        <v>150</v>
      </c>
    </row>
    <row r="2" spans="2:3">
      <c r="B2" s="86"/>
    </row>
    <row r="3" spans="2:3" ht="17.45">
      <c r="C3" s="160" t="s">
        <v>151</v>
      </c>
    </row>
    <row r="23" spans="2:12" ht="21.95">
      <c r="B23" s="141" t="s">
        <v>135</v>
      </c>
    </row>
    <row r="25" spans="2:12">
      <c r="B25" s="67" t="s">
        <v>0</v>
      </c>
      <c r="C25" s="68" t="s">
        <v>95</v>
      </c>
      <c r="D25" s="68" t="s">
        <v>96</v>
      </c>
      <c r="E25" s="68" t="s">
        <v>97</v>
      </c>
      <c r="F25" s="68" t="s">
        <v>98</v>
      </c>
      <c r="G25" s="68" t="s">
        <v>99</v>
      </c>
      <c r="H25" s="69" t="s">
        <v>4</v>
      </c>
      <c r="I25" s="142" t="s">
        <v>136</v>
      </c>
      <c r="K25" s="87" t="s">
        <v>70</v>
      </c>
      <c r="L25" s="87" t="s">
        <v>71</v>
      </c>
    </row>
    <row r="26" spans="2:12" s="64" customFormat="1" ht="50.25" customHeight="1">
      <c r="B26" s="74">
        <v>1</v>
      </c>
      <c r="C26" s="74" t="s">
        <v>125</v>
      </c>
      <c r="D26" s="74" t="s">
        <v>126</v>
      </c>
      <c r="E26" s="74" t="s">
        <v>107</v>
      </c>
      <c r="F26" s="74" t="s">
        <v>118</v>
      </c>
      <c r="G26" s="74" t="s">
        <v>103</v>
      </c>
      <c r="H26" s="71" t="s">
        <v>127</v>
      </c>
      <c r="I26" s="143">
        <v>45784</v>
      </c>
      <c r="K26" s="88" t="s">
        <v>72</v>
      </c>
      <c r="L26" s="88" t="s">
        <v>73</v>
      </c>
    </row>
    <row r="27" spans="2:12" ht="36.950000000000003" customHeight="1">
      <c r="B27" s="74">
        <v>2</v>
      </c>
      <c r="C27" s="74" t="s">
        <v>128</v>
      </c>
      <c r="D27" s="71" t="s">
        <v>129</v>
      </c>
      <c r="E27" s="74" t="s">
        <v>107</v>
      </c>
      <c r="F27" s="74" t="s">
        <v>118</v>
      </c>
      <c r="G27" s="74" t="s">
        <v>103</v>
      </c>
      <c r="H27" s="71" t="s">
        <v>127</v>
      </c>
      <c r="I27" s="143">
        <v>45784</v>
      </c>
      <c r="K27" s="88" t="s">
        <v>74</v>
      </c>
      <c r="L27" s="88" t="s">
        <v>75</v>
      </c>
    </row>
    <row r="28" spans="2:12" ht="36.950000000000003" customHeight="1">
      <c r="B28" s="144">
        <v>3</v>
      </c>
      <c r="C28" s="144" t="s">
        <v>115</v>
      </c>
      <c r="D28" s="144" t="s">
        <v>140</v>
      </c>
      <c r="E28" s="144" t="s">
        <v>141</v>
      </c>
      <c r="F28" s="144" t="s">
        <v>142</v>
      </c>
      <c r="G28" s="144" t="s">
        <v>103</v>
      </c>
      <c r="H28" s="144" t="s">
        <v>143</v>
      </c>
      <c r="I28" s="145">
        <v>45791</v>
      </c>
      <c r="K28" s="149" t="s">
        <v>76</v>
      </c>
      <c r="L28" s="149" t="s">
        <v>77</v>
      </c>
    </row>
    <row r="29" spans="2:12" ht="18.600000000000001" customHeight="1">
      <c r="B29" s="144">
        <v>4</v>
      </c>
      <c r="C29" s="144" t="s">
        <v>144</v>
      </c>
      <c r="D29" s="144" t="s">
        <v>145</v>
      </c>
      <c r="E29" s="144" t="s">
        <v>107</v>
      </c>
      <c r="F29" s="144" t="s">
        <v>103</v>
      </c>
      <c r="G29" s="144" t="s">
        <v>103</v>
      </c>
      <c r="H29" s="144" t="s">
        <v>146</v>
      </c>
      <c r="I29" s="145">
        <v>45791</v>
      </c>
      <c r="K29" s="149" t="s">
        <v>78</v>
      </c>
      <c r="L29" s="149" t="s">
        <v>79</v>
      </c>
    </row>
    <row r="30" spans="2:12" ht="14.45">
      <c r="B30" s="82">
        <v>5</v>
      </c>
      <c r="C30" s="82" t="s">
        <v>147</v>
      </c>
      <c r="D30" s="82" t="s">
        <v>152</v>
      </c>
      <c r="E30" s="82" t="s">
        <v>132</v>
      </c>
      <c r="F30" s="82" t="s">
        <v>142</v>
      </c>
      <c r="G30" s="82" t="s">
        <v>103</v>
      </c>
      <c r="H30" s="82" t="s">
        <v>149</v>
      </c>
      <c r="I30" s="143">
        <v>45791</v>
      </c>
      <c r="K30" s="88" t="s">
        <v>80</v>
      </c>
      <c r="L30" s="134" t="s">
        <v>83</v>
      </c>
    </row>
    <row r="31" spans="2:12" ht="14.45">
      <c r="K31" s="88" t="s">
        <v>82</v>
      </c>
      <c r="L31" s="88" t="s">
        <v>83</v>
      </c>
    </row>
    <row r="32" spans="2:12" ht="14.45">
      <c r="K32" s="88" t="s">
        <v>84</v>
      </c>
      <c r="L32" s="88" t="s">
        <v>85</v>
      </c>
    </row>
    <row r="33" spans="2:17" ht="21.95">
      <c r="B33" s="141" t="s">
        <v>138</v>
      </c>
      <c r="K33" s="88" t="s">
        <v>86</v>
      </c>
      <c r="L33" s="88" t="s">
        <v>87</v>
      </c>
    </row>
    <row r="34" spans="2:17" ht="14.45">
      <c r="K34" s="88" t="s">
        <v>88</v>
      </c>
      <c r="L34" s="88" t="s">
        <v>89</v>
      </c>
    </row>
    <row r="35" spans="2:17" ht="21.6">
      <c r="B35" s="152" t="s">
        <v>0</v>
      </c>
      <c r="C35" s="153" t="s">
        <v>95</v>
      </c>
      <c r="D35" s="153" t="s">
        <v>96</v>
      </c>
      <c r="E35" s="153" t="s">
        <v>97</v>
      </c>
      <c r="F35" s="153" t="s">
        <v>98</v>
      </c>
      <c r="G35" s="153" t="s">
        <v>99</v>
      </c>
      <c r="H35" s="154" t="s">
        <v>4</v>
      </c>
      <c r="I35" s="142" t="s">
        <v>139</v>
      </c>
      <c r="K35" s="88" t="s">
        <v>90</v>
      </c>
      <c r="L35" s="88" t="s">
        <v>91</v>
      </c>
      <c r="O35" s="155"/>
      <c r="P35" s="156"/>
      <c r="Q35" s="156"/>
    </row>
    <row r="36" spans="2:17" ht="21.6">
      <c r="B36" s="74">
        <v>1</v>
      </c>
      <c r="C36" s="74" t="s">
        <v>153</v>
      </c>
      <c r="D36" s="71" t="s">
        <v>154</v>
      </c>
      <c r="E36" s="74" t="s">
        <v>107</v>
      </c>
      <c r="F36" s="74" t="s">
        <v>118</v>
      </c>
      <c r="G36" s="74" t="s">
        <v>103</v>
      </c>
      <c r="H36" s="74"/>
      <c r="I36" s="158">
        <v>45798</v>
      </c>
      <c r="K36" s="88" t="s">
        <v>92</v>
      </c>
      <c r="L36" s="88" t="s">
        <v>93</v>
      </c>
      <c r="O36" s="155"/>
      <c r="P36" s="155"/>
      <c r="Q36" s="155"/>
    </row>
    <row r="37" spans="2:17" ht="21.6">
      <c r="B37" s="74">
        <v>2</v>
      </c>
      <c r="C37" s="74" t="s">
        <v>155</v>
      </c>
      <c r="D37" s="74" t="s">
        <v>156</v>
      </c>
      <c r="E37" s="74" t="s">
        <v>107</v>
      </c>
      <c r="F37" s="74" t="s">
        <v>118</v>
      </c>
      <c r="G37" s="74" t="s">
        <v>103</v>
      </c>
      <c r="H37" s="74" t="s">
        <v>157</v>
      </c>
      <c r="I37" s="158">
        <v>45798</v>
      </c>
      <c r="O37" s="155"/>
      <c r="P37" s="155"/>
      <c r="Q37" s="155"/>
    </row>
    <row r="38" spans="2:17" s="64" customFormat="1" ht="21.6">
      <c r="B38" s="74">
        <v>3</v>
      </c>
      <c r="C38" s="74" t="s">
        <v>158</v>
      </c>
      <c r="D38" s="74" t="s">
        <v>159</v>
      </c>
      <c r="E38" s="74" t="s">
        <v>132</v>
      </c>
      <c r="F38" s="74" t="s">
        <v>118</v>
      </c>
      <c r="G38" s="74" t="s">
        <v>103</v>
      </c>
      <c r="H38" s="74"/>
      <c r="I38" s="158">
        <v>45798</v>
      </c>
      <c r="O38" s="155"/>
      <c r="P38" s="155"/>
      <c r="Q38" s="155"/>
    </row>
    <row r="39" spans="2:17" ht="21.6">
      <c r="O39" s="155"/>
      <c r="P39" s="155"/>
      <c r="Q39" s="155"/>
    </row>
    <row r="40" spans="2:17" ht="21.6">
      <c r="O40" s="155"/>
      <c r="P40" s="155"/>
      <c r="Q40" s="155"/>
    </row>
    <row r="41" spans="2:17" ht="21.6">
      <c r="O41" s="155"/>
      <c r="P41" s="155"/>
      <c r="Q41" s="155"/>
    </row>
    <row r="42" spans="2:17" ht="21.6">
      <c r="O42" s="155"/>
      <c r="P42" s="155"/>
      <c r="Q42" s="155"/>
    </row>
    <row r="43" spans="2:17" ht="21.6">
      <c r="O43" s="155"/>
      <c r="P43" s="155"/>
      <c r="Q43" s="155"/>
    </row>
    <row r="44" spans="2:17" ht="21.6">
      <c r="O44" s="155"/>
      <c r="P44" s="155"/>
      <c r="Q44" s="155"/>
    </row>
    <row r="45" spans="2:17" ht="21.6">
      <c r="O45" s="155"/>
      <c r="P45" s="155"/>
      <c r="Q45" s="155"/>
    </row>
    <row r="46" spans="2:17" ht="21.6">
      <c r="O46" s="155"/>
      <c r="P46" s="155"/>
      <c r="Q46" s="155"/>
    </row>
    <row r="47" spans="2:17" ht="21.6">
      <c r="O47" s="155"/>
      <c r="P47" s="155"/>
      <c r="Q47" s="155"/>
    </row>
    <row r="48" spans="2:17" ht="21.6">
      <c r="O48" s="155"/>
      <c r="P48" s="155"/>
      <c r="Q48" s="155"/>
    </row>
    <row r="49" spans="15:17" ht="21.6">
      <c r="O49" s="155"/>
      <c r="P49" s="155"/>
      <c r="Q49" s="155"/>
    </row>
    <row r="50" spans="15:17" ht="21.6">
      <c r="O50" s="155"/>
      <c r="P50" s="155"/>
      <c r="Q50" s="155"/>
    </row>
    <row r="51" spans="15:17" ht="21.6">
      <c r="O51" s="155"/>
      <c r="P51" s="155"/>
      <c r="Q51" s="155"/>
    </row>
    <row r="52" spans="15:17" ht="21.6">
      <c r="O52" s="155"/>
      <c r="P52" s="155"/>
      <c r="Q52" s="155"/>
    </row>
    <row r="53" spans="15:17" ht="21.6">
      <c r="O53" s="155"/>
      <c r="P53" s="155"/>
      <c r="Q53" s="155"/>
    </row>
    <row r="54" spans="15:17" ht="21.6">
      <c r="O54" s="155"/>
      <c r="P54" s="155"/>
      <c r="Q54" s="155"/>
    </row>
    <row r="55" spans="15:17" ht="21.6">
      <c r="O55" s="155"/>
      <c r="P55" s="155"/>
      <c r="Q55" s="155"/>
    </row>
    <row r="56" spans="15:17" ht="21.6">
      <c r="O56" s="155"/>
      <c r="P56" s="155"/>
      <c r="Q56" s="155"/>
    </row>
    <row r="57" spans="15:17" ht="21.6">
      <c r="O57" s="155"/>
      <c r="P57" s="155"/>
      <c r="Q57" s="155"/>
    </row>
    <row r="58" spans="15:17" ht="21.6">
      <c r="O58" s="155"/>
      <c r="P58" s="155"/>
      <c r="Q58" s="155"/>
    </row>
    <row r="59" spans="15:17" ht="21.6">
      <c r="O59" s="155"/>
      <c r="P59" s="155"/>
      <c r="Q59" s="155"/>
    </row>
    <row r="60" spans="15:17" ht="21.6">
      <c r="O60" s="155"/>
      <c r="P60" s="155"/>
      <c r="Q60" s="155"/>
    </row>
    <row r="61" spans="15:17" ht="21.6">
      <c r="O61" s="155"/>
      <c r="P61" s="155"/>
      <c r="Q61" s="155"/>
    </row>
    <row r="62" spans="15:17" ht="21.6">
      <c r="O62" s="155"/>
      <c r="P62" s="155"/>
      <c r="Q62" s="155"/>
    </row>
    <row r="63" spans="15:17" ht="21.6">
      <c r="O63" s="155"/>
      <c r="P63" s="155"/>
      <c r="Q63" s="155"/>
    </row>
    <row r="64" spans="15:17" ht="21.6">
      <c r="O64" s="155"/>
      <c r="P64" s="155"/>
      <c r="Q64" s="155"/>
    </row>
    <row r="65" spans="15:17" ht="21.6">
      <c r="O65" s="155"/>
      <c r="P65" s="155"/>
      <c r="Q65" s="155"/>
    </row>
    <row r="66" spans="15:17" ht="21.6">
      <c r="O66" s="155"/>
      <c r="P66" s="155"/>
      <c r="Q66" s="155"/>
    </row>
    <row r="67" spans="15:17" ht="21.6">
      <c r="O67" s="155"/>
      <c r="P67" s="155"/>
      <c r="Q67" s="155"/>
    </row>
    <row r="68" spans="15:17" ht="21.6">
      <c r="O68" s="155"/>
      <c r="P68" s="155"/>
      <c r="Q68" s="155"/>
    </row>
    <row r="69" spans="15:17" ht="21.6">
      <c r="O69" s="155"/>
      <c r="P69" s="155"/>
      <c r="Q69" s="155"/>
    </row>
    <row r="70" spans="15:17" ht="21.6">
      <c r="O70" s="155"/>
      <c r="P70" s="155"/>
      <c r="Q70" s="155"/>
    </row>
    <row r="71" spans="15:17" ht="21.6">
      <c r="O71" s="155"/>
      <c r="P71" s="155"/>
      <c r="Q71" s="155"/>
    </row>
    <row r="72" spans="15:17" ht="21.6">
      <c r="O72" s="155"/>
      <c r="P72" s="155"/>
      <c r="Q72" s="155"/>
    </row>
    <row r="73" spans="15:17" ht="21.6">
      <c r="O73" s="155"/>
      <c r="P73" s="155"/>
      <c r="Q73" s="155"/>
    </row>
    <row r="74" spans="15:17" ht="21.6">
      <c r="O74" s="155"/>
      <c r="P74" s="155"/>
      <c r="Q74" s="155"/>
    </row>
    <row r="75" spans="15:17" ht="21.6">
      <c r="O75" s="155"/>
      <c r="P75" s="155"/>
      <c r="Q75" s="155"/>
    </row>
    <row r="76" spans="15:17" ht="21.6">
      <c r="O76" s="155"/>
      <c r="P76" s="155"/>
      <c r="Q76" s="155"/>
    </row>
    <row r="77" spans="15:17" ht="21.6">
      <c r="O77" s="155"/>
      <c r="P77" s="155"/>
      <c r="Q77" s="155"/>
    </row>
    <row r="78" spans="15:17" ht="21.6">
      <c r="O78" s="155"/>
      <c r="P78" s="155"/>
      <c r="Q78" s="155"/>
    </row>
    <row r="79" spans="15:17" ht="21.6">
      <c r="O79" s="155"/>
      <c r="P79" s="155"/>
      <c r="Q79" s="155"/>
    </row>
    <row r="80" spans="15:17" ht="21.6">
      <c r="O80" s="155"/>
      <c r="P80" s="155"/>
      <c r="Q80" s="155"/>
    </row>
    <row r="81" spans="15:17" ht="21.6">
      <c r="O81" s="155"/>
      <c r="P81" s="155"/>
      <c r="Q81" s="155"/>
    </row>
    <row r="82" spans="15:17" ht="21.6">
      <c r="O82" s="155"/>
      <c r="P82" s="155"/>
      <c r="Q82" s="155"/>
    </row>
    <row r="83" spans="15:17" ht="21.6">
      <c r="O83" s="155"/>
      <c r="P83" s="155"/>
      <c r="Q83" s="155"/>
    </row>
    <row r="84" spans="15:17" ht="21.6">
      <c r="O84" s="155"/>
      <c r="P84" s="155"/>
      <c r="Q84" s="155"/>
    </row>
    <row r="85" spans="15:17" ht="21.6">
      <c r="O85" s="155"/>
      <c r="P85" s="155"/>
      <c r="Q85" s="155"/>
    </row>
    <row r="86" spans="15:17" ht="21.6">
      <c r="O86" s="155"/>
      <c r="P86" s="155"/>
      <c r="Q86" s="155"/>
    </row>
    <row r="87" spans="15:17" ht="21.6">
      <c r="O87" s="155"/>
      <c r="P87" s="155"/>
      <c r="Q87" s="155"/>
    </row>
    <row r="88" spans="15:17" ht="21.6">
      <c r="O88" s="155"/>
      <c r="P88" s="155"/>
      <c r="Q88" s="155"/>
    </row>
    <row r="89" spans="15:17" ht="21.6">
      <c r="O89" s="155"/>
      <c r="P89" s="155"/>
      <c r="Q89" s="155"/>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3D3E2-6CE7-413E-9498-B2A804370033}">
  <sheetPr codeName="Sheet19"/>
  <dimension ref="A1:P89"/>
  <sheetViews>
    <sheetView showOutlineSymbols="0" topLeftCell="A21" zoomScale="85" zoomScaleNormal="85" workbookViewId="0">
      <selection activeCell="E35" sqref="E35"/>
    </sheetView>
  </sheetViews>
  <sheetFormatPr defaultRowHeight="14.1"/>
  <cols>
    <col min="1" max="1" width="4.75" customWidth="1"/>
    <col min="2" max="2" width="22.625" customWidth="1"/>
    <col min="3" max="3" width="45.25" bestFit="1" customWidth="1"/>
    <col min="4" max="4" width="35.875" bestFit="1" customWidth="1"/>
    <col min="5" max="5" width="10.5" customWidth="1"/>
    <col min="6" max="6" width="8.875" bestFit="1" customWidth="1"/>
    <col min="7" max="7" width="32.875" customWidth="1"/>
    <col min="8" max="8" width="13.875" bestFit="1" customWidth="1"/>
    <col min="10" max="10" width="68.5" bestFit="1" customWidth="1"/>
    <col min="11" max="11" width="10.125" customWidth="1"/>
  </cols>
  <sheetData>
    <row r="1" spans="1:2">
      <c r="A1" s="86" t="s">
        <v>160</v>
      </c>
    </row>
    <row r="2" spans="1:2">
      <c r="A2" s="86"/>
    </row>
    <row r="3" spans="1:2" ht="17.45">
      <c r="B3" s="160" t="s">
        <v>161</v>
      </c>
    </row>
    <row r="23" spans="1:11" ht="21.95">
      <c r="A23" s="141" t="s">
        <v>135</v>
      </c>
    </row>
    <row r="25" spans="1:11">
      <c r="A25" s="67" t="s">
        <v>0</v>
      </c>
      <c r="B25" s="68" t="s">
        <v>95</v>
      </c>
      <c r="C25" s="68" t="s">
        <v>96</v>
      </c>
      <c r="D25" s="68" t="s">
        <v>97</v>
      </c>
      <c r="E25" s="68" t="s">
        <v>98</v>
      </c>
      <c r="F25" s="68" t="s">
        <v>99</v>
      </c>
      <c r="G25" s="69" t="s">
        <v>4</v>
      </c>
      <c r="H25" s="142" t="s">
        <v>136</v>
      </c>
      <c r="J25" s="87" t="s">
        <v>70</v>
      </c>
      <c r="K25" s="87" t="s">
        <v>71</v>
      </c>
    </row>
    <row r="26" spans="1:11" s="64" customFormat="1" ht="50.25" customHeight="1">
      <c r="A26" s="74">
        <v>1</v>
      </c>
      <c r="B26" s="74" t="s">
        <v>125</v>
      </c>
      <c r="C26" s="74" t="s">
        <v>126</v>
      </c>
      <c r="D26" s="74" t="s">
        <v>162</v>
      </c>
      <c r="E26" s="74" t="s">
        <v>118</v>
      </c>
      <c r="F26" s="74" t="s">
        <v>103</v>
      </c>
      <c r="G26" s="71" t="s">
        <v>163</v>
      </c>
      <c r="H26" s="158">
        <v>45784</v>
      </c>
      <c r="J26" s="88" t="s">
        <v>72</v>
      </c>
      <c r="K26" s="88" t="s">
        <v>73</v>
      </c>
    </row>
    <row r="27" spans="1:11" ht="36.950000000000003" customHeight="1">
      <c r="A27" s="74">
        <v>2</v>
      </c>
      <c r="B27" s="74" t="s">
        <v>128</v>
      </c>
      <c r="C27" s="71" t="s">
        <v>129</v>
      </c>
      <c r="D27" s="74" t="s">
        <v>162</v>
      </c>
      <c r="E27" s="74" t="s">
        <v>118</v>
      </c>
      <c r="F27" s="74" t="s">
        <v>103</v>
      </c>
      <c r="G27" s="71" t="s">
        <v>163</v>
      </c>
      <c r="H27" s="158">
        <v>45784</v>
      </c>
      <c r="J27" s="88" t="s">
        <v>74</v>
      </c>
      <c r="K27" s="88" t="s">
        <v>75</v>
      </c>
    </row>
    <row r="28" spans="1:11" ht="36.950000000000003" customHeight="1">
      <c r="A28" s="170">
        <v>3</v>
      </c>
      <c r="B28" s="146" t="s">
        <v>147</v>
      </c>
      <c r="C28" s="146" t="s">
        <v>164</v>
      </c>
      <c r="D28" s="146" t="s">
        <v>132</v>
      </c>
      <c r="E28" s="146" t="s">
        <v>137</v>
      </c>
      <c r="F28" s="146" t="s">
        <v>103</v>
      </c>
      <c r="G28" s="146" t="s">
        <v>149</v>
      </c>
      <c r="H28" s="169">
        <v>45791</v>
      </c>
      <c r="J28" s="149" t="s">
        <v>76</v>
      </c>
      <c r="K28" s="149" t="s">
        <v>77</v>
      </c>
    </row>
    <row r="29" spans="1:11" ht="32.450000000000003" customHeight="1">
      <c r="A29" s="74">
        <v>4</v>
      </c>
      <c r="B29" s="74" t="s">
        <v>155</v>
      </c>
      <c r="C29" s="71" t="s">
        <v>165</v>
      </c>
      <c r="D29" s="74" t="s">
        <v>107</v>
      </c>
      <c r="E29" s="74" t="s">
        <v>118</v>
      </c>
      <c r="F29" s="74" t="s">
        <v>103</v>
      </c>
      <c r="G29" s="74" t="s">
        <v>157</v>
      </c>
      <c r="H29" s="158">
        <v>45798</v>
      </c>
      <c r="J29" s="149" t="s">
        <v>78</v>
      </c>
      <c r="K29" s="149" t="s">
        <v>79</v>
      </c>
    </row>
    <row r="30" spans="1:11" ht="14.45">
      <c r="J30" s="88" t="s">
        <v>80</v>
      </c>
      <c r="K30" s="134" t="s">
        <v>83</v>
      </c>
    </row>
    <row r="31" spans="1:11" ht="21.95">
      <c r="A31" s="141" t="s">
        <v>138</v>
      </c>
      <c r="J31" s="88" t="s">
        <v>82</v>
      </c>
      <c r="K31" s="88" t="s">
        <v>83</v>
      </c>
    </row>
    <row r="32" spans="1:11" ht="14.45">
      <c r="J32" s="88" t="s">
        <v>84</v>
      </c>
      <c r="K32" s="88" t="s">
        <v>85</v>
      </c>
    </row>
    <row r="33" spans="1:16" ht="14.45">
      <c r="A33" s="152" t="s">
        <v>0</v>
      </c>
      <c r="B33" s="153" t="s">
        <v>95</v>
      </c>
      <c r="C33" s="153" t="s">
        <v>96</v>
      </c>
      <c r="D33" s="153" t="s">
        <v>97</v>
      </c>
      <c r="E33" s="153" t="s">
        <v>98</v>
      </c>
      <c r="F33" s="153" t="s">
        <v>99</v>
      </c>
      <c r="G33" s="154" t="s">
        <v>4</v>
      </c>
      <c r="H33" s="142" t="s">
        <v>139</v>
      </c>
      <c r="J33" s="88" t="s">
        <v>86</v>
      </c>
      <c r="K33" s="88" t="s">
        <v>87</v>
      </c>
    </row>
    <row r="34" spans="1:16" ht="18.95" customHeight="1">
      <c r="A34" s="146">
        <v>1</v>
      </c>
      <c r="B34" s="144" t="s">
        <v>166</v>
      </c>
      <c r="C34" s="144" t="s">
        <v>167</v>
      </c>
      <c r="D34" s="144" t="s">
        <v>132</v>
      </c>
      <c r="E34" s="144" t="s">
        <v>142</v>
      </c>
      <c r="F34" s="144" t="s">
        <v>103</v>
      </c>
      <c r="G34" s="144"/>
      <c r="H34" s="145">
        <v>45805</v>
      </c>
      <c r="J34" s="88" t="s">
        <v>88</v>
      </c>
      <c r="K34" s="88" t="s">
        <v>89</v>
      </c>
    </row>
    <row r="35" spans="1:16" ht="42">
      <c r="A35" s="170">
        <v>2</v>
      </c>
      <c r="B35" s="146" t="s">
        <v>168</v>
      </c>
      <c r="C35" s="147" t="s">
        <v>169</v>
      </c>
      <c r="D35" s="146" t="s">
        <v>170</v>
      </c>
      <c r="E35" s="146" t="s">
        <v>137</v>
      </c>
      <c r="F35" s="146" t="s">
        <v>103</v>
      </c>
      <c r="G35" s="146"/>
      <c r="H35" s="169">
        <v>45805</v>
      </c>
      <c r="J35" s="88" t="s">
        <v>90</v>
      </c>
      <c r="K35" s="88" t="s">
        <v>91</v>
      </c>
      <c r="N35" s="155"/>
      <c r="O35" s="156"/>
      <c r="P35" s="156"/>
    </row>
    <row r="36" spans="1:16" ht="21.6">
      <c r="A36" s="64"/>
      <c r="J36" s="88" t="s">
        <v>92</v>
      </c>
      <c r="K36" s="88" t="s">
        <v>93</v>
      </c>
      <c r="N36" s="155"/>
      <c r="O36" s="155"/>
      <c r="P36" s="155"/>
    </row>
    <row r="37" spans="1:16" ht="21.6">
      <c r="N37" s="155"/>
      <c r="O37" s="155"/>
      <c r="P37" s="155"/>
    </row>
    <row r="38" spans="1:16" s="64" customFormat="1" ht="21.6">
      <c r="N38" s="155"/>
      <c r="O38" s="155"/>
      <c r="P38" s="155"/>
    </row>
    <row r="39" spans="1:16" ht="21.6">
      <c r="N39" s="155"/>
      <c r="O39" s="155"/>
      <c r="P39" s="155"/>
    </row>
    <row r="40" spans="1:16" ht="21.6">
      <c r="N40" s="155"/>
      <c r="O40" s="155"/>
      <c r="P40" s="155"/>
    </row>
    <row r="41" spans="1:16" ht="21.6">
      <c r="N41" s="155"/>
      <c r="O41" s="155"/>
      <c r="P41" s="155"/>
    </row>
    <row r="42" spans="1:16" ht="21.6">
      <c r="N42" s="155"/>
      <c r="O42" s="155"/>
      <c r="P42" s="155"/>
    </row>
    <row r="43" spans="1:16" ht="21.6">
      <c r="N43" s="155"/>
      <c r="O43" s="155"/>
      <c r="P43" s="155"/>
    </row>
    <row r="44" spans="1:16" ht="21.6">
      <c r="N44" s="155"/>
      <c r="O44" s="155"/>
      <c r="P44" s="155"/>
    </row>
    <row r="45" spans="1:16" ht="21.6">
      <c r="N45" s="155"/>
      <c r="O45" s="155"/>
      <c r="P45" s="155"/>
    </row>
    <row r="46" spans="1:16" ht="21.6">
      <c r="N46" s="155"/>
      <c r="O46" s="155"/>
      <c r="P46" s="155"/>
    </row>
    <row r="47" spans="1:16" ht="21.6">
      <c r="N47" s="155"/>
      <c r="O47" s="155"/>
      <c r="P47" s="155"/>
    </row>
    <row r="48" spans="1:16" ht="21.6">
      <c r="N48" s="155"/>
      <c r="O48" s="155"/>
      <c r="P48" s="155"/>
    </row>
    <row r="49" spans="14:16" ht="21.6">
      <c r="N49" s="155"/>
      <c r="O49" s="155"/>
      <c r="P49" s="155"/>
    </row>
    <row r="50" spans="14:16" ht="21.6">
      <c r="N50" s="155"/>
      <c r="O50" s="155"/>
      <c r="P50" s="155"/>
    </row>
    <row r="51" spans="14:16" ht="21.6">
      <c r="N51" s="155"/>
      <c r="O51" s="155"/>
      <c r="P51" s="155"/>
    </row>
    <row r="52" spans="14:16" ht="21.6">
      <c r="N52" s="155"/>
      <c r="O52" s="155"/>
      <c r="P52" s="155"/>
    </row>
    <row r="53" spans="14:16" ht="21.6">
      <c r="N53" s="155"/>
      <c r="O53" s="155"/>
      <c r="P53" s="155"/>
    </row>
    <row r="54" spans="14:16" ht="21.6">
      <c r="N54" s="155"/>
      <c r="O54" s="155"/>
      <c r="P54" s="155"/>
    </row>
    <row r="55" spans="14:16" ht="21.6">
      <c r="N55" s="155"/>
      <c r="O55" s="155"/>
      <c r="P55" s="155"/>
    </row>
    <row r="56" spans="14:16" ht="21.6">
      <c r="N56" s="155"/>
      <c r="O56" s="155"/>
      <c r="P56" s="155"/>
    </row>
    <row r="57" spans="14:16" ht="21.6">
      <c r="N57" s="155"/>
      <c r="O57" s="155"/>
      <c r="P57" s="155"/>
    </row>
    <row r="58" spans="14:16" ht="21.6">
      <c r="N58" s="155"/>
      <c r="O58" s="155"/>
      <c r="P58" s="155"/>
    </row>
    <row r="59" spans="14:16" ht="21.6">
      <c r="N59" s="155"/>
      <c r="O59" s="155"/>
      <c r="P59" s="155"/>
    </row>
    <row r="60" spans="14:16" ht="21.6">
      <c r="N60" s="155"/>
      <c r="O60" s="155"/>
      <c r="P60" s="155"/>
    </row>
    <row r="61" spans="14:16" ht="21.6">
      <c r="N61" s="155"/>
      <c r="O61" s="155"/>
      <c r="P61" s="155"/>
    </row>
    <row r="62" spans="14:16" ht="21.6">
      <c r="N62" s="155"/>
      <c r="O62" s="155"/>
      <c r="P62" s="155"/>
    </row>
    <row r="63" spans="14:16" ht="21.6">
      <c r="N63" s="155"/>
      <c r="O63" s="155"/>
      <c r="P63" s="155"/>
    </row>
    <row r="64" spans="14:16" ht="21.6">
      <c r="N64" s="155"/>
      <c r="O64" s="155"/>
      <c r="P64" s="155"/>
    </row>
    <row r="65" spans="14:16" ht="21.6">
      <c r="N65" s="155"/>
      <c r="O65" s="155"/>
      <c r="P65" s="155"/>
    </row>
    <row r="66" spans="14:16" ht="21.6">
      <c r="N66" s="155"/>
      <c r="O66" s="155"/>
      <c r="P66" s="155"/>
    </row>
    <row r="67" spans="14:16" ht="21.6">
      <c r="N67" s="155"/>
      <c r="O67" s="155"/>
      <c r="P67" s="155"/>
    </row>
    <row r="68" spans="14:16" ht="21.6">
      <c r="N68" s="155"/>
      <c r="O68" s="155"/>
      <c r="P68" s="155"/>
    </row>
    <row r="69" spans="14:16" ht="21.6">
      <c r="N69" s="155"/>
      <c r="O69" s="155"/>
      <c r="P69" s="155"/>
    </row>
    <row r="70" spans="14:16" ht="21.6">
      <c r="N70" s="155"/>
      <c r="O70" s="155"/>
      <c r="P70" s="155"/>
    </row>
    <row r="71" spans="14:16" ht="21.6">
      <c r="N71" s="155"/>
      <c r="O71" s="155"/>
      <c r="P71" s="155"/>
    </row>
    <row r="72" spans="14:16" ht="21.6">
      <c r="N72" s="155"/>
      <c r="O72" s="155"/>
      <c r="P72" s="155"/>
    </row>
    <row r="73" spans="14:16" ht="21.6">
      <c r="N73" s="155"/>
      <c r="O73" s="155"/>
      <c r="P73" s="155"/>
    </row>
    <row r="74" spans="14:16" ht="21.6">
      <c r="N74" s="155"/>
      <c r="O74" s="155"/>
      <c r="P74" s="155"/>
    </row>
    <row r="75" spans="14:16" ht="21.6">
      <c r="N75" s="155"/>
      <c r="O75" s="155"/>
      <c r="P75" s="155"/>
    </row>
    <row r="76" spans="14:16" ht="21.6">
      <c r="N76" s="155"/>
      <c r="O76" s="155"/>
      <c r="P76" s="155"/>
    </row>
    <row r="77" spans="14:16" ht="21.6">
      <c r="N77" s="155"/>
      <c r="O77" s="155"/>
      <c r="P77" s="155"/>
    </row>
    <row r="78" spans="14:16" ht="21.6">
      <c r="N78" s="155"/>
      <c r="O78" s="155"/>
      <c r="P78" s="155"/>
    </row>
    <row r="79" spans="14:16" ht="21.6">
      <c r="N79" s="155"/>
      <c r="O79" s="155"/>
      <c r="P79" s="155"/>
    </row>
    <row r="80" spans="14:16" ht="21.6">
      <c r="N80" s="155"/>
      <c r="O80" s="155"/>
      <c r="P80" s="155"/>
    </row>
    <row r="81" spans="14:16" ht="21.6">
      <c r="N81" s="155"/>
      <c r="O81" s="155"/>
      <c r="P81" s="155"/>
    </row>
    <row r="82" spans="14:16" ht="21.6">
      <c r="N82" s="155"/>
      <c r="O82" s="155"/>
      <c r="P82" s="155"/>
    </row>
    <row r="83" spans="14:16" ht="21.6">
      <c r="N83" s="155"/>
      <c r="O83" s="155"/>
      <c r="P83" s="155"/>
    </row>
    <row r="84" spans="14:16" ht="21.6">
      <c r="N84" s="155"/>
      <c r="O84" s="155"/>
      <c r="P84" s="155"/>
    </row>
    <row r="85" spans="14:16" ht="21.6">
      <c r="N85" s="155"/>
      <c r="O85" s="155"/>
      <c r="P85" s="155"/>
    </row>
    <row r="86" spans="14:16" ht="21.6">
      <c r="N86" s="155"/>
      <c r="O86" s="155"/>
      <c r="P86" s="155"/>
    </row>
    <row r="87" spans="14:16" ht="21.6">
      <c r="N87" s="155"/>
      <c r="O87" s="155"/>
      <c r="P87" s="155"/>
    </row>
    <row r="88" spans="14:16" ht="21.6">
      <c r="N88" s="155"/>
      <c r="O88" s="155"/>
      <c r="P88" s="155"/>
    </row>
    <row r="89" spans="14:16" ht="21.6">
      <c r="N89" s="155"/>
      <c r="O89" s="155"/>
      <c r="P89" s="155"/>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FCC47-A68B-4109-A934-F16F33833FC4}">
  <dimension ref="A1:P89"/>
  <sheetViews>
    <sheetView showOutlineSymbols="0" zoomScale="85" zoomScaleNormal="85" workbookViewId="0">
      <selection activeCell="C30" sqref="C30"/>
    </sheetView>
  </sheetViews>
  <sheetFormatPr defaultRowHeight="14.1"/>
  <cols>
    <col min="1" max="1" width="4.75" customWidth="1"/>
    <col min="2" max="2" width="39" bestFit="1" customWidth="1"/>
    <col min="3" max="3" width="45.25" bestFit="1" customWidth="1"/>
    <col min="4" max="4" width="35.875" bestFit="1" customWidth="1"/>
    <col min="5" max="5" width="10.5" customWidth="1"/>
    <col min="6" max="6" width="8.875" bestFit="1" customWidth="1"/>
    <col min="7" max="7" width="30.875" customWidth="1"/>
    <col min="8" max="8" width="13.875" bestFit="1" customWidth="1"/>
    <col min="10" max="10" width="68.5" bestFit="1" customWidth="1"/>
    <col min="11" max="11" width="10.125" customWidth="1"/>
  </cols>
  <sheetData>
    <row r="1" spans="1:2">
      <c r="A1" s="86" t="s">
        <v>171</v>
      </c>
    </row>
    <row r="2" spans="1:2">
      <c r="A2" s="86"/>
    </row>
    <row r="3" spans="1:2" ht="17.45">
      <c r="B3" s="160" t="s">
        <v>172</v>
      </c>
    </row>
    <row r="23" spans="1:11" ht="21.95">
      <c r="A23" s="141" t="s">
        <v>135</v>
      </c>
    </row>
    <row r="25" spans="1:11">
      <c r="A25" s="67" t="s">
        <v>0</v>
      </c>
      <c r="B25" s="68" t="s">
        <v>95</v>
      </c>
      <c r="C25" s="68" t="s">
        <v>96</v>
      </c>
      <c r="D25" s="68" t="s">
        <v>97</v>
      </c>
      <c r="E25" s="68" t="s">
        <v>98</v>
      </c>
      <c r="F25" s="68" t="s">
        <v>99</v>
      </c>
      <c r="G25" s="69" t="s">
        <v>4</v>
      </c>
      <c r="H25" s="142" t="s">
        <v>136</v>
      </c>
      <c r="J25" s="87" t="s">
        <v>70</v>
      </c>
      <c r="K25" s="87" t="s">
        <v>71</v>
      </c>
    </row>
    <row r="26" spans="1:11" s="64" customFormat="1" ht="91.5" customHeight="1">
      <c r="A26" s="146">
        <v>1</v>
      </c>
      <c r="B26" s="146" t="s">
        <v>125</v>
      </c>
      <c r="C26" s="146" t="s">
        <v>126</v>
      </c>
      <c r="D26" s="146" t="s">
        <v>162</v>
      </c>
      <c r="E26" s="146" t="s">
        <v>137</v>
      </c>
      <c r="F26" s="146" t="s">
        <v>103</v>
      </c>
      <c r="G26" s="147" t="s">
        <v>173</v>
      </c>
      <c r="H26" s="169">
        <v>45784</v>
      </c>
      <c r="J26" s="88" t="s">
        <v>72</v>
      </c>
      <c r="K26" s="88" t="s">
        <v>73</v>
      </c>
    </row>
    <row r="27" spans="1:11" ht="36.950000000000003" customHeight="1">
      <c r="A27" s="146">
        <v>2</v>
      </c>
      <c r="B27" s="146" t="s">
        <v>128</v>
      </c>
      <c r="C27" s="147" t="s">
        <v>129</v>
      </c>
      <c r="D27" s="146" t="s">
        <v>162</v>
      </c>
      <c r="E27" s="146" t="s">
        <v>137</v>
      </c>
      <c r="F27" s="146" t="s">
        <v>103</v>
      </c>
      <c r="G27" s="147"/>
      <c r="H27" s="169">
        <v>45784</v>
      </c>
      <c r="J27" s="88" t="s">
        <v>74</v>
      </c>
      <c r="K27" s="88" t="s">
        <v>75</v>
      </c>
    </row>
    <row r="28" spans="1:11" ht="36.950000000000003" customHeight="1">
      <c r="A28" s="74">
        <v>3</v>
      </c>
      <c r="B28" s="74" t="s">
        <v>155</v>
      </c>
      <c r="C28" s="71" t="s">
        <v>174</v>
      </c>
      <c r="D28" s="74" t="s">
        <v>107</v>
      </c>
      <c r="E28" s="74" t="s">
        <v>118</v>
      </c>
      <c r="F28" s="74" t="s">
        <v>103</v>
      </c>
      <c r="G28" s="71" t="s">
        <v>175</v>
      </c>
      <c r="H28" s="158">
        <v>45798</v>
      </c>
      <c r="J28" s="149" t="s">
        <v>76</v>
      </c>
      <c r="K28" s="149" t="s">
        <v>77</v>
      </c>
    </row>
    <row r="29" spans="1:11" ht="32.450000000000003" customHeight="1">
      <c r="J29" s="149" t="s">
        <v>78</v>
      </c>
      <c r="K29" s="149" t="s">
        <v>79</v>
      </c>
    </row>
    <row r="30" spans="1:11" ht="21.95">
      <c r="A30" s="141" t="s">
        <v>138</v>
      </c>
      <c r="J30" s="89" t="s">
        <v>80</v>
      </c>
      <c r="K30" s="235" t="s">
        <v>83</v>
      </c>
    </row>
    <row r="31" spans="1:11" ht="14.45">
      <c r="J31" s="89" t="s">
        <v>82</v>
      </c>
      <c r="K31" s="89" t="s">
        <v>83</v>
      </c>
    </row>
    <row r="32" spans="1:11" ht="14.45">
      <c r="A32" s="152" t="s">
        <v>0</v>
      </c>
      <c r="B32" s="153" t="s">
        <v>95</v>
      </c>
      <c r="C32" s="153" t="s">
        <v>96</v>
      </c>
      <c r="D32" s="153" t="s">
        <v>97</v>
      </c>
      <c r="E32" s="153" t="s">
        <v>98</v>
      </c>
      <c r="F32" s="153" t="s">
        <v>99</v>
      </c>
      <c r="G32" s="154" t="s">
        <v>4</v>
      </c>
      <c r="H32" s="142" t="s">
        <v>139</v>
      </c>
      <c r="J32" s="88" t="s">
        <v>84</v>
      </c>
      <c r="K32" s="88" t="s">
        <v>85</v>
      </c>
    </row>
    <row r="33" spans="1:16" ht="14.45">
      <c r="A33" s="82">
        <v>1</v>
      </c>
      <c r="B33" s="82" t="s">
        <v>176</v>
      </c>
      <c r="C33" s="82" t="s">
        <v>177</v>
      </c>
      <c r="D33" s="82" t="s">
        <v>107</v>
      </c>
      <c r="E33" s="82" t="s">
        <v>103</v>
      </c>
      <c r="F33" s="82" t="s">
        <v>103</v>
      </c>
      <c r="G33" s="82" t="s">
        <v>178</v>
      </c>
      <c r="H33" s="143">
        <v>45812</v>
      </c>
      <c r="J33" s="88" t="s">
        <v>86</v>
      </c>
      <c r="K33" s="88" t="s">
        <v>87</v>
      </c>
    </row>
    <row r="34" spans="1:16" ht="18.95" customHeight="1">
      <c r="A34" s="64"/>
      <c r="J34" s="88" t="s">
        <v>88</v>
      </c>
      <c r="K34" s="88" t="s">
        <v>89</v>
      </c>
    </row>
    <row r="35" spans="1:16" ht="21.6">
      <c r="D35" t="s">
        <v>179</v>
      </c>
      <c r="J35" s="88" t="s">
        <v>90</v>
      </c>
      <c r="K35" s="88" t="s">
        <v>91</v>
      </c>
      <c r="N35" s="155"/>
      <c r="O35" s="156"/>
      <c r="P35" s="156"/>
    </row>
    <row r="36" spans="1:16" ht="21.6">
      <c r="D36" t="s">
        <v>180</v>
      </c>
      <c r="J36" s="88" t="s">
        <v>92</v>
      </c>
      <c r="K36" s="88" t="s">
        <v>93</v>
      </c>
      <c r="N36" s="155"/>
      <c r="O36" s="155"/>
      <c r="P36" s="155"/>
    </row>
    <row r="37" spans="1:16" ht="21.6">
      <c r="A37" s="64"/>
      <c r="B37" s="64"/>
      <c r="C37" s="64"/>
      <c r="D37" s="64"/>
      <c r="E37" s="64"/>
      <c r="F37" s="64"/>
      <c r="G37" s="64"/>
      <c r="H37" s="64"/>
      <c r="N37" s="155"/>
      <c r="O37" s="155"/>
      <c r="P37" s="155"/>
    </row>
    <row r="38" spans="1:16" s="64" customFormat="1" ht="21.6">
      <c r="A38"/>
      <c r="B38"/>
      <c r="C38"/>
      <c r="D38"/>
      <c r="E38"/>
      <c r="F38"/>
      <c r="G38"/>
      <c r="H38"/>
      <c r="N38" s="155"/>
      <c r="O38" s="155"/>
      <c r="P38" s="155"/>
    </row>
    <row r="39" spans="1:16" ht="21.6">
      <c r="N39" s="155"/>
      <c r="O39" s="155"/>
      <c r="P39" s="155"/>
    </row>
    <row r="40" spans="1:16" ht="21.6">
      <c r="N40" s="155"/>
      <c r="O40" s="155"/>
      <c r="P40" s="155"/>
    </row>
    <row r="41" spans="1:16" ht="21.6">
      <c r="N41" s="155"/>
      <c r="O41" s="155"/>
      <c r="P41" s="155"/>
    </row>
    <row r="42" spans="1:16" ht="21.6">
      <c r="N42" s="155"/>
      <c r="O42" s="155"/>
      <c r="P42" s="155"/>
    </row>
    <row r="43" spans="1:16" ht="21.6">
      <c r="N43" s="155"/>
      <c r="O43" s="155"/>
      <c r="P43" s="155"/>
    </row>
    <row r="44" spans="1:16" ht="21.6">
      <c r="N44" s="155"/>
      <c r="O44" s="155"/>
      <c r="P44" s="155"/>
    </row>
    <row r="45" spans="1:16" ht="21.6">
      <c r="N45" s="155"/>
      <c r="O45" s="155"/>
      <c r="P45" s="155"/>
    </row>
    <row r="46" spans="1:16" ht="21.6">
      <c r="N46" s="155"/>
      <c r="O46" s="155"/>
      <c r="P46" s="155"/>
    </row>
    <row r="47" spans="1:16" ht="21.6">
      <c r="N47" s="155"/>
      <c r="O47" s="155"/>
      <c r="P47" s="155"/>
    </row>
    <row r="48" spans="1:16" ht="21.6">
      <c r="N48" s="155"/>
      <c r="O48" s="155"/>
      <c r="P48" s="155"/>
    </row>
    <row r="49" spans="14:16" ht="21.6">
      <c r="N49" s="155"/>
      <c r="O49" s="155"/>
      <c r="P49" s="155"/>
    </row>
    <row r="50" spans="14:16" ht="21.6">
      <c r="N50" s="155"/>
      <c r="O50" s="155"/>
      <c r="P50" s="155"/>
    </row>
    <row r="51" spans="14:16" ht="21.6">
      <c r="N51" s="155"/>
      <c r="O51" s="155"/>
      <c r="P51" s="155"/>
    </row>
    <row r="52" spans="14:16" ht="21.6">
      <c r="N52" s="155"/>
      <c r="O52" s="155"/>
      <c r="P52" s="155"/>
    </row>
    <row r="53" spans="14:16" ht="21.6">
      <c r="N53" s="155"/>
      <c r="O53" s="155"/>
      <c r="P53" s="155"/>
    </row>
    <row r="54" spans="14:16" ht="21.6">
      <c r="N54" s="155"/>
      <c r="O54" s="155"/>
      <c r="P54" s="155"/>
    </row>
    <row r="55" spans="14:16" ht="21.6">
      <c r="N55" s="155"/>
      <c r="O55" s="155"/>
      <c r="P55" s="155"/>
    </row>
    <row r="56" spans="14:16" ht="21.6">
      <c r="N56" s="155"/>
      <c r="O56" s="155"/>
      <c r="P56" s="155"/>
    </row>
    <row r="57" spans="14:16" ht="21.6">
      <c r="N57" s="155"/>
      <c r="O57" s="155"/>
      <c r="P57" s="155"/>
    </row>
    <row r="58" spans="14:16" ht="21.6">
      <c r="N58" s="155"/>
      <c r="O58" s="155"/>
      <c r="P58" s="155"/>
    </row>
    <row r="59" spans="14:16" ht="21.6">
      <c r="N59" s="155"/>
      <c r="O59" s="155"/>
      <c r="P59" s="155"/>
    </row>
    <row r="60" spans="14:16" ht="21.6">
      <c r="N60" s="155"/>
      <c r="O60" s="155"/>
      <c r="P60" s="155"/>
    </row>
    <row r="61" spans="14:16" ht="21.6">
      <c r="N61" s="155"/>
      <c r="O61" s="155"/>
      <c r="P61" s="155"/>
    </row>
    <row r="62" spans="14:16" ht="21.6">
      <c r="N62" s="155"/>
      <c r="O62" s="155"/>
      <c r="P62" s="155"/>
    </row>
    <row r="63" spans="14:16" ht="21.6">
      <c r="N63" s="155"/>
      <c r="O63" s="155"/>
      <c r="P63" s="155"/>
    </row>
    <row r="64" spans="14:16" ht="21.6">
      <c r="N64" s="155"/>
      <c r="O64" s="155"/>
      <c r="P64" s="155"/>
    </row>
    <row r="65" spans="14:16" ht="21.6">
      <c r="N65" s="155"/>
      <c r="O65" s="155"/>
      <c r="P65" s="155"/>
    </row>
    <row r="66" spans="14:16" ht="21.6">
      <c r="N66" s="155"/>
      <c r="O66" s="155"/>
      <c r="P66" s="155"/>
    </row>
    <row r="67" spans="14:16" ht="21.6">
      <c r="N67" s="155"/>
      <c r="O67" s="155"/>
      <c r="P67" s="155"/>
    </row>
    <row r="68" spans="14:16" ht="21.6">
      <c r="N68" s="155"/>
      <c r="O68" s="155"/>
      <c r="P68" s="155"/>
    </row>
    <row r="69" spans="14:16" ht="21.6">
      <c r="N69" s="155"/>
      <c r="O69" s="155"/>
      <c r="P69" s="155"/>
    </row>
    <row r="70" spans="14:16" ht="21.6">
      <c r="N70" s="155"/>
      <c r="O70" s="155"/>
      <c r="P70" s="155"/>
    </row>
    <row r="71" spans="14:16" ht="21.6">
      <c r="N71" s="155"/>
      <c r="O71" s="155"/>
      <c r="P71" s="155"/>
    </row>
    <row r="72" spans="14:16" ht="21.6">
      <c r="N72" s="155"/>
      <c r="O72" s="155"/>
      <c r="P72" s="155"/>
    </row>
    <row r="73" spans="14:16" ht="21.6">
      <c r="N73" s="155"/>
      <c r="O73" s="155"/>
      <c r="P73" s="155"/>
    </row>
    <row r="74" spans="14:16" ht="21.6">
      <c r="N74" s="155"/>
      <c r="O74" s="155"/>
      <c r="P74" s="155"/>
    </row>
    <row r="75" spans="14:16" ht="21.6">
      <c r="N75" s="155"/>
      <c r="O75" s="155"/>
      <c r="P75" s="155"/>
    </row>
    <row r="76" spans="14:16" ht="21.6">
      <c r="N76" s="155"/>
      <c r="O76" s="155"/>
      <c r="P76" s="155"/>
    </row>
    <row r="77" spans="14:16" ht="21.6">
      <c r="N77" s="155"/>
      <c r="O77" s="155"/>
      <c r="P77" s="155"/>
    </row>
    <row r="78" spans="14:16" ht="21.6">
      <c r="N78" s="155"/>
      <c r="O78" s="155"/>
      <c r="P78" s="155"/>
    </row>
    <row r="79" spans="14:16" ht="21.6">
      <c r="N79" s="155"/>
      <c r="O79" s="155"/>
      <c r="P79" s="155"/>
    </row>
    <row r="80" spans="14:16" ht="21.6">
      <c r="N80" s="155"/>
      <c r="O80" s="155"/>
      <c r="P80" s="155"/>
    </row>
    <row r="81" spans="14:16" ht="21.6">
      <c r="N81" s="155"/>
      <c r="O81" s="155"/>
      <c r="P81" s="155"/>
    </row>
    <row r="82" spans="14:16" ht="21.6">
      <c r="N82" s="155"/>
      <c r="O82" s="155"/>
      <c r="P82" s="155"/>
    </row>
    <row r="83" spans="14:16" ht="21.6">
      <c r="N83" s="155"/>
      <c r="O83" s="155"/>
      <c r="P83" s="155"/>
    </row>
    <row r="84" spans="14:16" ht="21.6">
      <c r="N84" s="155"/>
      <c r="O84" s="155"/>
      <c r="P84" s="155"/>
    </row>
    <row r="85" spans="14:16" ht="21.6">
      <c r="N85" s="155"/>
      <c r="O85" s="155"/>
      <c r="P85" s="155"/>
    </row>
    <row r="86" spans="14:16" ht="21.6">
      <c r="N86" s="155"/>
      <c r="O86" s="155"/>
      <c r="P86" s="155"/>
    </row>
    <row r="87" spans="14:16" ht="21.6">
      <c r="N87" s="155"/>
      <c r="O87" s="155"/>
      <c r="P87" s="155"/>
    </row>
    <row r="88" spans="14:16" ht="21.6">
      <c r="N88" s="155"/>
      <c r="O88" s="155"/>
      <c r="P88" s="155"/>
    </row>
    <row r="89" spans="14:16" ht="21.6">
      <c r="N89" s="155"/>
      <c r="O89" s="155"/>
      <c r="P89" s="155"/>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8D26E-DE26-4374-A7DF-0C84854863E2}">
  <dimension ref="B1:Q89"/>
  <sheetViews>
    <sheetView showOutlineSymbols="0" topLeftCell="A19" zoomScale="70" zoomScaleNormal="70" workbookViewId="0">
      <selection activeCell="C30" sqref="C30"/>
    </sheetView>
  </sheetViews>
  <sheetFormatPr defaultRowHeight="14.1"/>
  <cols>
    <col min="2" max="2" width="4.75" customWidth="1"/>
    <col min="3" max="3" width="39" bestFit="1" customWidth="1"/>
    <col min="4" max="4" width="45.25" bestFit="1" customWidth="1"/>
    <col min="5" max="5" width="35.875" bestFit="1" customWidth="1"/>
    <col min="6" max="6" width="10.5" customWidth="1"/>
    <col min="7" max="7" width="10.25" customWidth="1"/>
    <col min="8" max="8" width="30.875" customWidth="1"/>
    <col min="9" max="9" width="13.875" bestFit="1" customWidth="1"/>
    <col min="11" max="11" width="68.5" bestFit="1" customWidth="1"/>
    <col min="12" max="12" width="10.125" customWidth="1"/>
  </cols>
  <sheetData>
    <row r="1" spans="2:3">
      <c r="B1" s="86" t="s">
        <v>181</v>
      </c>
    </row>
    <row r="2" spans="2:3">
      <c r="B2" s="86"/>
    </row>
    <row r="3" spans="2:3" ht="17.45">
      <c r="C3" s="160" t="s">
        <v>182</v>
      </c>
    </row>
    <row r="23" spans="2:12" ht="21.95">
      <c r="B23" s="141" t="s">
        <v>135</v>
      </c>
    </row>
    <row r="25" spans="2:12">
      <c r="B25" s="67" t="s">
        <v>0</v>
      </c>
      <c r="C25" s="68" t="s">
        <v>95</v>
      </c>
      <c r="D25" s="68" t="s">
        <v>96</v>
      </c>
      <c r="E25" s="68" t="s">
        <v>97</v>
      </c>
      <c r="F25" s="68" t="s">
        <v>98</v>
      </c>
      <c r="G25" s="68" t="s">
        <v>99</v>
      </c>
      <c r="H25" s="69" t="s">
        <v>4</v>
      </c>
      <c r="I25" s="142" t="s">
        <v>136</v>
      </c>
      <c r="K25" s="87" t="s">
        <v>70</v>
      </c>
      <c r="L25" s="87" t="s">
        <v>71</v>
      </c>
    </row>
    <row r="26" spans="2:12" s="64" customFormat="1" ht="91.5" customHeight="1">
      <c r="B26" s="74">
        <v>1</v>
      </c>
      <c r="C26" s="74" t="s">
        <v>155</v>
      </c>
      <c r="D26" s="71" t="s">
        <v>174</v>
      </c>
      <c r="E26" s="74" t="s">
        <v>107</v>
      </c>
      <c r="F26" s="74" t="s">
        <v>118</v>
      </c>
      <c r="G26" s="74" t="s">
        <v>103</v>
      </c>
      <c r="H26" s="71" t="s">
        <v>183</v>
      </c>
      <c r="I26" s="158">
        <v>45798</v>
      </c>
      <c r="K26" s="88" t="s">
        <v>72</v>
      </c>
      <c r="L26" s="88" t="s">
        <v>73</v>
      </c>
    </row>
    <row r="27" spans="2:12" ht="36.950000000000003" customHeight="1">
      <c r="B27" s="74">
        <v>2</v>
      </c>
      <c r="C27" s="74" t="s">
        <v>176</v>
      </c>
      <c r="D27" s="74" t="s">
        <v>184</v>
      </c>
      <c r="E27" s="74" t="s">
        <v>107</v>
      </c>
      <c r="F27" s="74" t="s">
        <v>103</v>
      </c>
      <c r="G27" s="74" t="s">
        <v>103</v>
      </c>
      <c r="H27" s="74" t="s">
        <v>178</v>
      </c>
      <c r="I27" s="158">
        <v>45812</v>
      </c>
      <c r="K27" s="88" t="s">
        <v>74</v>
      </c>
      <c r="L27" s="88" t="s">
        <v>75</v>
      </c>
    </row>
    <row r="28" spans="2:12" ht="36.950000000000003" customHeight="1">
      <c r="B28" s="141" t="s">
        <v>138</v>
      </c>
      <c r="K28" s="149" t="s">
        <v>76</v>
      </c>
      <c r="L28" s="149" t="s">
        <v>77</v>
      </c>
    </row>
    <row r="29" spans="2:12" ht="32.450000000000003" customHeight="1">
      <c r="K29" s="149" t="s">
        <v>78</v>
      </c>
      <c r="L29" s="149" t="s">
        <v>79</v>
      </c>
    </row>
    <row r="30" spans="2:12" ht="14.45">
      <c r="B30" s="152" t="s">
        <v>0</v>
      </c>
      <c r="C30" s="153" t="s">
        <v>95</v>
      </c>
      <c r="D30" s="153" t="s">
        <v>96</v>
      </c>
      <c r="E30" s="153" t="s">
        <v>97</v>
      </c>
      <c r="F30" s="153" t="s">
        <v>98</v>
      </c>
      <c r="G30" s="153" t="s">
        <v>99</v>
      </c>
      <c r="H30" s="154" t="s">
        <v>4</v>
      </c>
      <c r="I30" s="142" t="s">
        <v>139</v>
      </c>
      <c r="K30" s="149" t="s">
        <v>80</v>
      </c>
      <c r="L30" s="260" t="s">
        <v>83</v>
      </c>
    </row>
    <row r="31" spans="2:12" ht="56.1">
      <c r="B31" s="74">
        <v>1</v>
      </c>
      <c r="C31" s="74" t="s">
        <v>185</v>
      </c>
      <c r="D31" s="71" t="s">
        <v>186</v>
      </c>
      <c r="E31" s="74" t="s">
        <v>187</v>
      </c>
      <c r="F31" s="74"/>
      <c r="G31" s="74"/>
      <c r="H31" s="71" t="s">
        <v>188</v>
      </c>
      <c r="I31" s="158">
        <v>45819</v>
      </c>
      <c r="K31" s="149" t="s">
        <v>82</v>
      </c>
      <c r="L31" s="149" t="s">
        <v>83</v>
      </c>
    </row>
    <row r="32" spans="2:12" ht="14.45">
      <c r="B32" s="64"/>
      <c r="K32" s="88" t="s">
        <v>84</v>
      </c>
      <c r="L32" s="88" t="s">
        <v>85</v>
      </c>
    </row>
    <row r="33" spans="2:17" ht="14.45">
      <c r="K33" s="88" t="s">
        <v>86</v>
      </c>
      <c r="L33" s="88" t="s">
        <v>87</v>
      </c>
    </row>
    <row r="34" spans="2:17" ht="18.95" customHeight="1">
      <c r="K34" s="88" t="s">
        <v>88</v>
      </c>
      <c r="L34" s="88" t="s">
        <v>89</v>
      </c>
    </row>
    <row r="35" spans="2:17" ht="21.6">
      <c r="B35" s="64"/>
      <c r="C35" s="64"/>
      <c r="D35" s="64"/>
      <c r="E35" s="64"/>
      <c r="F35" s="64"/>
      <c r="G35" s="64"/>
      <c r="H35" s="64"/>
      <c r="I35" s="64"/>
      <c r="K35" s="88" t="s">
        <v>90</v>
      </c>
      <c r="L35" s="88" t="s">
        <v>91</v>
      </c>
      <c r="O35" s="155"/>
      <c r="P35" s="156"/>
      <c r="Q35" s="156"/>
    </row>
    <row r="36" spans="2:17" ht="21.6">
      <c r="K36" s="88" t="s">
        <v>92</v>
      </c>
      <c r="L36" s="88" t="s">
        <v>93</v>
      </c>
      <c r="O36" s="155"/>
      <c r="P36" s="155"/>
      <c r="Q36" s="155"/>
    </row>
    <row r="37" spans="2:17" ht="21.6">
      <c r="O37" s="155"/>
      <c r="P37" s="155"/>
      <c r="Q37" s="155"/>
    </row>
    <row r="38" spans="2:17" s="64" customFormat="1" ht="21.6">
      <c r="B38"/>
      <c r="C38"/>
      <c r="D38"/>
      <c r="E38"/>
      <c r="F38"/>
      <c r="G38"/>
      <c r="H38"/>
      <c r="I38"/>
      <c r="O38" s="155"/>
      <c r="P38" s="155"/>
      <c r="Q38" s="155"/>
    </row>
    <row r="39" spans="2:17" ht="21.6">
      <c r="O39" s="155"/>
      <c r="P39" s="155"/>
      <c r="Q39" s="155"/>
    </row>
    <row r="40" spans="2:17" ht="21.6">
      <c r="O40" s="155"/>
      <c r="P40" s="155"/>
      <c r="Q40" s="155"/>
    </row>
    <row r="41" spans="2:17" ht="21.6">
      <c r="O41" s="155"/>
      <c r="P41" s="155"/>
      <c r="Q41" s="155"/>
    </row>
    <row r="42" spans="2:17" ht="21.6">
      <c r="O42" s="155"/>
      <c r="P42" s="155"/>
      <c r="Q42" s="155"/>
    </row>
    <row r="43" spans="2:17" ht="21.6">
      <c r="O43" s="155"/>
      <c r="P43" s="155"/>
      <c r="Q43" s="155"/>
    </row>
    <row r="44" spans="2:17" ht="21.6">
      <c r="O44" s="155"/>
      <c r="P44" s="155"/>
      <c r="Q44" s="155"/>
    </row>
    <row r="45" spans="2:17" ht="21.6">
      <c r="O45" s="155"/>
      <c r="P45" s="155"/>
      <c r="Q45" s="155"/>
    </row>
    <row r="46" spans="2:17" ht="21.6">
      <c r="O46" s="155"/>
      <c r="P46" s="155"/>
      <c r="Q46" s="155"/>
    </row>
    <row r="47" spans="2:17" ht="21.6">
      <c r="O47" s="155"/>
      <c r="P47" s="155"/>
      <c r="Q47" s="155"/>
    </row>
    <row r="48" spans="2:17" ht="21.6">
      <c r="O48" s="155"/>
      <c r="P48" s="155"/>
      <c r="Q48" s="155"/>
    </row>
    <row r="49" spans="15:17" ht="21.6">
      <c r="O49" s="155"/>
      <c r="P49" s="155"/>
      <c r="Q49" s="155"/>
    </row>
    <row r="50" spans="15:17" ht="21.6">
      <c r="O50" s="155"/>
      <c r="P50" s="155"/>
      <c r="Q50" s="155"/>
    </row>
    <row r="51" spans="15:17" ht="21.6">
      <c r="O51" s="155"/>
      <c r="P51" s="155"/>
      <c r="Q51" s="155"/>
    </row>
    <row r="52" spans="15:17" ht="21.6">
      <c r="O52" s="155"/>
      <c r="P52" s="155"/>
      <c r="Q52" s="155"/>
    </row>
    <row r="53" spans="15:17" ht="21.6">
      <c r="O53" s="155"/>
      <c r="P53" s="155"/>
      <c r="Q53" s="155"/>
    </row>
    <row r="54" spans="15:17" ht="21.6">
      <c r="O54" s="155"/>
      <c r="P54" s="155"/>
      <c r="Q54" s="155"/>
    </row>
    <row r="55" spans="15:17" ht="21.6">
      <c r="O55" s="155"/>
      <c r="P55" s="155"/>
      <c r="Q55" s="155"/>
    </row>
    <row r="56" spans="15:17" ht="21.6">
      <c r="O56" s="155"/>
      <c r="P56" s="155"/>
      <c r="Q56" s="155"/>
    </row>
    <row r="57" spans="15:17" ht="21.6">
      <c r="O57" s="155"/>
      <c r="P57" s="155"/>
      <c r="Q57" s="155"/>
    </row>
    <row r="58" spans="15:17" ht="21.6">
      <c r="O58" s="155"/>
      <c r="P58" s="155"/>
      <c r="Q58" s="155"/>
    </row>
    <row r="59" spans="15:17" ht="21.6">
      <c r="O59" s="155"/>
      <c r="P59" s="155"/>
      <c r="Q59" s="155"/>
    </row>
    <row r="60" spans="15:17" ht="21.6">
      <c r="O60" s="155"/>
      <c r="P60" s="155"/>
      <c r="Q60" s="155"/>
    </row>
    <row r="61" spans="15:17" ht="21.6">
      <c r="O61" s="155"/>
      <c r="P61" s="155"/>
      <c r="Q61" s="155"/>
    </row>
    <row r="62" spans="15:17" ht="21.6">
      <c r="O62" s="155"/>
      <c r="P62" s="155"/>
      <c r="Q62" s="155"/>
    </row>
    <row r="63" spans="15:17" ht="21.6">
      <c r="O63" s="155"/>
      <c r="P63" s="155"/>
      <c r="Q63" s="155"/>
    </row>
    <row r="64" spans="15:17" ht="21.6">
      <c r="O64" s="155"/>
      <c r="P64" s="155"/>
      <c r="Q64" s="155"/>
    </row>
    <row r="65" spans="15:17" ht="21.6">
      <c r="O65" s="155"/>
      <c r="P65" s="155"/>
      <c r="Q65" s="155"/>
    </row>
    <row r="66" spans="15:17" ht="21.6">
      <c r="O66" s="155"/>
      <c r="P66" s="155"/>
      <c r="Q66" s="155"/>
    </row>
    <row r="67" spans="15:17" ht="21.6">
      <c r="O67" s="155"/>
      <c r="P67" s="155"/>
      <c r="Q67" s="155"/>
    </row>
    <row r="68" spans="15:17" ht="21.6">
      <c r="O68" s="155"/>
      <c r="P68" s="155"/>
      <c r="Q68" s="155"/>
    </row>
    <row r="69" spans="15:17" ht="21.6">
      <c r="O69" s="155"/>
      <c r="P69" s="155"/>
      <c r="Q69" s="155"/>
    </row>
    <row r="70" spans="15:17" ht="21.6">
      <c r="O70" s="155"/>
      <c r="P70" s="155"/>
      <c r="Q70" s="155"/>
    </row>
    <row r="71" spans="15:17" ht="21.6">
      <c r="O71" s="155"/>
      <c r="P71" s="155"/>
      <c r="Q71" s="155"/>
    </row>
    <row r="72" spans="15:17" ht="21.6">
      <c r="O72" s="155"/>
      <c r="P72" s="155"/>
      <c r="Q72" s="155"/>
    </row>
    <row r="73" spans="15:17" ht="21.6">
      <c r="O73" s="155"/>
      <c r="P73" s="155"/>
      <c r="Q73" s="155"/>
    </row>
    <row r="74" spans="15:17" ht="21.6">
      <c r="O74" s="155"/>
      <c r="P74" s="155"/>
      <c r="Q74" s="155"/>
    </row>
    <row r="75" spans="15:17" ht="21.6">
      <c r="O75" s="155"/>
      <c r="P75" s="155"/>
      <c r="Q75" s="155"/>
    </row>
    <row r="76" spans="15:17" ht="21.6">
      <c r="O76" s="155"/>
      <c r="P76" s="155"/>
      <c r="Q76" s="155"/>
    </row>
    <row r="77" spans="15:17" ht="21.6">
      <c r="O77" s="155"/>
      <c r="P77" s="155"/>
      <c r="Q77" s="155"/>
    </row>
    <row r="78" spans="15:17" ht="21.6">
      <c r="O78" s="155"/>
      <c r="P78" s="155"/>
      <c r="Q78" s="155"/>
    </row>
    <row r="79" spans="15:17" ht="21.6">
      <c r="O79" s="155"/>
      <c r="P79" s="155"/>
      <c r="Q79" s="155"/>
    </row>
    <row r="80" spans="15:17" ht="21.6">
      <c r="O80" s="155"/>
      <c r="P80" s="155"/>
      <c r="Q80" s="155"/>
    </row>
    <row r="81" spans="15:17" ht="21.6">
      <c r="O81" s="155"/>
      <c r="P81" s="155"/>
      <c r="Q81" s="155"/>
    </row>
    <row r="82" spans="15:17" ht="21.6">
      <c r="O82" s="155"/>
      <c r="P82" s="155"/>
      <c r="Q82" s="155"/>
    </row>
    <row r="83" spans="15:17" ht="21.6">
      <c r="O83" s="155"/>
      <c r="P83" s="155"/>
      <c r="Q83" s="155"/>
    </row>
    <row r="84" spans="15:17" ht="21.6">
      <c r="O84" s="155"/>
      <c r="P84" s="155"/>
      <c r="Q84" s="155"/>
    </row>
    <row r="85" spans="15:17" ht="21.6">
      <c r="O85" s="155"/>
      <c r="P85" s="155"/>
      <c r="Q85" s="155"/>
    </row>
    <row r="86" spans="15:17" ht="21.6">
      <c r="O86" s="155"/>
      <c r="P86" s="155"/>
      <c r="Q86" s="155"/>
    </row>
    <row r="87" spans="15:17" ht="21.6">
      <c r="O87" s="155"/>
      <c r="P87" s="155"/>
      <c r="Q87" s="155"/>
    </row>
    <row r="88" spans="15:17" ht="21.6">
      <c r="O88" s="155"/>
      <c r="P88" s="155"/>
      <c r="Q88" s="155"/>
    </row>
    <row r="89" spans="15:17" ht="21.6">
      <c r="O89" s="155"/>
      <c r="P89" s="155"/>
      <c r="Q89" s="155"/>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D31B0-D2CC-4B26-A515-9F2D53ADFC35}">
  <dimension ref="B1:Q89"/>
  <sheetViews>
    <sheetView showOutlineSymbols="0" zoomScale="40" zoomScaleNormal="40" workbookViewId="0">
      <selection activeCell="C30" sqref="C30"/>
    </sheetView>
  </sheetViews>
  <sheetFormatPr defaultRowHeight="14.1"/>
  <cols>
    <col min="2" max="2" width="4.75" customWidth="1"/>
    <col min="3" max="3" width="39" bestFit="1" customWidth="1"/>
    <col min="4" max="4" width="45.25" bestFit="1" customWidth="1"/>
    <col min="5" max="5" width="35.875" bestFit="1" customWidth="1"/>
    <col min="6" max="6" width="10.5" customWidth="1"/>
    <col min="7" max="7" width="10.25" customWidth="1"/>
    <col min="8" max="8" width="39.25" customWidth="1"/>
    <col min="9" max="9" width="13.875" bestFit="1" customWidth="1"/>
    <col min="11" max="11" width="68.5" bestFit="1" customWidth="1"/>
    <col min="12" max="12" width="10.125" customWidth="1"/>
  </cols>
  <sheetData>
    <row r="1" spans="2:3">
      <c r="B1" s="86" t="s">
        <v>189</v>
      </c>
    </row>
    <row r="2" spans="2:3">
      <c r="B2" s="86"/>
    </row>
    <row r="3" spans="2:3" ht="17.45">
      <c r="C3" s="160" t="s">
        <v>190</v>
      </c>
    </row>
    <row r="23" spans="2:12" ht="21.95">
      <c r="B23" s="141" t="s">
        <v>135</v>
      </c>
    </row>
    <row r="25" spans="2:12">
      <c r="B25" s="67" t="s">
        <v>0</v>
      </c>
      <c r="C25" s="68" t="s">
        <v>95</v>
      </c>
      <c r="D25" s="68" t="s">
        <v>96</v>
      </c>
      <c r="E25" s="68" t="s">
        <v>97</v>
      </c>
      <c r="F25" s="68" t="s">
        <v>98</v>
      </c>
      <c r="G25" s="68" t="s">
        <v>99</v>
      </c>
      <c r="H25" s="69" t="s">
        <v>4</v>
      </c>
      <c r="I25" s="142" t="s">
        <v>136</v>
      </c>
      <c r="K25" s="87" t="s">
        <v>70</v>
      </c>
      <c r="L25" s="87" t="s">
        <v>71</v>
      </c>
    </row>
    <row r="26" spans="2:12" s="64" customFormat="1" ht="91.5" customHeight="1">
      <c r="B26" s="146">
        <v>1</v>
      </c>
      <c r="C26" s="146" t="s">
        <v>155</v>
      </c>
      <c r="D26" s="147" t="s">
        <v>174</v>
      </c>
      <c r="E26" s="146" t="s">
        <v>107</v>
      </c>
      <c r="F26" s="146" t="s">
        <v>118</v>
      </c>
      <c r="G26" s="146" t="s">
        <v>103</v>
      </c>
      <c r="H26" s="147" t="s">
        <v>183</v>
      </c>
      <c r="I26" s="169">
        <v>45798</v>
      </c>
      <c r="K26" s="88" t="s">
        <v>72</v>
      </c>
      <c r="L26" s="88" t="s">
        <v>73</v>
      </c>
    </row>
    <row r="27" spans="2:12" ht="36.950000000000003" customHeight="1">
      <c r="B27" s="74">
        <v>2</v>
      </c>
      <c r="C27" s="74" t="s">
        <v>176</v>
      </c>
      <c r="D27" s="74" t="s">
        <v>184</v>
      </c>
      <c r="E27" s="74" t="s">
        <v>107</v>
      </c>
      <c r="F27" s="74" t="s">
        <v>103</v>
      </c>
      <c r="G27" s="74" t="s">
        <v>103</v>
      </c>
      <c r="H27" s="71" t="s">
        <v>191</v>
      </c>
      <c r="I27" s="158">
        <v>45812</v>
      </c>
      <c r="K27" s="88" t="s">
        <v>74</v>
      </c>
      <c r="L27" s="88" t="s">
        <v>75</v>
      </c>
    </row>
    <row r="28" spans="2:12" ht="36.950000000000003" customHeight="1">
      <c r="B28" s="141" t="s">
        <v>138</v>
      </c>
      <c r="K28" s="149" t="s">
        <v>76</v>
      </c>
      <c r="L28" s="149" t="s">
        <v>77</v>
      </c>
    </row>
    <row r="29" spans="2:12" ht="32.450000000000003" customHeight="1">
      <c r="K29" s="149" t="s">
        <v>78</v>
      </c>
      <c r="L29" s="149" t="s">
        <v>79</v>
      </c>
    </row>
    <row r="30" spans="2:12" ht="14.45">
      <c r="B30" s="152" t="s">
        <v>0</v>
      </c>
      <c r="C30" s="153" t="s">
        <v>95</v>
      </c>
      <c r="D30" s="153" t="s">
        <v>96</v>
      </c>
      <c r="E30" s="153" t="s">
        <v>97</v>
      </c>
      <c r="F30" s="153" t="s">
        <v>98</v>
      </c>
      <c r="G30" s="153" t="s">
        <v>99</v>
      </c>
      <c r="H30" s="154" t="s">
        <v>4</v>
      </c>
      <c r="I30" s="142" t="s">
        <v>139</v>
      </c>
      <c r="K30" s="149" t="s">
        <v>80</v>
      </c>
      <c r="L30" s="260" t="s">
        <v>83</v>
      </c>
    </row>
    <row r="31" spans="2:12" ht="56.1">
      <c r="B31" s="74">
        <v>1</v>
      </c>
      <c r="C31" s="74" t="s">
        <v>185</v>
      </c>
      <c r="D31" s="71" t="s">
        <v>186</v>
      </c>
      <c r="E31" s="74" t="s">
        <v>187</v>
      </c>
      <c r="F31" s="74"/>
      <c r="G31" s="74"/>
      <c r="H31" s="71" t="s">
        <v>188</v>
      </c>
      <c r="I31" s="158">
        <v>45819</v>
      </c>
      <c r="K31" s="149" t="s">
        <v>82</v>
      </c>
      <c r="L31" s="149" t="s">
        <v>83</v>
      </c>
    </row>
    <row r="32" spans="2:12" ht="14.45">
      <c r="B32" s="64"/>
      <c r="K32" s="88" t="s">
        <v>84</v>
      </c>
      <c r="L32" s="88" t="s">
        <v>85</v>
      </c>
    </row>
    <row r="33" spans="2:17" ht="14.45">
      <c r="K33" s="88" t="s">
        <v>86</v>
      </c>
      <c r="L33" s="88" t="s">
        <v>87</v>
      </c>
    </row>
    <row r="34" spans="2:17" ht="18.95" customHeight="1">
      <c r="K34" s="88" t="s">
        <v>88</v>
      </c>
      <c r="L34" s="88" t="s">
        <v>89</v>
      </c>
    </row>
    <row r="35" spans="2:17" ht="21.6">
      <c r="B35" s="64"/>
      <c r="C35" s="64"/>
      <c r="D35" s="64"/>
      <c r="E35" s="64"/>
      <c r="F35" s="64"/>
      <c r="G35" s="64"/>
      <c r="H35" s="64"/>
      <c r="I35" s="64"/>
      <c r="K35" s="88" t="s">
        <v>90</v>
      </c>
      <c r="L35" s="88" t="s">
        <v>91</v>
      </c>
      <c r="O35" s="155"/>
      <c r="P35" s="156"/>
      <c r="Q35" s="156"/>
    </row>
    <row r="36" spans="2:17" ht="21.6">
      <c r="K36" s="88" t="s">
        <v>92</v>
      </c>
      <c r="L36" s="88" t="s">
        <v>93</v>
      </c>
      <c r="O36" s="155"/>
      <c r="P36" s="155"/>
      <c r="Q36" s="155"/>
    </row>
    <row r="37" spans="2:17" ht="21.6">
      <c r="O37" s="155"/>
      <c r="P37" s="155"/>
      <c r="Q37" s="155"/>
    </row>
    <row r="38" spans="2:17" s="64" customFormat="1" ht="21.6">
      <c r="B38"/>
      <c r="C38"/>
      <c r="D38"/>
      <c r="E38"/>
      <c r="F38"/>
      <c r="G38"/>
      <c r="H38"/>
      <c r="I38"/>
      <c r="O38" s="155"/>
      <c r="P38" s="155"/>
      <c r="Q38" s="155"/>
    </row>
    <row r="39" spans="2:17" ht="21.6">
      <c r="O39" s="155"/>
      <c r="P39" s="155"/>
      <c r="Q39" s="155"/>
    </row>
    <row r="40" spans="2:17" ht="21.6">
      <c r="O40" s="155"/>
      <c r="P40" s="155"/>
      <c r="Q40" s="155"/>
    </row>
    <row r="41" spans="2:17" ht="21.6">
      <c r="O41" s="155"/>
      <c r="P41" s="155"/>
      <c r="Q41" s="155"/>
    </row>
    <row r="42" spans="2:17" ht="21.6">
      <c r="O42" s="155"/>
      <c r="P42" s="155"/>
      <c r="Q42" s="155"/>
    </row>
    <row r="43" spans="2:17" ht="21.6">
      <c r="O43" s="155"/>
      <c r="P43" s="155"/>
      <c r="Q43" s="155"/>
    </row>
    <row r="44" spans="2:17" ht="21.6">
      <c r="O44" s="155"/>
      <c r="P44" s="155"/>
      <c r="Q44" s="155"/>
    </row>
    <row r="45" spans="2:17" ht="21.6">
      <c r="O45" s="155"/>
      <c r="P45" s="155"/>
      <c r="Q45" s="155"/>
    </row>
    <row r="46" spans="2:17" ht="21.6">
      <c r="O46" s="155"/>
      <c r="P46" s="155"/>
      <c r="Q46" s="155"/>
    </row>
    <row r="47" spans="2:17" ht="21.6">
      <c r="O47" s="155"/>
      <c r="P47" s="155"/>
      <c r="Q47" s="155"/>
    </row>
    <row r="48" spans="2:17" ht="21.6">
      <c r="O48" s="155"/>
      <c r="P48" s="155"/>
      <c r="Q48" s="155"/>
    </row>
    <row r="49" spans="15:17" ht="21.6">
      <c r="O49" s="155"/>
      <c r="P49" s="155"/>
      <c r="Q49" s="155"/>
    </row>
    <row r="50" spans="15:17" ht="21.6">
      <c r="O50" s="155"/>
      <c r="P50" s="155"/>
      <c r="Q50" s="155"/>
    </row>
    <row r="51" spans="15:17" ht="21.6">
      <c r="O51" s="155"/>
      <c r="P51" s="155"/>
      <c r="Q51" s="155"/>
    </row>
    <row r="52" spans="15:17" ht="21.6">
      <c r="O52" s="155"/>
      <c r="P52" s="155"/>
      <c r="Q52" s="155"/>
    </row>
    <row r="53" spans="15:17" ht="21.6">
      <c r="O53" s="155"/>
      <c r="P53" s="155"/>
      <c r="Q53" s="155"/>
    </row>
    <row r="54" spans="15:17" ht="21.6">
      <c r="O54" s="155"/>
      <c r="P54" s="155"/>
      <c r="Q54" s="155"/>
    </row>
    <row r="55" spans="15:17" ht="21.6">
      <c r="O55" s="155"/>
      <c r="P55" s="155"/>
      <c r="Q55" s="155"/>
    </row>
    <row r="56" spans="15:17" ht="21.6">
      <c r="O56" s="155"/>
      <c r="P56" s="155"/>
      <c r="Q56" s="155"/>
    </row>
    <row r="57" spans="15:17" ht="21.6">
      <c r="O57" s="155"/>
      <c r="P57" s="155"/>
      <c r="Q57" s="155"/>
    </row>
    <row r="58" spans="15:17" ht="21.6">
      <c r="O58" s="155"/>
      <c r="P58" s="155"/>
      <c r="Q58" s="155"/>
    </row>
    <row r="59" spans="15:17" ht="21.6">
      <c r="O59" s="155"/>
      <c r="P59" s="155"/>
      <c r="Q59" s="155"/>
    </row>
    <row r="60" spans="15:17" ht="21.6">
      <c r="O60" s="155"/>
      <c r="P60" s="155"/>
      <c r="Q60" s="155"/>
    </row>
    <row r="61" spans="15:17" ht="21.6">
      <c r="O61" s="155"/>
      <c r="P61" s="155"/>
      <c r="Q61" s="155"/>
    </row>
    <row r="62" spans="15:17" ht="21.6">
      <c r="O62" s="155"/>
      <c r="P62" s="155"/>
      <c r="Q62" s="155"/>
    </row>
    <row r="63" spans="15:17" ht="21.6">
      <c r="O63" s="155"/>
      <c r="P63" s="155"/>
      <c r="Q63" s="155"/>
    </row>
    <row r="64" spans="15:17" ht="21.6">
      <c r="O64" s="155"/>
      <c r="P64" s="155"/>
      <c r="Q64" s="155"/>
    </row>
    <row r="65" spans="15:17" ht="21.6">
      <c r="O65" s="155"/>
      <c r="P65" s="155"/>
      <c r="Q65" s="155"/>
    </row>
    <row r="66" spans="15:17" ht="21.6">
      <c r="O66" s="155"/>
      <c r="P66" s="155"/>
      <c r="Q66" s="155"/>
    </row>
    <row r="67" spans="15:17" ht="21.6">
      <c r="O67" s="155"/>
      <c r="P67" s="155"/>
      <c r="Q67" s="155"/>
    </row>
    <row r="68" spans="15:17" ht="21.6">
      <c r="O68" s="155"/>
      <c r="P68" s="155"/>
      <c r="Q68" s="155"/>
    </row>
    <row r="69" spans="15:17" ht="21.6">
      <c r="O69" s="155"/>
      <c r="P69" s="155"/>
      <c r="Q69" s="155"/>
    </row>
    <row r="70" spans="15:17" ht="21.6">
      <c r="O70" s="155"/>
      <c r="P70" s="155"/>
      <c r="Q70" s="155"/>
    </row>
    <row r="71" spans="15:17" ht="21.6">
      <c r="O71" s="155"/>
      <c r="P71" s="155"/>
      <c r="Q71" s="155"/>
    </row>
    <row r="72" spans="15:17" ht="21.6">
      <c r="O72" s="155"/>
      <c r="P72" s="155"/>
      <c r="Q72" s="155"/>
    </row>
    <row r="73" spans="15:17" ht="21.6">
      <c r="O73" s="155"/>
      <c r="P73" s="155"/>
      <c r="Q73" s="155"/>
    </row>
    <row r="74" spans="15:17" ht="21.6">
      <c r="O74" s="155"/>
      <c r="P74" s="155"/>
      <c r="Q74" s="155"/>
    </row>
    <row r="75" spans="15:17" ht="21.6">
      <c r="O75" s="155"/>
      <c r="P75" s="155"/>
      <c r="Q75" s="155"/>
    </row>
    <row r="76" spans="15:17" ht="21.6">
      <c r="O76" s="155"/>
      <c r="P76" s="155"/>
      <c r="Q76" s="155"/>
    </row>
    <row r="77" spans="15:17" ht="21.6">
      <c r="O77" s="155"/>
      <c r="P77" s="155"/>
      <c r="Q77" s="155"/>
    </row>
    <row r="78" spans="15:17" ht="21.6">
      <c r="O78" s="155"/>
      <c r="P78" s="155"/>
      <c r="Q78" s="155"/>
    </row>
    <row r="79" spans="15:17" ht="21.6">
      <c r="O79" s="155"/>
      <c r="P79" s="155"/>
      <c r="Q79" s="155"/>
    </row>
    <row r="80" spans="15:17" ht="21.6">
      <c r="O80" s="155"/>
      <c r="P80" s="155"/>
      <c r="Q80" s="155"/>
    </row>
    <row r="81" spans="15:17" ht="21.6">
      <c r="O81" s="155"/>
      <c r="P81" s="155"/>
      <c r="Q81" s="155"/>
    </row>
    <row r="82" spans="15:17" ht="21.6">
      <c r="O82" s="155"/>
      <c r="P82" s="155"/>
      <c r="Q82" s="155"/>
    </row>
    <row r="83" spans="15:17" ht="21.6">
      <c r="O83" s="155"/>
      <c r="P83" s="155"/>
      <c r="Q83" s="155"/>
    </row>
    <row r="84" spans="15:17" ht="21.6">
      <c r="O84" s="155"/>
      <c r="P84" s="155"/>
      <c r="Q84" s="155"/>
    </row>
    <row r="85" spans="15:17" ht="21.6">
      <c r="O85" s="155"/>
      <c r="P85" s="155"/>
      <c r="Q85" s="155"/>
    </row>
    <row r="86" spans="15:17" ht="21.6">
      <c r="O86" s="155"/>
      <c r="P86" s="155"/>
      <c r="Q86" s="155"/>
    </row>
    <row r="87" spans="15:17" ht="21.6">
      <c r="O87" s="155"/>
      <c r="P87" s="155"/>
      <c r="Q87" s="155"/>
    </row>
    <row r="88" spans="15:17" ht="21.6">
      <c r="O88" s="155"/>
      <c r="P88" s="155"/>
      <c r="Q88" s="155"/>
    </row>
    <row r="89" spans="15:17" ht="21.6">
      <c r="O89" s="155"/>
      <c r="P89" s="155"/>
      <c r="Q89" s="155"/>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B3FAE-D113-4766-BEC8-E803302A6A23}">
  <dimension ref="A1:P89"/>
  <sheetViews>
    <sheetView showOutlineSymbols="0" zoomScale="85" zoomScaleNormal="85" workbookViewId="0">
      <selection activeCell="B35" sqref="B35"/>
    </sheetView>
  </sheetViews>
  <sheetFormatPr defaultRowHeight="14.1"/>
  <cols>
    <col min="1" max="1" width="4.75" customWidth="1"/>
    <col min="2" max="2" width="39" bestFit="1" customWidth="1"/>
    <col min="3" max="3" width="45.25" bestFit="1" customWidth="1"/>
    <col min="4" max="4" width="35.875" bestFit="1" customWidth="1"/>
    <col min="5" max="5" width="10.5" customWidth="1"/>
    <col min="6" max="6" width="10.25" customWidth="1"/>
    <col min="7" max="7" width="39.25" customWidth="1"/>
    <col min="8" max="8" width="13.875" bestFit="1" customWidth="1"/>
    <col min="10" max="10" width="68.5" bestFit="1" customWidth="1"/>
    <col min="11" max="11" width="10.125" customWidth="1"/>
  </cols>
  <sheetData>
    <row r="1" spans="1:2">
      <c r="A1" s="86" t="s">
        <v>192</v>
      </c>
    </row>
    <row r="2" spans="1:2">
      <c r="A2" s="86"/>
    </row>
    <row r="3" spans="1:2" ht="17.45">
      <c r="B3" s="160" t="s">
        <v>193</v>
      </c>
    </row>
    <row r="23" spans="1:11" ht="27.95" customHeight="1">
      <c r="A23" s="141" t="s">
        <v>135</v>
      </c>
    </row>
    <row r="25" spans="1:11">
      <c r="A25" s="67" t="s">
        <v>0</v>
      </c>
      <c r="B25" s="68" t="s">
        <v>95</v>
      </c>
      <c r="C25" s="68" t="s">
        <v>96</v>
      </c>
      <c r="D25" s="68" t="s">
        <v>97</v>
      </c>
      <c r="E25" s="68" t="s">
        <v>98</v>
      </c>
      <c r="F25" s="68" t="s">
        <v>99</v>
      </c>
      <c r="G25" s="69" t="s">
        <v>4</v>
      </c>
      <c r="H25" s="142" t="s">
        <v>136</v>
      </c>
      <c r="J25" s="87" t="s">
        <v>70</v>
      </c>
      <c r="K25" s="87" t="s">
        <v>71</v>
      </c>
    </row>
    <row r="26" spans="1:11" s="64" customFormat="1" ht="55.5" customHeight="1">
      <c r="A26" s="74">
        <v>1</v>
      </c>
      <c r="B26" s="74" t="s">
        <v>176</v>
      </c>
      <c r="C26" s="71" t="s">
        <v>194</v>
      </c>
      <c r="D26" s="74" t="s">
        <v>107</v>
      </c>
      <c r="E26" s="74" t="s">
        <v>103</v>
      </c>
      <c r="F26" s="74" t="s">
        <v>103</v>
      </c>
      <c r="G26" s="71" t="s">
        <v>195</v>
      </c>
      <c r="H26" s="158">
        <v>45812</v>
      </c>
      <c r="J26" s="88" t="s">
        <v>72</v>
      </c>
      <c r="K26" s="88" t="s">
        <v>73</v>
      </c>
    </row>
    <row r="27" spans="1:11" ht="36.950000000000003" customHeight="1">
      <c r="A27" s="141" t="s">
        <v>138</v>
      </c>
      <c r="J27" s="88" t="s">
        <v>74</v>
      </c>
      <c r="K27" s="88" t="s">
        <v>75</v>
      </c>
    </row>
    <row r="28" spans="1:11" ht="36.950000000000003" customHeight="1">
      <c r="J28" s="149" t="s">
        <v>76</v>
      </c>
      <c r="K28" s="149" t="s">
        <v>77</v>
      </c>
    </row>
    <row r="29" spans="1:11" ht="32.450000000000003" customHeight="1">
      <c r="A29" s="152" t="s">
        <v>0</v>
      </c>
      <c r="B29" s="153" t="s">
        <v>95</v>
      </c>
      <c r="C29" s="153" t="s">
        <v>96</v>
      </c>
      <c r="D29" s="153" t="s">
        <v>97</v>
      </c>
      <c r="E29" s="153" t="s">
        <v>98</v>
      </c>
      <c r="F29" s="153" t="s">
        <v>99</v>
      </c>
      <c r="G29" s="154" t="s">
        <v>4</v>
      </c>
      <c r="H29" s="142" t="s">
        <v>139</v>
      </c>
      <c r="J29" s="149" t="s">
        <v>78</v>
      </c>
      <c r="K29" s="149" t="s">
        <v>79</v>
      </c>
    </row>
    <row r="30" spans="1:11" ht="21" customHeight="1">
      <c r="A30" s="74">
        <v>1</v>
      </c>
      <c r="B30" s="74" t="s">
        <v>185</v>
      </c>
      <c r="C30" s="71" t="s">
        <v>196</v>
      </c>
      <c r="D30" s="74" t="s">
        <v>187</v>
      </c>
      <c r="E30" s="74"/>
      <c r="F30" s="74"/>
      <c r="G30" s="71" t="s">
        <v>197</v>
      </c>
      <c r="H30" s="158">
        <v>45819</v>
      </c>
      <c r="J30" s="149" t="s">
        <v>80</v>
      </c>
      <c r="K30" s="260" t="s">
        <v>83</v>
      </c>
    </row>
    <row r="31" spans="1:11" ht="14.45">
      <c r="A31" s="64"/>
      <c r="J31" s="149" t="s">
        <v>82</v>
      </c>
      <c r="K31" s="149" t="s">
        <v>83</v>
      </c>
    </row>
    <row r="32" spans="1:11" ht="14.45">
      <c r="J32" s="88" t="s">
        <v>84</v>
      </c>
      <c r="K32" s="88" t="s">
        <v>85</v>
      </c>
    </row>
    <row r="33" spans="1:16" ht="14.45">
      <c r="J33" s="88" t="s">
        <v>86</v>
      </c>
      <c r="K33" s="88" t="s">
        <v>87</v>
      </c>
    </row>
    <row r="34" spans="1:16" ht="18.95" customHeight="1">
      <c r="A34" s="64"/>
      <c r="B34" s="64"/>
      <c r="C34" s="64"/>
      <c r="D34" s="64"/>
      <c r="E34" s="64"/>
      <c r="F34" s="64"/>
      <c r="G34" s="64"/>
      <c r="H34" s="64"/>
      <c r="J34" s="88" t="s">
        <v>88</v>
      </c>
      <c r="K34" s="88" t="s">
        <v>89</v>
      </c>
    </row>
    <row r="35" spans="1:16" ht="21.6">
      <c r="J35" s="88" t="s">
        <v>90</v>
      </c>
      <c r="K35" s="88" t="s">
        <v>91</v>
      </c>
      <c r="N35" s="155"/>
      <c r="O35" s="156"/>
      <c r="P35" s="156"/>
    </row>
    <row r="36" spans="1:16" ht="21.6">
      <c r="J36" s="88" t="s">
        <v>92</v>
      </c>
      <c r="K36" s="88" t="s">
        <v>93</v>
      </c>
      <c r="N36" s="155"/>
      <c r="O36" s="155"/>
      <c r="P36" s="155"/>
    </row>
    <row r="37" spans="1:16" ht="21.6">
      <c r="N37" s="155"/>
      <c r="O37" s="155"/>
      <c r="P37" s="155"/>
    </row>
    <row r="38" spans="1:16" s="64" customFormat="1" ht="21.6">
      <c r="A38"/>
      <c r="B38"/>
      <c r="C38"/>
      <c r="D38"/>
      <c r="E38"/>
      <c r="F38"/>
      <c r="G38"/>
      <c r="H38"/>
      <c r="N38" s="155"/>
      <c r="O38" s="155"/>
      <c r="P38" s="155"/>
    </row>
    <row r="39" spans="1:16" ht="21.6">
      <c r="N39" s="155"/>
      <c r="O39" s="155"/>
      <c r="P39" s="155"/>
    </row>
    <row r="40" spans="1:16" ht="21.6">
      <c r="N40" s="155"/>
      <c r="O40" s="155"/>
      <c r="P40" s="155"/>
    </row>
    <row r="41" spans="1:16" ht="21.6">
      <c r="N41" s="155"/>
      <c r="O41" s="155"/>
      <c r="P41" s="155"/>
    </row>
    <row r="42" spans="1:16" ht="21.6">
      <c r="N42" s="155"/>
      <c r="O42" s="155"/>
      <c r="P42" s="155"/>
    </row>
    <row r="43" spans="1:16" ht="21.6">
      <c r="N43" s="155"/>
      <c r="O43" s="155"/>
      <c r="P43" s="155"/>
    </row>
    <row r="44" spans="1:16" ht="21.6">
      <c r="N44" s="155"/>
      <c r="O44" s="155"/>
      <c r="P44" s="155"/>
    </row>
    <row r="45" spans="1:16" ht="21.6">
      <c r="N45" s="155"/>
      <c r="O45" s="155"/>
      <c r="P45" s="155"/>
    </row>
    <row r="46" spans="1:16" ht="21.6">
      <c r="N46" s="155"/>
      <c r="O46" s="155"/>
      <c r="P46" s="155"/>
    </row>
    <row r="47" spans="1:16" ht="21.6">
      <c r="N47" s="155"/>
      <c r="O47" s="155"/>
      <c r="P47" s="155"/>
    </row>
    <row r="48" spans="1:16" ht="21.6">
      <c r="N48" s="155"/>
      <c r="O48" s="155"/>
      <c r="P48" s="155"/>
    </row>
    <row r="49" spans="14:16" ht="21.6">
      <c r="N49" s="155"/>
      <c r="O49" s="155"/>
      <c r="P49" s="155"/>
    </row>
    <row r="50" spans="14:16" ht="21.6">
      <c r="N50" s="155"/>
      <c r="O50" s="155"/>
      <c r="P50" s="155"/>
    </row>
    <row r="51" spans="14:16" ht="21.6">
      <c r="N51" s="155"/>
      <c r="O51" s="155"/>
      <c r="P51" s="155"/>
    </row>
    <row r="52" spans="14:16" ht="21.6">
      <c r="N52" s="155"/>
      <c r="O52" s="155"/>
      <c r="P52" s="155"/>
    </row>
    <row r="53" spans="14:16" ht="21.6">
      <c r="N53" s="155"/>
      <c r="O53" s="155"/>
      <c r="P53" s="155"/>
    </row>
    <row r="54" spans="14:16" ht="21.6">
      <c r="N54" s="155"/>
      <c r="O54" s="155"/>
      <c r="P54" s="155"/>
    </row>
    <row r="55" spans="14:16" ht="21.6">
      <c r="N55" s="155"/>
      <c r="O55" s="155"/>
      <c r="P55" s="155"/>
    </row>
    <row r="56" spans="14:16" ht="21.6">
      <c r="N56" s="155"/>
      <c r="O56" s="155"/>
      <c r="P56" s="155"/>
    </row>
    <row r="57" spans="14:16" ht="21.6">
      <c r="N57" s="155"/>
      <c r="O57" s="155"/>
      <c r="P57" s="155"/>
    </row>
    <row r="58" spans="14:16" ht="21.6">
      <c r="N58" s="155"/>
      <c r="O58" s="155"/>
      <c r="P58" s="155"/>
    </row>
    <row r="59" spans="14:16" ht="21.6">
      <c r="N59" s="155"/>
      <c r="O59" s="155"/>
      <c r="P59" s="155"/>
    </row>
    <row r="60" spans="14:16" ht="21.6">
      <c r="N60" s="155"/>
      <c r="O60" s="155"/>
      <c r="P60" s="155"/>
    </row>
    <row r="61" spans="14:16" ht="21.6">
      <c r="N61" s="155"/>
      <c r="O61" s="155"/>
      <c r="P61" s="155"/>
    </row>
    <row r="62" spans="14:16" ht="21.6">
      <c r="N62" s="155"/>
      <c r="O62" s="155"/>
      <c r="P62" s="155"/>
    </row>
    <row r="63" spans="14:16" ht="21.6">
      <c r="N63" s="155"/>
      <c r="O63" s="155"/>
      <c r="P63" s="155"/>
    </row>
    <row r="64" spans="14:16" ht="21.6">
      <c r="N64" s="155"/>
      <c r="O64" s="155"/>
      <c r="P64" s="155"/>
    </row>
    <row r="65" spans="14:16" ht="21.6">
      <c r="N65" s="155"/>
      <c r="O65" s="155"/>
      <c r="P65" s="155"/>
    </row>
    <row r="66" spans="14:16" ht="21.6">
      <c r="N66" s="155"/>
      <c r="O66" s="155"/>
      <c r="P66" s="155"/>
    </row>
    <row r="67" spans="14:16" ht="21.6">
      <c r="N67" s="155"/>
      <c r="O67" s="155"/>
      <c r="P67" s="155"/>
    </row>
    <row r="68" spans="14:16" ht="21.6">
      <c r="N68" s="155"/>
      <c r="O68" s="155"/>
      <c r="P68" s="155"/>
    </row>
    <row r="69" spans="14:16" ht="21.6">
      <c r="N69" s="155"/>
      <c r="O69" s="155"/>
      <c r="P69" s="155"/>
    </row>
    <row r="70" spans="14:16" ht="21.6">
      <c r="N70" s="155"/>
      <c r="O70" s="155"/>
      <c r="P70" s="155"/>
    </row>
    <row r="71" spans="14:16" ht="21.6">
      <c r="N71" s="155"/>
      <c r="O71" s="155"/>
      <c r="P71" s="155"/>
    </row>
    <row r="72" spans="14:16" ht="21.6">
      <c r="N72" s="155"/>
      <c r="O72" s="155"/>
      <c r="P72" s="155"/>
    </row>
    <row r="73" spans="14:16" ht="21.6">
      <c r="N73" s="155"/>
      <c r="O73" s="155"/>
      <c r="P73" s="155"/>
    </row>
    <row r="74" spans="14:16" ht="21.6">
      <c r="N74" s="155"/>
      <c r="O74" s="155"/>
      <c r="P74" s="155"/>
    </row>
    <row r="75" spans="14:16" ht="21.6">
      <c r="N75" s="155"/>
      <c r="O75" s="155"/>
      <c r="P75" s="155"/>
    </row>
    <row r="76" spans="14:16" ht="21.6">
      <c r="N76" s="155"/>
      <c r="O76" s="155"/>
      <c r="P76" s="155"/>
    </row>
    <row r="77" spans="14:16" ht="21.6">
      <c r="N77" s="155"/>
      <c r="O77" s="155"/>
      <c r="P77" s="155"/>
    </row>
    <row r="78" spans="14:16" ht="21.6">
      <c r="N78" s="155"/>
      <c r="O78" s="155"/>
      <c r="P78" s="155"/>
    </row>
    <row r="79" spans="14:16" ht="21.6">
      <c r="N79" s="155"/>
      <c r="O79" s="155"/>
      <c r="P79" s="155"/>
    </row>
    <row r="80" spans="14:16" ht="21.6">
      <c r="N80" s="155"/>
      <c r="O80" s="155"/>
      <c r="P80" s="155"/>
    </row>
    <row r="81" spans="14:16" ht="21.6">
      <c r="N81" s="155"/>
      <c r="O81" s="155"/>
      <c r="P81" s="155"/>
    </row>
    <row r="82" spans="14:16" ht="21.6">
      <c r="N82" s="155"/>
      <c r="O82" s="155"/>
      <c r="P82" s="155"/>
    </row>
    <row r="83" spans="14:16" ht="21.6">
      <c r="N83" s="155"/>
      <c r="O83" s="155"/>
      <c r="P83" s="155"/>
    </row>
    <row r="84" spans="14:16" ht="21.6">
      <c r="N84" s="155"/>
      <c r="O84" s="155"/>
      <c r="P84" s="155"/>
    </row>
    <row r="85" spans="14:16" ht="21.6">
      <c r="N85" s="155"/>
      <c r="O85" s="155"/>
      <c r="P85" s="155"/>
    </row>
    <row r="86" spans="14:16" ht="21.6">
      <c r="N86" s="155"/>
      <c r="O86" s="155"/>
      <c r="P86" s="155"/>
    </row>
    <row r="87" spans="14:16" ht="21.6">
      <c r="N87" s="155"/>
      <c r="O87" s="155"/>
      <c r="P87" s="155"/>
    </row>
    <row r="88" spans="14:16" ht="21.6">
      <c r="N88" s="155"/>
      <c r="O88" s="155"/>
      <c r="P88" s="155"/>
    </row>
    <row r="89" spans="14:16" ht="21.6">
      <c r="N89" s="155"/>
      <c r="O89" s="155"/>
      <c r="P89" s="155"/>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35B7D-1529-4769-A84F-9C55104F574F}">
  <dimension ref="A1:P89"/>
  <sheetViews>
    <sheetView showOutlineSymbols="0" zoomScale="85" zoomScaleNormal="85" workbookViewId="0">
      <selection activeCell="B35" sqref="B35"/>
    </sheetView>
  </sheetViews>
  <sheetFormatPr defaultRowHeight="14.1"/>
  <cols>
    <col min="1" max="1" width="4.75" customWidth="1"/>
    <col min="2" max="2" width="39" bestFit="1" customWidth="1"/>
    <col min="3" max="3" width="45.25" bestFit="1" customWidth="1"/>
    <col min="4" max="4" width="35.875" bestFit="1" customWidth="1"/>
    <col min="5" max="5" width="10.5" customWidth="1"/>
    <col min="6" max="6" width="10.25" customWidth="1"/>
    <col min="7" max="7" width="39.25" customWidth="1"/>
    <col min="8" max="8" width="13.875" bestFit="1" customWidth="1"/>
    <col min="10" max="10" width="68.5" bestFit="1" customWidth="1"/>
    <col min="11" max="11" width="10.125" customWidth="1"/>
  </cols>
  <sheetData>
    <row r="1" spans="1:2" ht="19.5" customHeight="1">
      <c r="A1" s="86" t="s">
        <v>198</v>
      </c>
    </row>
    <row r="2" spans="1:2">
      <c r="A2" s="86"/>
    </row>
    <row r="3" spans="1:2" ht="17.45">
      <c r="B3" s="160" t="s">
        <v>199</v>
      </c>
    </row>
    <row r="23" spans="1:11" ht="27.95" customHeight="1">
      <c r="A23" s="141" t="s">
        <v>135</v>
      </c>
    </row>
    <row r="25" spans="1:11">
      <c r="A25" s="67" t="s">
        <v>0</v>
      </c>
      <c r="B25" s="68" t="s">
        <v>95</v>
      </c>
      <c r="C25" s="68" t="s">
        <v>96</v>
      </c>
      <c r="D25" s="68" t="s">
        <v>97</v>
      </c>
      <c r="E25" s="68" t="s">
        <v>98</v>
      </c>
      <c r="F25" s="68" t="s">
        <v>99</v>
      </c>
      <c r="G25" s="69" t="s">
        <v>4</v>
      </c>
      <c r="H25" s="142" t="s">
        <v>136</v>
      </c>
      <c r="J25" s="87" t="s">
        <v>70</v>
      </c>
      <c r="K25" s="87" t="s">
        <v>71</v>
      </c>
    </row>
    <row r="26" spans="1:11" s="64" customFormat="1" ht="65.45" customHeight="1">
      <c r="A26" s="146">
        <v>1</v>
      </c>
      <c r="B26" s="146" t="s">
        <v>176</v>
      </c>
      <c r="C26" s="147" t="s">
        <v>200</v>
      </c>
      <c r="D26" s="146" t="s">
        <v>107</v>
      </c>
      <c r="E26" s="146" t="s">
        <v>103</v>
      </c>
      <c r="F26" s="146" t="s">
        <v>103</v>
      </c>
      <c r="G26" s="147" t="s">
        <v>195</v>
      </c>
      <c r="H26" s="169">
        <v>45812</v>
      </c>
      <c r="J26" s="88" t="s">
        <v>72</v>
      </c>
      <c r="K26" s="88" t="s">
        <v>73</v>
      </c>
    </row>
    <row r="27" spans="1:11" ht="36.950000000000003" customHeight="1">
      <c r="A27" s="141" t="s">
        <v>138</v>
      </c>
      <c r="J27" s="88" t="s">
        <v>74</v>
      </c>
      <c r="K27" s="88" t="s">
        <v>75</v>
      </c>
    </row>
    <row r="28" spans="1:11" ht="36.950000000000003" customHeight="1">
      <c r="J28" s="149" t="s">
        <v>76</v>
      </c>
      <c r="K28" s="149" t="s">
        <v>77</v>
      </c>
    </row>
    <row r="29" spans="1:11" ht="32.450000000000003" customHeight="1">
      <c r="A29" s="152" t="s">
        <v>0</v>
      </c>
      <c r="B29" s="153" t="s">
        <v>95</v>
      </c>
      <c r="C29" s="153" t="s">
        <v>96</v>
      </c>
      <c r="D29" s="153" t="s">
        <v>97</v>
      </c>
      <c r="E29" s="153" t="s">
        <v>98</v>
      </c>
      <c r="F29" s="153" t="s">
        <v>99</v>
      </c>
      <c r="G29" s="154" t="s">
        <v>4</v>
      </c>
      <c r="H29" s="142" t="s">
        <v>139</v>
      </c>
      <c r="J29" s="149" t="s">
        <v>78</v>
      </c>
      <c r="K29" s="149" t="s">
        <v>79</v>
      </c>
    </row>
    <row r="30" spans="1:11" ht="21" customHeight="1">
      <c r="A30" s="74">
        <v>1</v>
      </c>
      <c r="B30" s="74" t="s">
        <v>185</v>
      </c>
      <c r="C30" s="71" t="s">
        <v>201</v>
      </c>
      <c r="D30" s="74" t="s">
        <v>187</v>
      </c>
      <c r="E30" s="74"/>
      <c r="F30" s="74"/>
      <c r="G30" s="71" t="s">
        <v>197</v>
      </c>
      <c r="H30" s="158">
        <v>45819</v>
      </c>
      <c r="J30" s="149" t="s">
        <v>80</v>
      </c>
      <c r="K30" s="260" t="s">
        <v>83</v>
      </c>
    </row>
    <row r="31" spans="1:11" ht="14.45">
      <c r="A31" s="64"/>
      <c r="J31" s="149" t="s">
        <v>82</v>
      </c>
      <c r="K31" s="149" t="s">
        <v>83</v>
      </c>
    </row>
    <row r="32" spans="1:11" ht="14.45">
      <c r="J32" s="88" t="s">
        <v>84</v>
      </c>
      <c r="K32" s="88" t="s">
        <v>85</v>
      </c>
    </row>
    <row r="33" spans="1:16" ht="14.45">
      <c r="J33" s="88" t="s">
        <v>86</v>
      </c>
      <c r="K33" s="88" t="s">
        <v>87</v>
      </c>
    </row>
    <row r="34" spans="1:16" ht="18.95" customHeight="1">
      <c r="A34" s="64"/>
      <c r="B34" s="64"/>
      <c r="C34" s="64"/>
      <c r="D34" s="64"/>
      <c r="E34" s="64"/>
      <c r="F34" s="64"/>
      <c r="G34" s="64"/>
      <c r="H34" s="64"/>
      <c r="J34" s="88" t="s">
        <v>88</v>
      </c>
      <c r="K34" s="88" t="s">
        <v>89</v>
      </c>
    </row>
    <row r="35" spans="1:16" ht="21.6">
      <c r="J35" s="88" t="s">
        <v>90</v>
      </c>
      <c r="K35" s="88" t="s">
        <v>91</v>
      </c>
      <c r="N35" s="155"/>
      <c r="O35" s="156"/>
      <c r="P35" s="156"/>
    </row>
    <row r="36" spans="1:16" ht="21.6">
      <c r="J36" s="88" t="s">
        <v>92</v>
      </c>
      <c r="K36" s="88" t="s">
        <v>93</v>
      </c>
      <c r="N36" s="155"/>
      <c r="O36" s="155"/>
      <c r="P36" s="155"/>
    </row>
    <row r="37" spans="1:16" ht="21.6">
      <c r="N37" s="155"/>
      <c r="O37" s="155"/>
      <c r="P37" s="155"/>
    </row>
    <row r="38" spans="1:16" s="64" customFormat="1" ht="21.6">
      <c r="A38"/>
      <c r="B38"/>
      <c r="C38"/>
      <c r="D38"/>
      <c r="E38"/>
      <c r="F38"/>
      <c r="G38"/>
      <c r="H38"/>
      <c r="N38" s="155"/>
      <c r="O38" s="155"/>
      <c r="P38" s="155"/>
    </row>
    <row r="39" spans="1:16" ht="21.6">
      <c r="N39" s="155"/>
      <c r="O39" s="155"/>
      <c r="P39" s="155"/>
    </row>
    <row r="40" spans="1:16" ht="21.6">
      <c r="N40" s="155"/>
      <c r="O40" s="155"/>
      <c r="P40" s="155"/>
    </row>
    <row r="41" spans="1:16" ht="21.6">
      <c r="N41" s="155"/>
      <c r="O41" s="155"/>
      <c r="P41" s="155"/>
    </row>
    <row r="42" spans="1:16" ht="21.6">
      <c r="N42" s="155"/>
      <c r="O42" s="155"/>
      <c r="P42" s="155"/>
    </row>
    <row r="43" spans="1:16" ht="21.6">
      <c r="N43" s="155"/>
      <c r="O43" s="155"/>
      <c r="P43" s="155"/>
    </row>
    <row r="44" spans="1:16" ht="21.6">
      <c r="N44" s="155"/>
      <c r="O44" s="155"/>
      <c r="P44" s="155"/>
    </row>
    <row r="45" spans="1:16" ht="21.6">
      <c r="N45" s="155"/>
      <c r="O45" s="155"/>
      <c r="P45" s="155"/>
    </row>
    <row r="46" spans="1:16" ht="21.6">
      <c r="N46" s="155"/>
      <c r="O46" s="155"/>
      <c r="P46" s="155"/>
    </row>
    <row r="47" spans="1:16" ht="21.6">
      <c r="N47" s="155"/>
      <c r="O47" s="155"/>
      <c r="P47" s="155"/>
    </row>
    <row r="48" spans="1:16" ht="21.6">
      <c r="N48" s="155"/>
      <c r="O48" s="155"/>
      <c r="P48" s="155"/>
    </row>
    <row r="49" spans="14:16" ht="21.6">
      <c r="N49" s="155"/>
      <c r="O49" s="155"/>
      <c r="P49" s="155"/>
    </row>
    <row r="50" spans="14:16" ht="21.6">
      <c r="N50" s="155"/>
      <c r="O50" s="155"/>
      <c r="P50" s="155"/>
    </row>
    <row r="51" spans="14:16" ht="21.6">
      <c r="N51" s="155"/>
      <c r="O51" s="155"/>
      <c r="P51" s="155"/>
    </row>
    <row r="52" spans="14:16" ht="21.6">
      <c r="N52" s="155"/>
      <c r="O52" s="155"/>
      <c r="P52" s="155"/>
    </row>
    <row r="53" spans="14:16" ht="21.6">
      <c r="N53" s="155"/>
      <c r="O53" s="155"/>
      <c r="P53" s="155"/>
    </row>
    <row r="54" spans="14:16" ht="21.6">
      <c r="N54" s="155"/>
      <c r="O54" s="155"/>
      <c r="P54" s="155"/>
    </row>
    <row r="55" spans="14:16" ht="21.6">
      <c r="N55" s="155"/>
      <c r="O55" s="155"/>
      <c r="P55" s="155"/>
    </row>
    <row r="56" spans="14:16" ht="21.6">
      <c r="N56" s="155"/>
      <c r="O56" s="155"/>
      <c r="P56" s="155"/>
    </row>
    <row r="57" spans="14:16" ht="21.6">
      <c r="N57" s="155"/>
      <c r="O57" s="155"/>
      <c r="P57" s="155"/>
    </row>
    <row r="58" spans="14:16" ht="21.6">
      <c r="N58" s="155"/>
      <c r="O58" s="155"/>
      <c r="P58" s="155"/>
    </row>
    <row r="59" spans="14:16" ht="21.6">
      <c r="N59" s="155"/>
      <c r="O59" s="155"/>
      <c r="P59" s="155"/>
    </row>
    <row r="60" spans="14:16" ht="21.6">
      <c r="N60" s="155"/>
      <c r="O60" s="155"/>
      <c r="P60" s="155"/>
    </row>
    <row r="61" spans="14:16" ht="21.6">
      <c r="N61" s="155"/>
      <c r="O61" s="155"/>
      <c r="P61" s="155"/>
    </row>
    <row r="62" spans="14:16" ht="21.6">
      <c r="N62" s="155"/>
      <c r="O62" s="155"/>
      <c r="P62" s="155"/>
    </row>
    <row r="63" spans="14:16" ht="21.6">
      <c r="N63" s="155"/>
      <c r="O63" s="155"/>
      <c r="P63" s="155"/>
    </row>
    <row r="64" spans="14:16" ht="21.6">
      <c r="N64" s="155"/>
      <c r="O64" s="155"/>
      <c r="P64" s="155"/>
    </row>
    <row r="65" spans="14:16" ht="21.6">
      <c r="N65" s="155"/>
      <c r="O65" s="155"/>
      <c r="P65" s="155"/>
    </row>
    <row r="66" spans="14:16" ht="21.6">
      <c r="N66" s="155"/>
      <c r="O66" s="155"/>
      <c r="P66" s="155"/>
    </row>
    <row r="67" spans="14:16" ht="21.6">
      <c r="N67" s="155"/>
      <c r="O67" s="155"/>
      <c r="P67" s="155"/>
    </row>
    <row r="68" spans="14:16" ht="21.6">
      <c r="N68" s="155"/>
      <c r="O68" s="155"/>
      <c r="P68" s="155"/>
    </row>
    <row r="69" spans="14:16" ht="21.6">
      <c r="N69" s="155"/>
      <c r="O69" s="155"/>
      <c r="P69" s="155"/>
    </row>
    <row r="70" spans="14:16" ht="21.6">
      <c r="N70" s="155"/>
      <c r="O70" s="155"/>
      <c r="P70" s="155"/>
    </row>
    <row r="71" spans="14:16" ht="21.6">
      <c r="N71" s="155"/>
      <c r="O71" s="155"/>
      <c r="P71" s="155"/>
    </row>
    <row r="72" spans="14:16" ht="21.6">
      <c r="N72" s="155"/>
      <c r="O72" s="155"/>
      <c r="P72" s="155"/>
    </row>
    <row r="73" spans="14:16" ht="21.6">
      <c r="N73" s="155"/>
      <c r="O73" s="155"/>
      <c r="P73" s="155"/>
    </row>
    <row r="74" spans="14:16" ht="21.6">
      <c r="N74" s="155"/>
      <c r="O74" s="155"/>
      <c r="P74" s="155"/>
    </row>
    <row r="75" spans="14:16" ht="21.6">
      <c r="N75" s="155"/>
      <c r="O75" s="155"/>
      <c r="P75" s="155"/>
    </row>
    <row r="76" spans="14:16" ht="21.6">
      <c r="N76" s="155"/>
      <c r="O76" s="155"/>
      <c r="P76" s="155"/>
    </row>
    <row r="77" spans="14:16" ht="21.6">
      <c r="N77" s="155"/>
      <c r="O77" s="155"/>
      <c r="P77" s="155"/>
    </row>
    <row r="78" spans="14:16" ht="21.6">
      <c r="N78" s="155"/>
      <c r="O78" s="155"/>
      <c r="P78" s="155"/>
    </row>
    <row r="79" spans="14:16" ht="21.6">
      <c r="N79" s="155"/>
      <c r="O79" s="155"/>
      <c r="P79" s="155"/>
    </row>
    <row r="80" spans="14:16" ht="21.6">
      <c r="N80" s="155"/>
      <c r="O80" s="155"/>
      <c r="P80" s="155"/>
    </row>
    <row r="81" spans="14:16" ht="21.6">
      <c r="N81" s="155"/>
      <c r="O81" s="155"/>
      <c r="P81" s="155"/>
    </row>
    <row r="82" spans="14:16" ht="21.6">
      <c r="N82" s="155"/>
      <c r="O82" s="155"/>
      <c r="P82" s="155"/>
    </row>
    <row r="83" spans="14:16" ht="21.6">
      <c r="N83" s="155"/>
      <c r="O83" s="155"/>
      <c r="P83" s="155"/>
    </row>
    <row r="84" spans="14:16" ht="21.6">
      <c r="N84" s="155"/>
      <c r="O84" s="155"/>
      <c r="P84" s="155"/>
    </row>
    <row r="85" spans="14:16" ht="21.6">
      <c r="N85" s="155"/>
      <c r="O85" s="155"/>
      <c r="P85" s="155"/>
    </row>
    <row r="86" spans="14:16" ht="21.6">
      <c r="N86" s="155"/>
      <c r="O86" s="155"/>
      <c r="P86" s="155"/>
    </row>
    <row r="87" spans="14:16" ht="21.6">
      <c r="N87" s="155"/>
      <c r="O87" s="155"/>
      <c r="P87" s="155"/>
    </row>
    <row r="88" spans="14:16" ht="21.6">
      <c r="N88" s="155"/>
      <c r="O88" s="155"/>
      <c r="P88" s="155"/>
    </row>
    <row r="89" spans="14:16" ht="21.6">
      <c r="N89" s="155"/>
      <c r="O89" s="155"/>
      <c r="P89" s="155"/>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AB43E-AAD8-4DD9-A9F5-8FF1417FE20A}">
  <dimension ref="A1:P90"/>
  <sheetViews>
    <sheetView showOutlineSymbols="0" zoomScaleNormal="100" workbookViewId="0">
      <selection activeCell="B35" sqref="B35"/>
    </sheetView>
  </sheetViews>
  <sheetFormatPr defaultRowHeight="14.1"/>
  <cols>
    <col min="1" max="1" width="4.75" customWidth="1"/>
    <col min="2" max="2" width="39" bestFit="1" customWidth="1"/>
    <col min="3" max="3" width="45.25" bestFit="1" customWidth="1"/>
    <col min="4" max="4" width="35.875" bestFit="1" customWidth="1"/>
    <col min="5" max="5" width="10.5" customWidth="1"/>
    <col min="6" max="6" width="10.25" customWidth="1"/>
    <col min="7" max="7" width="39.25" customWidth="1"/>
    <col min="8" max="8" width="13.875" bestFit="1" customWidth="1"/>
    <col min="10" max="10" width="68.5" bestFit="1" customWidth="1"/>
    <col min="11" max="11" width="10.125" customWidth="1"/>
  </cols>
  <sheetData>
    <row r="1" spans="1:2" ht="19.5" customHeight="1">
      <c r="A1" s="86" t="s">
        <v>202</v>
      </c>
    </row>
    <row r="2" spans="1:2">
      <c r="A2" s="86"/>
    </row>
    <row r="3" spans="1:2" ht="17.45">
      <c r="B3" s="160" t="s">
        <v>203</v>
      </c>
    </row>
    <row r="23" spans="1:11" ht="27.95" customHeight="1">
      <c r="A23" s="141" t="s">
        <v>135</v>
      </c>
    </row>
    <row r="25" spans="1:11">
      <c r="A25" s="67" t="s">
        <v>0</v>
      </c>
      <c r="B25" s="68" t="s">
        <v>95</v>
      </c>
      <c r="C25" s="68" t="s">
        <v>96</v>
      </c>
      <c r="D25" s="68" t="s">
        <v>97</v>
      </c>
      <c r="E25" s="68" t="s">
        <v>98</v>
      </c>
      <c r="F25" s="68" t="s">
        <v>99</v>
      </c>
      <c r="G25" s="69" t="s">
        <v>4</v>
      </c>
      <c r="H25" s="142" t="s">
        <v>136</v>
      </c>
      <c r="J25" s="87" t="s">
        <v>70</v>
      </c>
      <c r="K25" s="87" t="s">
        <v>71</v>
      </c>
    </row>
    <row r="26" spans="1:11">
      <c r="A26" s="263"/>
      <c r="B26" s="263"/>
      <c r="C26" s="263"/>
      <c r="D26" s="263"/>
      <c r="E26" s="263"/>
      <c r="F26" s="263"/>
      <c r="G26" s="264"/>
      <c r="H26" s="263"/>
      <c r="J26" s="265"/>
      <c r="K26" s="265"/>
    </row>
    <row r="27" spans="1:11" s="64" customFormat="1" ht="65.45" customHeight="1">
      <c r="A27" s="141" t="s">
        <v>138</v>
      </c>
      <c r="B27"/>
      <c r="C27"/>
      <c r="D27"/>
      <c r="E27"/>
      <c r="F27"/>
      <c r="G27"/>
      <c r="H27"/>
      <c r="J27" s="88" t="s">
        <v>72</v>
      </c>
      <c r="K27" s="88" t="s">
        <v>73</v>
      </c>
    </row>
    <row r="28" spans="1:11" ht="36.950000000000003" customHeight="1">
      <c r="J28" s="88" t="s">
        <v>74</v>
      </c>
      <c r="K28" s="88" t="s">
        <v>75</v>
      </c>
    </row>
    <row r="29" spans="1:11" ht="36.950000000000003" customHeight="1">
      <c r="A29" s="152" t="s">
        <v>0</v>
      </c>
      <c r="B29" s="153" t="s">
        <v>95</v>
      </c>
      <c r="C29" s="153" t="s">
        <v>96</v>
      </c>
      <c r="D29" s="153" t="s">
        <v>97</v>
      </c>
      <c r="E29" s="153" t="s">
        <v>98</v>
      </c>
      <c r="F29" s="153" t="s">
        <v>99</v>
      </c>
      <c r="G29" s="154" t="s">
        <v>4</v>
      </c>
      <c r="H29" s="142" t="s">
        <v>139</v>
      </c>
      <c r="J29" s="149" t="s">
        <v>76</v>
      </c>
      <c r="K29" s="149" t="s">
        <v>77</v>
      </c>
    </row>
    <row r="30" spans="1:11" ht="32.450000000000003" customHeight="1">
      <c r="A30" s="74">
        <v>1</v>
      </c>
      <c r="B30" s="74" t="s">
        <v>185</v>
      </c>
      <c r="C30" s="71" t="s">
        <v>201</v>
      </c>
      <c r="D30" s="74" t="s">
        <v>187</v>
      </c>
      <c r="E30" s="74"/>
      <c r="F30" s="74"/>
      <c r="G30" s="71" t="s">
        <v>197</v>
      </c>
      <c r="H30" s="158">
        <v>45819</v>
      </c>
      <c r="J30" s="149" t="s">
        <v>78</v>
      </c>
      <c r="K30" s="149" t="s">
        <v>79</v>
      </c>
    </row>
    <row r="31" spans="1:11" ht="21" customHeight="1">
      <c r="A31" s="64"/>
      <c r="J31" s="149" t="s">
        <v>80</v>
      </c>
      <c r="K31" s="260" t="s">
        <v>83</v>
      </c>
    </row>
    <row r="32" spans="1:11" ht="14.45">
      <c r="J32" s="149" t="s">
        <v>82</v>
      </c>
      <c r="K32" s="149" t="s">
        <v>83</v>
      </c>
    </row>
    <row r="33" spans="1:16" ht="14.45">
      <c r="J33" s="88" t="s">
        <v>84</v>
      </c>
      <c r="K33" s="88" t="s">
        <v>85</v>
      </c>
    </row>
    <row r="34" spans="1:16" ht="14.45">
      <c r="A34" s="64"/>
      <c r="B34" s="64"/>
      <c r="C34" s="64"/>
      <c r="D34" s="64"/>
      <c r="E34" s="64"/>
      <c r="F34" s="64"/>
      <c r="G34" s="64"/>
      <c r="H34" s="64"/>
      <c r="J34" s="88" t="s">
        <v>86</v>
      </c>
      <c r="K34" s="88" t="s">
        <v>87</v>
      </c>
    </row>
    <row r="35" spans="1:16" ht="18.95" customHeight="1">
      <c r="C35" s="164"/>
      <c r="D35" s="164"/>
      <c r="J35" s="88" t="s">
        <v>88</v>
      </c>
      <c r="K35" s="88" t="s">
        <v>89</v>
      </c>
    </row>
    <row r="36" spans="1:16" ht="21.6">
      <c r="C36" s="164"/>
      <c r="D36" s="164"/>
      <c r="J36" s="88" t="s">
        <v>90</v>
      </c>
      <c r="K36" s="88" t="s">
        <v>91</v>
      </c>
      <c r="N36" s="155"/>
      <c r="O36" s="156"/>
      <c r="P36" s="156"/>
    </row>
    <row r="37" spans="1:16" ht="21.6">
      <c r="C37" s="161"/>
      <c r="D37" s="161"/>
      <c r="J37" s="88" t="s">
        <v>92</v>
      </c>
      <c r="K37" s="88" t="s">
        <v>93</v>
      </c>
      <c r="N37" s="155"/>
      <c r="O37" s="155"/>
      <c r="P37" s="155"/>
    </row>
    <row r="38" spans="1:16" ht="21.6">
      <c r="N38" s="155"/>
      <c r="O38" s="155"/>
      <c r="P38" s="155"/>
    </row>
    <row r="39" spans="1:16" s="64" customFormat="1" ht="21.6">
      <c r="A39"/>
      <c r="B39"/>
      <c r="C39"/>
      <c r="D39" s="161"/>
      <c r="E39"/>
      <c r="F39"/>
      <c r="G39"/>
      <c r="H39"/>
      <c r="N39" s="155"/>
      <c r="O39" s="155"/>
      <c r="P39" s="155"/>
    </row>
    <row r="40" spans="1:16" ht="21.6">
      <c r="D40" s="161"/>
      <c r="N40" s="155"/>
      <c r="O40" s="155"/>
      <c r="P40" s="155"/>
    </row>
    <row r="41" spans="1:16" ht="21.6">
      <c r="N41" s="155"/>
      <c r="O41" s="155"/>
      <c r="P41" s="155"/>
    </row>
    <row r="42" spans="1:16" ht="21.6">
      <c r="N42" s="155"/>
      <c r="O42" s="155"/>
      <c r="P42" s="155"/>
    </row>
    <row r="43" spans="1:16" ht="21.6">
      <c r="N43" s="155"/>
      <c r="O43" s="155"/>
      <c r="P43" s="155"/>
    </row>
    <row r="44" spans="1:16" ht="21.6">
      <c r="N44" s="155"/>
      <c r="O44" s="155"/>
      <c r="P44" s="155"/>
    </row>
    <row r="45" spans="1:16" ht="21.6">
      <c r="N45" s="155"/>
      <c r="O45" s="155"/>
      <c r="P45" s="155"/>
    </row>
    <row r="46" spans="1:16" ht="21.6">
      <c r="N46" s="155"/>
      <c r="O46" s="155"/>
      <c r="P46" s="155"/>
    </row>
    <row r="47" spans="1:16" ht="21.6">
      <c r="N47" s="155"/>
      <c r="O47" s="155"/>
      <c r="P47" s="155"/>
    </row>
    <row r="48" spans="1:16" ht="21.6">
      <c r="N48" s="155"/>
      <c r="O48" s="155"/>
      <c r="P48" s="155"/>
    </row>
    <row r="49" spans="14:16" ht="21.6">
      <c r="N49" s="155"/>
      <c r="O49" s="155"/>
      <c r="P49" s="155"/>
    </row>
    <row r="50" spans="14:16" ht="21.6">
      <c r="N50" s="155"/>
      <c r="O50" s="155"/>
      <c r="P50" s="155"/>
    </row>
    <row r="51" spans="14:16" ht="21.6">
      <c r="N51" s="155"/>
      <c r="O51" s="155"/>
      <c r="P51" s="155"/>
    </row>
    <row r="52" spans="14:16" ht="21.6">
      <c r="N52" s="155"/>
      <c r="O52" s="155"/>
      <c r="P52" s="155"/>
    </row>
    <row r="53" spans="14:16" ht="21.6">
      <c r="N53" s="155"/>
      <c r="O53" s="155"/>
      <c r="P53" s="155"/>
    </row>
    <row r="54" spans="14:16" ht="21.6">
      <c r="N54" s="155"/>
      <c r="O54" s="155"/>
      <c r="P54" s="155"/>
    </row>
    <row r="55" spans="14:16" ht="21.6">
      <c r="N55" s="155"/>
      <c r="O55" s="155"/>
      <c r="P55" s="155"/>
    </row>
    <row r="56" spans="14:16" ht="21.6">
      <c r="N56" s="155"/>
      <c r="O56" s="155"/>
      <c r="P56" s="155"/>
    </row>
    <row r="57" spans="14:16" ht="21.6">
      <c r="N57" s="155"/>
      <c r="O57" s="155"/>
      <c r="P57" s="155"/>
    </row>
    <row r="58" spans="14:16" ht="21.6">
      <c r="N58" s="155"/>
      <c r="O58" s="155"/>
      <c r="P58" s="155"/>
    </row>
    <row r="59" spans="14:16" ht="21.6">
      <c r="N59" s="155"/>
      <c r="O59" s="155"/>
      <c r="P59" s="155"/>
    </row>
    <row r="60" spans="14:16" ht="21.6">
      <c r="N60" s="155"/>
      <c r="O60" s="155"/>
      <c r="P60" s="155"/>
    </row>
    <row r="61" spans="14:16" ht="21.6">
      <c r="N61" s="155"/>
      <c r="O61" s="155"/>
      <c r="P61" s="155"/>
    </row>
    <row r="62" spans="14:16" ht="21.6">
      <c r="N62" s="155"/>
      <c r="O62" s="155"/>
      <c r="P62" s="155"/>
    </row>
    <row r="63" spans="14:16" ht="21.6">
      <c r="N63" s="155"/>
      <c r="O63" s="155"/>
      <c r="P63" s="155"/>
    </row>
    <row r="64" spans="14:16" ht="21.6">
      <c r="N64" s="155"/>
      <c r="O64" s="155"/>
      <c r="P64" s="155"/>
    </row>
    <row r="65" spans="14:16" ht="21.6">
      <c r="N65" s="155"/>
      <c r="O65" s="155"/>
      <c r="P65" s="155"/>
    </row>
    <row r="66" spans="14:16" ht="21.6">
      <c r="N66" s="155"/>
      <c r="O66" s="155"/>
      <c r="P66" s="155"/>
    </row>
    <row r="67" spans="14:16" ht="21.6">
      <c r="N67" s="155"/>
      <c r="O67" s="155"/>
      <c r="P67" s="155"/>
    </row>
    <row r="68" spans="14:16" ht="21.6">
      <c r="N68" s="155"/>
      <c r="O68" s="155"/>
      <c r="P68" s="155"/>
    </row>
    <row r="69" spans="14:16" ht="21.6">
      <c r="N69" s="155"/>
      <c r="O69" s="155"/>
      <c r="P69" s="155"/>
    </row>
    <row r="70" spans="14:16" ht="21.6">
      <c r="N70" s="155"/>
      <c r="O70" s="155"/>
      <c r="P70" s="155"/>
    </row>
    <row r="71" spans="14:16" ht="21.6">
      <c r="N71" s="155"/>
      <c r="O71" s="155"/>
      <c r="P71" s="155"/>
    </row>
    <row r="72" spans="14:16" ht="21.6">
      <c r="N72" s="155"/>
      <c r="O72" s="155"/>
      <c r="P72" s="155"/>
    </row>
    <row r="73" spans="14:16" ht="21.6">
      <c r="N73" s="155"/>
      <c r="O73" s="155"/>
      <c r="P73" s="155"/>
    </row>
    <row r="74" spans="14:16" ht="21.6">
      <c r="N74" s="155"/>
      <c r="O74" s="155"/>
      <c r="P74" s="155"/>
    </row>
    <row r="75" spans="14:16" ht="21.6">
      <c r="N75" s="155"/>
      <c r="O75" s="155"/>
      <c r="P75" s="155"/>
    </row>
    <row r="76" spans="14:16" ht="21.6">
      <c r="N76" s="155"/>
      <c r="O76" s="155"/>
      <c r="P76" s="155"/>
    </row>
    <row r="77" spans="14:16" ht="21.6">
      <c r="N77" s="155"/>
      <c r="O77" s="155"/>
      <c r="P77" s="155"/>
    </row>
    <row r="78" spans="14:16" ht="21.6">
      <c r="N78" s="155"/>
      <c r="O78" s="155"/>
      <c r="P78" s="155"/>
    </row>
    <row r="79" spans="14:16" ht="21.6">
      <c r="N79" s="155"/>
      <c r="O79" s="155"/>
      <c r="P79" s="155"/>
    </row>
    <row r="80" spans="14:16" ht="21.6">
      <c r="N80" s="155"/>
      <c r="O80" s="155"/>
      <c r="P80" s="155"/>
    </row>
    <row r="81" spans="14:16" ht="21.6">
      <c r="N81" s="155"/>
      <c r="O81" s="155"/>
      <c r="P81" s="155"/>
    </row>
    <row r="82" spans="14:16" ht="21.6">
      <c r="N82" s="155"/>
      <c r="O82" s="155"/>
      <c r="P82" s="155"/>
    </row>
    <row r="83" spans="14:16" ht="21.6">
      <c r="N83" s="155"/>
      <c r="O83" s="155"/>
      <c r="P83" s="155"/>
    </row>
    <row r="84" spans="14:16" ht="21.6">
      <c r="N84" s="155"/>
      <c r="O84" s="155"/>
      <c r="P84" s="155"/>
    </row>
    <row r="85" spans="14:16" ht="21.6">
      <c r="N85" s="155"/>
      <c r="O85" s="155"/>
      <c r="P85" s="155"/>
    </row>
    <row r="86" spans="14:16" ht="21.6">
      <c r="N86" s="155"/>
      <c r="O86" s="155"/>
      <c r="P86" s="155"/>
    </row>
    <row r="87" spans="14:16" ht="21.6">
      <c r="N87" s="155"/>
      <c r="O87" s="155"/>
      <c r="P87" s="155"/>
    </row>
    <row r="88" spans="14:16" ht="21.6">
      <c r="N88" s="155"/>
      <c r="O88" s="155"/>
      <c r="P88" s="155"/>
    </row>
    <row r="89" spans="14:16" ht="21.6">
      <c r="N89" s="155"/>
      <c r="O89" s="155"/>
      <c r="P89" s="155"/>
    </row>
    <row r="90" spans="14:16" ht="21.6">
      <c r="N90" s="155"/>
      <c r="O90" s="155"/>
      <c r="P90" s="155"/>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3EE18-C968-4688-A97F-B0EA01C9157B}">
  <dimension ref="A1:P90"/>
  <sheetViews>
    <sheetView showOutlineSymbols="0" zoomScaleNormal="100" workbookViewId="0">
      <selection activeCell="C36" sqref="C36"/>
    </sheetView>
  </sheetViews>
  <sheetFormatPr defaultRowHeight="14.1"/>
  <cols>
    <col min="1" max="1" width="4.75" customWidth="1"/>
    <col min="2" max="2" width="39" bestFit="1" customWidth="1"/>
    <col min="3" max="3" width="51.625" bestFit="1" customWidth="1"/>
    <col min="4" max="4" width="35.875" bestFit="1" customWidth="1"/>
    <col min="5" max="5" width="10.5" customWidth="1"/>
    <col min="6" max="6" width="10.25" customWidth="1"/>
    <col min="7" max="7" width="42.75" bestFit="1" customWidth="1"/>
    <col min="8" max="8" width="13.875" bestFit="1" customWidth="1"/>
    <col min="10" max="10" width="68.5" bestFit="1" customWidth="1"/>
    <col min="11" max="11" width="10.125" customWidth="1"/>
  </cols>
  <sheetData>
    <row r="1" spans="1:2" ht="19.5" customHeight="1">
      <c r="A1" s="86" t="s">
        <v>204</v>
      </c>
    </row>
    <row r="2" spans="1:2">
      <c r="A2" s="86"/>
    </row>
    <row r="3" spans="1:2" ht="17.45">
      <c r="B3" s="160" t="s">
        <v>205</v>
      </c>
    </row>
    <row r="23" spans="1:11" ht="27.95" customHeight="1">
      <c r="A23" s="141" t="s">
        <v>135</v>
      </c>
    </row>
    <row r="25" spans="1:11">
      <c r="A25" s="67" t="s">
        <v>0</v>
      </c>
      <c r="B25" s="68" t="s">
        <v>95</v>
      </c>
      <c r="C25" s="68" t="s">
        <v>96</v>
      </c>
      <c r="D25" s="68" t="s">
        <v>97</v>
      </c>
      <c r="E25" s="68" t="s">
        <v>98</v>
      </c>
      <c r="F25" s="68" t="s">
        <v>99</v>
      </c>
      <c r="G25" s="69" t="s">
        <v>4</v>
      </c>
      <c r="H25" s="142" t="s">
        <v>136</v>
      </c>
      <c r="J25" s="87" t="s">
        <v>70</v>
      </c>
      <c r="K25" s="87" t="s">
        <v>71</v>
      </c>
    </row>
    <row r="26" spans="1:11" ht="29.1" customHeight="1">
      <c r="A26" s="146">
        <v>1</v>
      </c>
      <c r="B26" s="146" t="s">
        <v>185</v>
      </c>
      <c r="C26" s="147" t="s">
        <v>206</v>
      </c>
      <c r="D26" s="146" t="s">
        <v>187</v>
      </c>
      <c r="E26" s="146" t="s">
        <v>137</v>
      </c>
      <c r="F26" s="146"/>
      <c r="G26" s="147" t="s">
        <v>197</v>
      </c>
      <c r="H26" s="169">
        <v>45819</v>
      </c>
      <c r="J26" s="265"/>
      <c r="K26" s="265"/>
    </row>
    <row r="27" spans="1:11" s="64" customFormat="1" ht="65.45" customHeight="1">
      <c r="A27" s="141" t="s">
        <v>138</v>
      </c>
      <c r="B27"/>
      <c r="C27"/>
      <c r="D27"/>
      <c r="E27"/>
      <c r="F27"/>
      <c r="G27"/>
      <c r="H27"/>
      <c r="J27" s="88" t="s">
        <v>72</v>
      </c>
      <c r="K27" s="88" t="s">
        <v>73</v>
      </c>
    </row>
    <row r="28" spans="1:11" ht="36.950000000000003" customHeight="1">
      <c r="J28" s="88" t="s">
        <v>74</v>
      </c>
      <c r="K28" s="88" t="s">
        <v>75</v>
      </c>
    </row>
    <row r="29" spans="1:11" ht="36.950000000000003" customHeight="1">
      <c r="A29" s="152" t="s">
        <v>0</v>
      </c>
      <c r="B29" s="153" t="s">
        <v>95</v>
      </c>
      <c r="C29" s="153" t="s">
        <v>96</v>
      </c>
      <c r="D29" s="153" t="s">
        <v>97</v>
      </c>
      <c r="E29" s="153" t="s">
        <v>98</v>
      </c>
      <c r="F29" s="153" t="s">
        <v>99</v>
      </c>
      <c r="G29" s="154" t="s">
        <v>4</v>
      </c>
      <c r="H29" s="142" t="s">
        <v>139</v>
      </c>
      <c r="J29" s="149" t="s">
        <v>76</v>
      </c>
      <c r="K29" s="149" t="s">
        <v>77</v>
      </c>
    </row>
    <row r="30" spans="1:11" ht="32.450000000000003" customHeight="1">
      <c r="A30" s="64">
        <v>1</v>
      </c>
      <c r="B30" s="64" t="s">
        <v>207</v>
      </c>
      <c r="C30" s="62" t="s">
        <v>208</v>
      </c>
      <c r="D30" s="62" t="s">
        <v>209</v>
      </c>
      <c r="E30" s="64" t="s">
        <v>210</v>
      </c>
      <c r="F30" s="64"/>
      <c r="G30" s="64" t="s">
        <v>211</v>
      </c>
      <c r="H30" s="90">
        <v>45854</v>
      </c>
      <c r="J30" s="149" t="s">
        <v>78</v>
      </c>
      <c r="K30" s="149" t="s">
        <v>79</v>
      </c>
    </row>
    <row r="31" spans="1:11" ht="34.5" customHeight="1">
      <c r="A31" s="64">
        <v>2</v>
      </c>
      <c r="B31" s="64" t="s">
        <v>212</v>
      </c>
      <c r="C31" s="64" t="s">
        <v>213</v>
      </c>
      <c r="D31" s="64" t="s">
        <v>214</v>
      </c>
      <c r="E31" s="64" t="s">
        <v>210</v>
      </c>
      <c r="F31" s="64"/>
      <c r="G31" s="62" t="s">
        <v>215</v>
      </c>
      <c r="H31" s="90">
        <v>45854</v>
      </c>
      <c r="J31" s="149" t="s">
        <v>80</v>
      </c>
      <c r="K31" s="260" t="s">
        <v>83</v>
      </c>
    </row>
    <row r="32" spans="1:11" ht="14.45">
      <c r="J32" s="149" t="s">
        <v>82</v>
      </c>
      <c r="K32" s="149" t="s">
        <v>83</v>
      </c>
    </row>
    <row r="33" spans="1:16" ht="14.45">
      <c r="J33" s="88" t="s">
        <v>84</v>
      </c>
      <c r="K33" s="88" t="s">
        <v>85</v>
      </c>
    </row>
    <row r="34" spans="1:16" ht="14.45">
      <c r="A34" s="64"/>
      <c r="B34" s="64"/>
      <c r="C34" s="64"/>
      <c r="D34" s="64"/>
      <c r="E34" s="64"/>
      <c r="F34" s="64"/>
      <c r="G34" s="64"/>
      <c r="H34" s="64"/>
      <c r="J34" s="88" t="s">
        <v>86</v>
      </c>
      <c r="K34" s="88" t="s">
        <v>87</v>
      </c>
    </row>
    <row r="35" spans="1:16" ht="18.95" customHeight="1">
      <c r="C35" s="164"/>
      <c r="D35" s="164"/>
      <c r="J35" s="88" t="s">
        <v>88</v>
      </c>
      <c r="K35" s="88" t="s">
        <v>89</v>
      </c>
    </row>
    <row r="36" spans="1:16" ht="21.6">
      <c r="C36" s="164"/>
      <c r="D36" s="164"/>
      <c r="J36" s="88" t="s">
        <v>90</v>
      </c>
      <c r="K36" s="88" t="s">
        <v>91</v>
      </c>
      <c r="N36" s="155"/>
      <c r="O36" s="156"/>
      <c r="P36" s="156"/>
    </row>
    <row r="37" spans="1:16" ht="21.6">
      <c r="C37" s="161"/>
      <c r="D37" s="161"/>
      <c r="J37" s="88" t="s">
        <v>92</v>
      </c>
      <c r="K37" s="88" t="s">
        <v>93</v>
      </c>
      <c r="N37" s="155"/>
      <c r="O37" s="155"/>
      <c r="P37" s="155"/>
    </row>
    <row r="38" spans="1:16" ht="21.6">
      <c r="N38" s="155"/>
      <c r="O38" s="155"/>
      <c r="P38" s="155"/>
    </row>
    <row r="39" spans="1:16" s="64" customFormat="1" ht="21.6">
      <c r="A39"/>
      <c r="B39"/>
      <c r="C39"/>
      <c r="D39" s="161"/>
      <c r="E39"/>
      <c r="F39"/>
      <c r="G39"/>
      <c r="H39"/>
      <c r="N39" s="155"/>
      <c r="O39" s="155"/>
      <c r="P39" s="155"/>
    </row>
    <row r="40" spans="1:16" ht="21.6">
      <c r="D40" s="161"/>
      <c r="N40" s="155"/>
      <c r="O40" s="155"/>
      <c r="P40" s="155"/>
    </row>
    <row r="41" spans="1:16" ht="21.6">
      <c r="N41" s="155"/>
      <c r="O41" s="155"/>
      <c r="P41" s="155"/>
    </row>
    <row r="42" spans="1:16" ht="21.6">
      <c r="N42" s="155"/>
      <c r="O42" s="155"/>
      <c r="P42" s="155"/>
    </row>
    <row r="43" spans="1:16" ht="21.6">
      <c r="N43" s="155"/>
      <c r="O43" s="155"/>
      <c r="P43" s="155"/>
    </row>
    <row r="44" spans="1:16" ht="21.6">
      <c r="N44" s="155"/>
      <c r="O44" s="155"/>
      <c r="P44" s="155"/>
    </row>
    <row r="45" spans="1:16" ht="21.6">
      <c r="N45" s="155"/>
      <c r="O45" s="155"/>
      <c r="P45" s="155"/>
    </row>
    <row r="46" spans="1:16" ht="21.6">
      <c r="N46" s="155"/>
      <c r="O46" s="155"/>
      <c r="P46" s="155"/>
    </row>
    <row r="47" spans="1:16" ht="21.6">
      <c r="N47" s="155"/>
      <c r="O47" s="155"/>
      <c r="P47" s="155"/>
    </row>
    <row r="48" spans="1:16" ht="21.6">
      <c r="N48" s="155"/>
      <c r="O48" s="155"/>
      <c r="P48" s="155"/>
    </row>
    <row r="49" spans="14:16" ht="21.6">
      <c r="N49" s="155"/>
      <c r="O49" s="155"/>
      <c r="P49" s="155"/>
    </row>
    <row r="50" spans="14:16" ht="21.6">
      <c r="N50" s="155"/>
      <c r="O50" s="155"/>
      <c r="P50" s="155"/>
    </row>
    <row r="51" spans="14:16" ht="21.6">
      <c r="N51" s="155"/>
      <c r="O51" s="155"/>
      <c r="P51" s="155"/>
    </row>
    <row r="52" spans="14:16" ht="21.6">
      <c r="N52" s="155"/>
      <c r="O52" s="155"/>
      <c r="P52" s="155"/>
    </row>
    <row r="53" spans="14:16" ht="21.6">
      <c r="N53" s="155"/>
      <c r="O53" s="155"/>
      <c r="P53" s="155"/>
    </row>
    <row r="54" spans="14:16" ht="21.6">
      <c r="N54" s="155"/>
      <c r="O54" s="155"/>
      <c r="P54" s="155"/>
    </row>
    <row r="55" spans="14:16" ht="21.6">
      <c r="N55" s="155"/>
      <c r="O55" s="155"/>
      <c r="P55" s="155"/>
    </row>
    <row r="56" spans="14:16" ht="21.6">
      <c r="N56" s="155"/>
      <c r="O56" s="155"/>
      <c r="P56" s="155"/>
    </row>
    <row r="57" spans="14:16" ht="21.6">
      <c r="N57" s="155"/>
      <c r="O57" s="155"/>
      <c r="P57" s="155"/>
    </row>
    <row r="58" spans="14:16" ht="21.6">
      <c r="N58" s="155"/>
      <c r="O58" s="155"/>
      <c r="P58" s="155"/>
    </row>
    <row r="59" spans="14:16" ht="21.6">
      <c r="N59" s="155"/>
      <c r="O59" s="155"/>
      <c r="P59" s="155"/>
    </row>
    <row r="60" spans="14:16" ht="21.6">
      <c r="N60" s="155"/>
      <c r="O60" s="155"/>
      <c r="P60" s="155"/>
    </row>
    <row r="61" spans="14:16" ht="21.6">
      <c r="N61" s="155"/>
      <c r="O61" s="155"/>
      <c r="P61" s="155"/>
    </row>
    <row r="62" spans="14:16" ht="21.6">
      <c r="N62" s="155"/>
      <c r="O62" s="155"/>
      <c r="P62" s="155"/>
    </row>
    <row r="63" spans="14:16" ht="21.6">
      <c r="N63" s="155"/>
      <c r="O63" s="155"/>
      <c r="P63" s="155"/>
    </row>
    <row r="64" spans="14:16" ht="21.6">
      <c r="N64" s="155"/>
      <c r="O64" s="155"/>
      <c r="P64" s="155"/>
    </row>
    <row r="65" spans="14:16" ht="21.6">
      <c r="N65" s="155"/>
      <c r="O65" s="155"/>
      <c r="P65" s="155"/>
    </row>
    <row r="66" spans="14:16" ht="21.6">
      <c r="N66" s="155"/>
      <c r="O66" s="155"/>
      <c r="P66" s="155"/>
    </row>
    <row r="67" spans="14:16" ht="21.6">
      <c r="N67" s="155"/>
      <c r="O67" s="155"/>
      <c r="P67" s="155"/>
    </row>
    <row r="68" spans="14:16" ht="21.6">
      <c r="N68" s="155"/>
      <c r="O68" s="155"/>
      <c r="P68" s="155"/>
    </row>
    <row r="69" spans="14:16" ht="21.6">
      <c r="N69" s="155"/>
      <c r="O69" s="155"/>
      <c r="P69" s="155"/>
    </row>
    <row r="70" spans="14:16" ht="21.6">
      <c r="N70" s="155"/>
      <c r="O70" s="155"/>
      <c r="P70" s="155"/>
    </row>
    <row r="71" spans="14:16" ht="21.6">
      <c r="N71" s="155"/>
      <c r="O71" s="155"/>
      <c r="P71" s="155"/>
    </row>
    <row r="72" spans="14:16" ht="21.6">
      <c r="N72" s="155"/>
      <c r="O72" s="155"/>
      <c r="P72" s="155"/>
    </row>
    <row r="73" spans="14:16" ht="21.6">
      <c r="N73" s="155"/>
      <c r="O73" s="155"/>
      <c r="P73" s="155"/>
    </row>
    <row r="74" spans="14:16" ht="21.6">
      <c r="N74" s="155"/>
      <c r="O74" s="155"/>
      <c r="P74" s="155"/>
    </row>
    <row r="75" spans="14:16" ht="21.6">
      <c r="N75" s="155"/>
      <c r="O75" s="155"/>
      <c r="P75" s="155"/>
    </row>
    <row r="76" spans="14:16" ht="21.6">
      <c r="N76" s="155"/>
      <c r="O76" s="155"/>
      <c r="P76" s="155"/>
    </row>
    <row r="77" spans="14:16" ht="21.6">
      <c r="N77" s="155"/>
      <c r="O77" s="155"/>
      <c r="P77" s="155"/>
    </row>
    <row r="78" spans="14:16" ht="21.6">
      <c r="N78" s="155"/>
      <c r="O78" s="155"/>
      <c r="P78" s="155"/>
    </row>
    <row r="79" spans="14:16" ht="21.6">
      <c r="N79" s="155"/>
      <c r="O79" s="155"/>
      <c r="P79" s="155"/>
    </row>
    <row r="80" spans="14:16" ht="21.6">
      <c r="N80" s="155"/>
      <c r="O80" s="155"/>
      <c r="P80" s="155"/>
    </row>
    <row r="81" spans="14:16" ht="21.6">
      <c r="N81" s="155"/>
      <c r="O81" s="155"/>
      <c r="P81" s="155"/>
    </row>
    <row r="82" spans="14:16" ht="21.6">
      <c r="N82" s="155"/>
      <c r="O82" s="155"/>
      <c r="P82" s="155"/>
    </row>
    <row r="83" spans="14:16" ht="21.6">
      <c r="N83" s="155"/>
      <c r="O83" s="155"/>
      <c r="P83" s="155"/>
    </row>
    <row r="84" spans="14:16" ht="21.6">
      <c r="N84" s="155"/>
      <c r="O84" s="155"/>
      <c r="P84" s="155"/>
    </row>
    <row r="85" spans="14:16" ht="21.6">
      <c r="N85" s="155"/>
      <c r="O85" s="155"/>
      <c r="P85" s="155"/>
    </row>
    <row r="86" spans="14:16" ht="21.6">
      <c r="N86" s="155"/>
      <c r="O86" s="155"/>
      <c r="P86" s="155"/>
    </row>
    <row r="87" spans="14:16" ht="21.6">
      <c r="N87" s="155"/>
      <c r="O87" s="155"/>
      <c r="P87" s="155"/>
    </row>
    <row r="88" spans="14:16" ht="21.6">
      <c r="N88" s="155"/>
      <c r="O88" s="155"/>
      <c r="P88" s="155"/>
    </row>
    <row r="89" spans="14:16" ht="21.6">
      <c r="N89" s="155"/>
      <c r="O89" s="155"/>
      <c r="P89" s="155"/>
    </row>
    <row r="90" spans="14:16" ht="21.6">
      <c r="N90" s="155"/>
      <c r="O90" s="155"/>
      <c r="P90" s="155"/>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074BA-C4B7-4CCB-A15A-353BBC940C11}">
  <dimension ref="A1:P90"/>
  <sheetViews>
    <sheetView showOutlineSymbols="0" zoomScale="85" zoomScaleNormal="85" workbookViewId="0">
      <selection activeCell="B1" sqref="B1"/>
    </sheetView>
  </sheetViews>
  <sheetFormatPr defaultRowHeight="14.1"/>
  <cols>
    <col min="1" max="1" width="4.75" customWidth="1"/>
    <col min="2" max="2" width="39" bestFit="1" customWidth="1"/>
    <col min="3" max="3" width="51.625" bestFit="1" customWidth="1"/>
    <col min="4" max="4" width="35.875" bestFit="1" customWidth="1"/>
    <col min="5" max="5" width="10.5" customWidth="1"/>
    <col min="6" max="6" width="10.25" customWidth="1"/>
    <col min="7" max="7" width="47.25" customWidth="1"/>
    <col min="8" max="8" width="13.875" bestFit="1" customWidth="1"/>
    <col min="10" max="10" width="68.5" bestFit="1" customWidth="1"/>
    <col min="11" max="11" width="10.125" customWidth="1"/>
  </cols>
  <sheetData>
    <row r="1" spans="1:2" ht="19.5" customHeight="1">
      <c r="A1" s="86" t="s">
        <v>216</v>
      </c>
    </row>
    <row r="2" spans="1:2">
      <c r="A2" s="86"/>
    </row>
    <row r="3" spans="1:2" ht="17.45">
      <c r="B3" s="160" t="s">
        <v>217</v>
      </c>
    </row>
    <row r="23" spans="1:11" ht="27.95" customHeight="1">
      <c r="A23" s="141" t="s">
        <v>135</v>
      </c>
    </row>
    <row r="25" spans="1:11">
      <c r="A25" s="67" t="s">
        <v>0</v>
      </c>
      <c r="B25" s="68" t="s">
        <v>95</v>
      </c>
      <c r="C25" s="68" t="s">
        <v>96</v>
      </c>
      <c r="D25" s="68" t="s">
        <v>97</v>
      </c>
      <c r="E25" s="68" t="s">
        <v>98</v>
      </c>
      <c r="F25" s="68" t="s">
        <v>99</v>
      </c>
      <c r="G25" s="69" t="s">
        <v>4</v>
      </c>
      <c r="H25" s="142" t="s">
        <v>136</v>
      </c>
      <c r="J25" s="87" t="s">
        <v>70</v>
      </c>
      <c r="K25" s="87" t="s">
        <v>71</v>
      </c>
    </row>
    <row r="26" spans="1:11" ht="33.6" customHeight="1">
      <c r="A26" s="146">
        <v>1</v>
      </c>
      <c r="B26" s="146" t="s">
        <v>207</v>
      </c>
      <c r="C26" s="147" t="s">
        <v>208</v>
      </c>
      <c r="D26" s="147" t="s">
        <v>209</v>
      </c>
      <c r="E26" s="146" t="s">
        <v>137</v>
      </c>
      <c r="F26" s="146"/>
      <c r="G26" s="146" t="s">
        <v>211</v>
      </c>
      <c r="H26" s="169">
        <v>45854</v>
      </c>
      <c r="J26" s="265"/>
      <c r="K26" s="265"/>
    </row>
    <row r="27" spans="1:11" s="64" customFormat="1" ht="65.45" customHeight="1">
      <c r="A27" s="146">
        <v>2</v>
      </c>
      <c r="B27" s="146" t="s">
        <v>212</v>
      </c>
      <c r="C27" s="146" t="s">
        <v>213</v>
      </c>
      <c r="D27" s="146" t="s">
        <v>214</v>
      </c>
      <c r="E27" s="146" t="s">
        <v>137</v>
      </c>
      <c r="F27" s="146"/>
      <c r="G27" s="147" t="s">
        <v>215</v>
      </c>
      <c r="H27" s="169">
        <v>45854</v>
      </c>
      <c r="J27" s="88" t="s">
        <v>72</v>
      </c>
      <c r="K27" s="88" t="s">
        <v>73</v>
      </c>
    </row>
    <row r="28" spans="1:11" ht="36.950000000000003" customHeight="1">
      <c r="J28" s="88" t="s">
        <v>74</v>
      </c>
      <c r="K28" s="88" t="s">
        <v>75</v>
      </c>
    </row>
    <row r="29" spans="1:11" ht="14.45">
      <c r="J29" s="149" t="s">
        <v>76</v>
      </c>
      <c r="K29" s="149" t="s">
        <v>77</v>
      </c>
    </row>
    <row r="30" spans="1:11" ht="14.45">
      <c r="J30" s="149" t="s">
        <v>78</v>
      </c>
      <c r="K30" s="149" t="s">
        <v>79</v>
      </c>
    </row>
    <row r="31" spans="1:11" ht="14.45">
      <c r="A31" s="64"/>
      <c r="B31" s="64"/>
      <c r="C31" s="62"/>
      <c r="D31" s="64"/>
      <c r="E31" s="64"/>
      <c r="F31" s="64"/>
      <c r="G31" s="62"/>
      <c r="H31" s="90"/>
      <c r="J31" s="149" t="s">
        <v>80</v>
      </c>
      <c r="K31" s="260" t="s">
        <v>83</v>
      </c>
    </row>
    <row r="32" spans="1:11" ht="21.95">
      <c r="A32" s="141" t="s">
        <v>138</v>
      </c>
      <c r="J32" s="149" t="s">
        <v>82</v>
      </c>
      <c r="K32" s="149" t="s">
        <v>83</v>
      </c>
    </row>
    <row r="33" spans="1:16" ht="14.45">
      <c r="J33" s="88" t="s">
        <v>84</v>
      </c>
      <c r="K33" s="88" t="s">
        <v>85</v>
      </c>
    </row>
    <row r="34" spans="1:16" ht="14.45">
      <c r="A34" s="152" t="s">
        <v>0</v>
      </c>
      <c r="B34" s="153" t="s">
        <v>95</v>
      </c>
      <c r="C34" s="153" t="s">
        <v>96</v>
      </c>
      <c r="D34" s="153" t="s">
        <v>97</v>
      </c>
      <c r="E34" s="153" t="s">
        <v>98</v>
      </c>
      <c r="F34" s="153" t="s">
        <v>99</v>
      </c>
      <c r="G34" s="154" t="s">
        <v>4</v>
      </c>
      <c r="H34" s="142" t="s">
        <v>139</v>
      </c>
      <c r="J34" s="88" t="s">
        <v>86</v>
      </c>
      <c r="K34" s="88" t="s">
        <v>87</v>
      </c>
    </row>
    <row r="35" spans="1:16" ht="57.95" customHeight="1">
      <c r="A35" s="74">
        <v>1</v>
      </c>
      <c r="B35" s="74" t="s">
        <v>61</v>
      </c>
      <c r="C35" s="74" t="s">
        <v>218</v>
      </c>
      <c r="D35" s="74" t="s">
        <v>214</v>
      </c>
      <c r="E35" s="74" t="s">
        <v>118</v>
      </c>
      <c r="F35" s="74"/>
      <c r="G35" s="73" t="s">
        <v>219</v>
      </c>
      <c r="H35" s="158">
        <v>45861</v>
      </c>
      <c r="J35" s="88" t="s">
        <v>88</v>
      </c>
      <c r="K35" s="88" t="s">
        <v>89</v>
      </c>
    </row>
    <row r="36" spans="1:16" ht="36.6" customHeight="1">
      <c r="J36" s="88" t="s">
        <v>90</v>
      </c>
      <c r="K36" s="88" t="s">
        <v>91</v>
      </c>
      <c r="N36" s="155"/>
      <c r="O36" s="156"/>
      <c r="P36" s="156"/>
    </row>
    <row r="37" spans="1:16" ht="21.6">
      <c r="J37" s="88" t="s">
        <v>92</v>
      </c>
      <c r="K37" s="88" t="s">
        <v>93</v>
      </c>
      <c r="N37" s="155"/>
      <c r="O37" s="155"/>
      <c r="P37" s="155"/>
    </row>
    <row r="38" spans="1:16" ht="21.6">
      <c r="N38" s="155"/>
      <c r="O38" s="155"/>
      <c r="P38" s="155"/>
    </row>
    <row r="39" spans="1:16" s="64" customFormat="1" ht="21.6">
      <c r="N39" s="155"/>
      <c r="O39" s="155"/>
      <c r="P39" s="155"/>
    </row>
    <row r="40" spans="1:16" ht="21.6">
      <c r="C40" s="164"/>
      <c r="D40" s="164"/>
      <c r="N40" s="155"/>
      <c r="O40" s="155"/>
      <c r="P40" s="155"/>
    </row>
    <row r="41" spans="1:16" ht="21.6">
      <c r="C41" s="164"/>
      <c r="D41" s="164"/>
      <c r="N41" s="155"/>
      <c r="O41" s="155"/>
      <c r="P41" s="155"/>
    </row>
    <row r="42" spans="1:16" ht="21.6">
      <c r="C42" s="161"/>
      <c r="D42" s="161"/>
      <c r="N42" s="155"/>
      <c r="O42" s="155"/>
      <c r="P42" s="155"/>
    </row>
    <row r="43" spans="1:16" ht="21.6">
      <c r="N43" s="155"/>
      <c r="O43" s="155"/>
      <c r="P43" s="155"/>
    </row>
    <row r="44" spans="1:16" ht="21.6">
      <c r="D44" s="161"/>
      <c r="N44" s="155"/>
      <c r="O44" s="155"/>
      <c r="P44" s="155"/>
    </row>
    <row r="45" spans="1:16" ht="21.6">
      <c r="D45" s="161"/>
      <c r="N45" s="155"/>
      <c r="O45" s="155"/>
      <c r="P45" s="155"/>
    </row>
    <row r="46" spans="1:16" ht="21.6">
      <c r="N46" s="155"/>
      <c r="O46" s="155"/>
      <c r="P46" s="155"/>
    </row>
    <row r="47" spans="1:16" ht="21.6">
      <c r="N47" s="155"/>
      <c r="O47" s="155"/>
      <c r="P47" s="155"/>
    </row>
    <row r="48" spans="1:16" ht="21.6">
      <c r="N48" s="155"/>
      <c r="O48" s="155"/>
      <c r="P48" s="155"/>
    </row>
    <row r="49" spans="14:16" ht="21.6">
      <c r="N49" s="155"/>
      <c r="O49" s="155"/>
      <c r="P49" s="155"/>
    </row>
    <row r="50" spans="14:16" ht="21.6">
      <c r="N50" s="155"/>
      <c r="O50" s="155"/>
      <c r="P50" s="155"/>
    </row>
    <row r="51" spans="14:16" ht="21.6">
      <c r="N51" s="155"/>
      <c r="O51" s="155"/>
      <c r="P51" s="155"/>
    </row>
    <row r="52" spans="14:16" ht="21.6">
      <c r="N52" s="155"/>
      <c r="O52" s="155"/>
      <c r="P52" s="155"/>
    </row>
    <row r="53" spans="14:16" ht="21.6">
      <c r="N53" s="155"/>
      <c r="O53" s="155"/>
      <c r="P53" s="155"/>
    </row>
    <row r="54" spans="14:16" ht="21.6">
      <c r="N54" s="155"/>
      <c r="O54" s="155"/>
      <c r="P54" s="155"/>
    </row>
    <row r="55" spans="14:16" ht="21.6">
      <c r="N55" s="155"/>
      <c r="O55" s="155"/>
      <c r="P55" s="155"/>
    </row>
    <row r="56" spans="14:16" ht="21.6">
      <c r="N56" s="155"/>
      <c r="O56" s="155"/>
      <c r="P56" s="155"/>
    </row>
    <row r="57" spans="14:16" ht="21.6">
      <c r="N57" s="155"/>
      <c r="O57" s="155"/>
      <c r="P57" s="155"/>
    </row>
    <row r="58" spans="14:16" ht="21.6">
      <c r="N58" s="155"/>
      <c r="O58" s="155"/>
      <c r="P58" s="155"/>
    </row>
    <row r="59" spans="14:16" ht="21.6">
      <c r="N59" s="155"/>
      <c r="O59" s="155"/>
      <c r="P59" s="155"/>
    </row>
    <row r="60" spans="14:16" ht="21.6">
      <c r="N60" s="155"/>
      <c r="O60" s="155"/>
      <c r="P60" s="155"/>
    </row>
    <row r="61" spans="14:16" ht="21.6">
      <c r="N61" s="155"/>
      <c r="O61" s="155"/>
      <c r="P61" s="155"/>
    </row>
    <row r="62" spans="14:16" ht="21.6">
      <c r="N62" s="155"/>
      <c r="O62" s="155"/>
      <c r="P62" s="155"/>
    </row>
    <row r="63" spans="14:16" ht="21.6">
      <c r="N63" s="155"/>
      <c r="O63" s="155"/>
      <c r="P63" s="155"/>
    </row>
    <row r="64" spans="14:16" ht="21.6">
      <c r="N64" s="155"/>
      <c r="O64" s="155"/>
      <c r="P64" s="155"/>
    </row>
    <row r="65" spans="14:16" ht="21.6">
      <c r="N65" s="155"/>
      <c r="O65" s="155"/>
      <c r="P65" s="155"/>
    </row>
    <row r="66" spans="14:16" ht="21.6">
      <c r="N66" s="155"/>
      <c r="O66" s="155"/>
      <c r="P66" s="155"/>
    </row>
    <row r="67" spans="14:16" ht="21.6">
      <c r="N67" s="155"/>
      <c r="O67" s="155"/>
      <c r="P67" s="155"/>
    </row>
    <row r="68" spans="14:16" ht="21.6">
      <c r="N68" s="155"/>
      <c r="O68" s="155"/>
      <c r="P68" s="155"/>
    </row>
    <row r="69" spans="14:16" ht="21.6">
      <c r="N69" s="155"/>
      <c r="O69" s="155"/>
      <c r="P69" s="155"/>
    </row>
    <row r="70" spans="14:16" ht="21.6">
      <c r="N70" s="155"/>
      <c r="O70" s="155"/>
      <c r="P70" s="155"/>
    </row>
    <row r="71" spans="14:16" ht="21.6">
      <c r="N71" s="155"/>
      <c r="O71" s="155"/>
      <c r="P71" s="155"/>
    </row>
    <row r="72" spans="14:16" ht="21.6">
      <c r="N72" s="155"/>
      <c r="O72" s="155"/>
      <c r="P72" s="155"/>
    </row>
    <row r="73" spans="14:16" ht="21.6">
      <c r="N73" s="155"/>
      <c r="O73" s="155"/>
      <c r="P73" s="155"/>
    </row>
    <row r="74" spans="14:16" ht="21.6">
      <c r="N74" s="155"/>
      <c r="O74" s="155"/>
      <c r="P74" s="155"/>
    </row>
    <row r="75" spans="14:16" ht="21.6">
      <c r="N75" s="155"/>
      <c r="O75" s="155"/>
      <c r="P75" s="155"/>
    </row>
    <row r="76" spans="14:16" ht="21.6">
      <c r="N76" s="155"/>
      <c r="O76" s="155"/>
      <c r="P76" s="155"/>
    </row>
    <row r="77" spans="14:16" ht="21.6">
      <c r="N77" s="155"/>
      <c r="O77" s="155"/>
      <c r="P77" s="155"/>
    </row>
    <row r="78" spans="14:16" ht="21.6">
      <c r="N78" s="155"/>
      <c r="O78" s="155"/>
      <c r="P78" s="155"/>
    </row>
    <row r="79" spans="14:16" ht="21.6">
      <c r="N79" s="155"/>
      <c r="O79" s="155"/>
      <c r="P79" s="155"/>
    </row>
    <row r="80" spans="14:16" ht="21.6">
      <c r="N80" s="155"/>
      <c r="O80" s="155"/>
      <c r="P80" s="155"/>
    </row>
    <row r="81" spans="14:16" ht="21.6">
      <c r="N81" s="155"/>
      <c r="O81" s="155"/>
      <c r="P81" s="155"/>
    </row>
    <row r="82" spans="14:16" ht="21.6">
      <c r="N82" s="155"/>
      <c r="O82" s="155"/>
      <c r="P82" s="155"/>
    </row>
    <row r="83" spans="14:16" ht="21.6">
      <c r="N83" s="155"/>
      <c r="O83" s="155"/>
      <c r="P83" s="155"/>
    </row>
    <row r="84" spans="14:16" ht="21.6">
      <c r="N84" s="155"/>
      <c r="O84" s="155"/>
      <c r="P84" s="155"/>
    </row>
    <row r="85" spans="14:16" ht="21.6">
      <c r="N85" s="155"/>
      <c r="O85" s="155"/>
      <c r="P85" s="155"/>
    </row>
    <row r="86" spans="14:16" ht="21.6">
      <c r="N86" s="155"/>
      <c r="O86" s="155"/>
      <c r="P86" s="155"/>
    </row>
    <row r="87" spans="14:16" ht="21.6">
      <c r="N87" s="155"/>
      <c r="O87" s="155"/>
      <c r="P87" s="155"/>
    </row>
    <row r="88" spans="14:16" ht="21.6">
      <c r="N88" s="155"/>
      <c r="O88" s="155"/>
      <c r="P88" s="155"/>
    </row>
    <row r="89" spans="14:16" ht="21.6">
      <c r="N89" s="155"/>
      <c r="O89" s="155"/>
      <c r="P89" s="155"/>
    </row>
    <row r="90" spans="14:16" ht="21.6">
      <c r="N90" s="155"/>
      <c r="O90" s="155"/>
      <c r="P90" s="155"/>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E64FC-34A1-4A12-9387-FF05E189C4BA}">
  <dimension ref="A1:P90"/>
  <sheetViews>
    <sheetView showOutlineSymbols="0" zoomScaleNormal="100" workbookViewId="0">
      <selection activeCell="B1" sqref="B1"/>
    </sheetView>
  </sheetViews>
  <sheetFormatPr defaultRowHeight="14.1"/>
  <cols>
    <col min="1" max="1" width="4.75" customWidth="1"/>
    <col min="2" max="2" width="39" bestFit="1" customWidth="1"/>
    <col min="3" max="3" width="51.625" bestFit="1" customWidth="1"/>
    <col min="4" max="4" width="35.875" bestFit="1" customWidth="1"/>
    <col min="5" max="5" width="10.5" customWidth="1"/>
    <col min="6" max="6" width="10.25" customWidth="1"/>
    <col min="7" max="7" width="47.25" customWidth="1"/>
    <col min="8" max="8" width="13.875" bestFit="1" customWidth="1"/>
    <col min="10" max="10" width="68.5" bestFit="1" customWidth="1"/>
    <col min="11" max="11" width="10.125" customWidth="1"/>
  </cols>
  <sheetData>
    <row r="1" spans="1:2" ht="19.5" customHeight="1">
      <c r="A1" s="86" t="s">
        <v>220</v>
      </c>
    </row>
    <row r="2" spans="1:2">
      <c r="A2" s="86"/>
    </row>
    <row r="3" spans="1:2" ht="17.45">
      <c r="B3" s="160" t="s">
        <v>221</v>
      </c>
    </row>
    <row r="23" spans="1:11" ht="27.95" customHeight="1">
      <c r="A23" s="141" t="s">
        <v>135</v>
      </c>
    </row>
    <row r="25" spans="1:11">
      <c r="A25" s="67" t="s">
        <v>0</v>
      </c>
      <c r="B25" s="68" t="s">
        <v>95</v>
      </c>
      <c r="C25" s="68" t="s">
        <v>96</v>
      </c>
      <c r="D25" s="68" t="s">
        <v>97</v>
      </c>
      <c r="E25" s="68" t="s">
        <v>98</v>
      </c>
      <c r="F25" s="68" t="s">
        <v>99</v>
      </c>
      <c r="G25" s="69" t="s">
        <v>4</v>
      </c>
      <c r="H25" s="142" t="s">
        <v>136</v>
      </c>
      <c r="J25" s="87" t="s">
        <v>70</v>
      </c>
      <c r="K25" s="87" t="s">
        <v>71</v>
      </c>
    </row>
    <row r="26" spans="1:11" ht="33.6" customHeight="1">
      <c r="J26" s="265"/>
      <c r="K26" s="265"/>
    </row>
    <row r="27" spans="1:11" s="64" customFormat="1" ht="65.45" customHeight="1">
      <c r="A27"/>
      <c r="B27"/>
      <c r="C27"/>
      <c r="D27"/>
      <c r="E27"/>
      <c r="F27"/>
      <c r="G27"/>
      <c r="H27"/>
      <c r="J27" s="88" t="s">
        <v>72</v>
      </c>
      <c r="K27" s="88" t="s">
        <v>73</v>
      </c>
    </row>
    <row r="28" spans="1:11" ht="36.950000000000003" customHeight="1">
      <c r="J28" s="88" t="s">
        <v>74</v>
      </c>
      <c r="K28" s="88" t="s">
        <v>75</v>
      </c>
    </row>
    <row r="29" spans="1:11" ht="14.45">
      <c r="A29" s="64"/>
      <c r="B29" s="64"/>
      <c r="C29" s="62"/>
      <c r="D29" s="64"/>
      <c r="E29" s="64"/>
      <c r="F29" s="64"/>
      <c r="G29" s="62"/>
      <c r="H29" s="90"/>
      <c r="J29" s="149" t="s">
        <v>76</v>
      </c>
      <c r="K29" s="149" t="s">
        <v>77</v>
      </c>
    </row>
    <row r="30" spans="1:11" ht="21.95">
      <c r="A30" s="141" t="s">
        <v>138</v>
      </c>
      <c r="J30" s="149" t="s">
        <v>78</v>
      </c>
      <c r="K30" s="149" t="s">
        <v>79</v>
      </c>
    </row>
    <row r="31" spans="1:11" ht="14.45">
      <c r="J31" s="149" t="s">
        <v>80</v>
      </c>
      <c r="K31" s="260" t="s">
        <v>83</v>
      </c>
    </row>
    <row r="32" spans="1:11" ht="14.45">
      <c r="A32" s="152" t="s">
        <v>0</v>
      </c>
      <c r="B32" s="153" t="s">
        <v>95</v>
      </c>
      <c r="C32" s="153" t="s">
        <v>96</v>
      </c>
      <c r="D32" s="153" t="s">
        <v>97</v>
      </c>
      <c r="E32" s="153" t="s">
        <v>98</v>
      </c>
      <c r="F32" s="153" t="s">
        <v>99</v>
      </c>
      <c r="G32" s="154" t="s">
        <v>4</v>
      </c>
      <c r="H32" s="142" t="s">
        <v>139</v>
      </c>
      <c r="J32" s="149" t="s">
        <v>82</v>
      </c>
      <c r="K32" s="149" t="s">
        <v>83</v>
      </c>
    </row>
    <row r="33" spans="1:16" ht="76.5" customHeight="1">
      <c r="A33" s="74">
        <v>1</v>
      </c>
      <c r="B33" s="74" t="s">
        <v>61</v>
      </c>
      <c r="C33" s="74" t="s">
        <v>218</v>
      </c>
      <c r="D33" s="74" t="s">
        <v>214</v>
      </c>
      <c r="E33" s="74" t="s">
        <v>118</v>
      </c>
      <c r="F33" s="74"/>
      <c r="G33" s="73" t="s">
        <v>222</v>
      </c>
      <c r="H33" s="158">
        <v>45868</v>
      </c>
      <c r="J33" s="88" t="s">
        <v>84</v>
      </c>
      <c r="K33" s="88" t="s">
        <v>85</v>
      </c>
    </row>
    <row r="34" spans="1:16" ht="14.45">
      <c r="J34" s="88" t="s">
        <v>86</v>
      </c>
      <c r="K34" s="88" t="s">
        <v>87</v>
      </c>
    </row>
    <row r="35" spans="1:16" ht="14.45">
      <c r="J35" s="88" t="s">
        <v>88</v>
      </c>
      <c r="K35" s="88" t="s">
        <v>89</v>
      </c>
    </row>
    <row r="36" spans="1:16" ht="21.6">
      <c r="J36" s="88" t="s">
        <v>90</v>
      </c>
      <c r="K36" s="88" t="s">
        <v>91</v>
      </c>
      <c r="N36" s="155"/>
      <c r="O36" s="156"/>
      <c r="P36" s="156"/>
    </row>
    <row r="37" spans="1:16" ht="21.6">
      <c r="A37" s="64"/>
      <c r="B37" s="64"/>
      <c r="C37" s="64"/>
      <c r="D37" s="64"/>
      <c r="E37" s="64"/>
      <c r="F37" s="64"/>
      <c r="G37" s="64"/>
      <c r="H37" s="64"/>
      <c r="J37" s="88" t="s">
        <v>92</v>
      </c>
      <c r="K37" s="88" t="s">
        <v>93</v>
      </c>
      <c r="N37" s="155"/>
      <c r="O37" s="155"/>
      <c r="P37" s="155"/>
    </row>
    <row r="38" spans="1:16" ht="21.6">
      <c r="C38" s="164"/>
      <c r="D38" s="164"/>
      <c r="N38" s="155"/>
      <c r="O38" s="155"/>
      <c r="P38" s="155"/>
    </row>
    <row r="39" spans="1:16" s="64" customFormat="1" ht="21.6">
      <c r="A39"/>
      <c r="B39"/>
      <c r="C39" s="164"/>
      <c r="D39" s="164"/>
      <c r="E39"/>
      <c r="F39"/>
      <c r="G39"/>
      <c r="H39"/>
      <c r="N39" s="155"/>
      <c r="O39" s="155"/>
      <c r="P39" s="155"/>
    </row>
    <row r="40" spans="1:16" ht="21.6">
      <c r="C40" s="161"/>
      <c r="D40" s="161"/>
      <c r="N40" s="155"/>
      <c r="O40" s="155"/>
      <c r="P40" s="155"/>
    </row>
    <row r="41" spans="1:16" ht="21.6">
      <c r="N41" s="155"/>
      <c r="O41" s="155"/>
      <c r="P41" s="155"/>
    </row>
    <row r="42" spans="1:16" ht="21.6">
      <c r="D42" s="161"/>
      <c r="N42" s="155"/>
      <c r="O42" s="155"/>
      <c r="P42" s="155"/>
    </row>
    <row r="43" spans="1:16" ht="21.6">
      <c r="D43" s="161"/>
      <c r="N43" s="155"/>
      <c r="O43" s="155"/>
      <c r="P43" s="155"/>
    </row>
    <row r="44" spans="1:16" ht="21.6">
      <c r="N44" s="155"/>
      <c r="O44" s="155"/>
      <c r="P44" s="155"/>
    </row>
    <row r="45" spans="1:16" ht="21.6">
      <c r="N45" s="155"/>
      <c r="O45" s="155"/>
      <c r="P45" s="155"/>
    </row>
    <row r="46" spans="1:16" ht="21.6">
      <c r="N46" s="155"/>
      <c r="O46" s="155"/>
      <c r="P46" s="155"/>
    </row>
    <row r="47" spans="1:16" ht="21.6">
      <c r="N47" s="155"/>
      <c r="O47" s="155"/>
      <c r="P47" s="155"/>
    </row>
    <row r="48" spans="1:16" ht="21.6">
      <c r="N48" s="155"/>
      <c r="O48" s="155"/>
      <c r="P48" s="155"/>
    </row>
    <row r="49" spans="14:16" ht="21.6">
      <c r="N49" s="155"/>
      <c r="O49" s="155"/>
      <c r="P49" s="155"/>
    </row>
    <row r="50" spans="14:16" ht="21.6">
      <c r="N50" s="155"/>
      <c r="O50" s="155"/>
      <c r="P50" s="155"/>
    </row>
    <row r="51" spans="14:16" ht="21.6">
      <c r="N51" s="155"/>
      <c r="O51" s="155"/>
      <c r="P51" s="155"/>
    </row>
    <row r="52" spans="14:16" ht="21.6">
      <c r="N52" s="155"/>
      <c r="O52" s="155"/>
      <c r="P52" s="155"/>
    </row>
    <row r="53" spans="14:16" ht="21.6">
      <c r="N53" s="155"/>
      <c r="O53" s="155"/>
      <c r="P53" s="155"/>
    </row>
    <row r="54" spans="14:16" ht="21.6">
      <c r="N54" s="155"/>
      <c r="O54" s="155"/>
      <c r="P54" s="155"/>
    </row>
    <row r="55" spans="14:16" ht="21.6">
      <c r="N55" s="155"/>
      <c r="O55" s="155"/>
      <c r="P55" s="155"/>
    </row>
    <row r="56" spans="14:16" ht="21.6">
      <c r="N56" s="155"/>
      <c r="O56" s="155"/>
      <c r="P56" s="155"/>
    </row>
    <row r="57" spans="14:16" ht="21.6">
      <c r="N57" s="155"/>
      <c r="O57" s="155"/>
      <c r="P57" s="155"/>
    </row>
    <row r="58" spans="14:16" ht="21.6">
      <c r="N58" s="155"/>
      <c r="O58" s="155"/>
      <c r="P58" s="155"/>
    </row>
    <row r="59" spans="14:16" ht="21.6">
      <c r="N59" s="155"/>
      <c r="O59" s="155"/>
      <c r="P59" s="155"/>
    </row>
    <row r="60" spans="14:16" ht="21.6">
      <c r="N60" s="155"/>
      <c r="O60" s="155"/>
      <c r="P60" s="155"/>
    </row>
    <row r="61" spans="14:16" ht="21.6">
      <c r="N61" s="155"/>
      <c r="O61" s="155"/>
      <c r="P61" s="155"/>
    </row>
    <row r="62" spans="14:16" ht="21.6">
      <c r="N62" s="155"/>
      <c r="O62" s="155"/>
      <c r="P62" s="155"/>
    </row>
    <row r="63" spans="14:16" ht="21.6">
      <c r="N63" s="155"/>
      <c r="O63" s="155"/>
      <c r="P63" s="155"/>
    </row>
    <row r="64" spans="14:16" ht="21.6">
      <c r="N64" s="155"/>
      <c r="O64" s="155"/>
      <c r="P64" s="155"/>
    </row>
    <row r="65" spans="14:16" ht="21.6">
      <c r="N65" s="155"/>
      <c r="O65" s="155"/>
      <c r="P65" s="155"/>
    </row>
    <row r="66" spans="14:16" ht="21.6">
      <c r="N66" s="155"/>
      <c r="O66" s="155"/>
      <c r="P66" s="155"/>
    </row>
    <row r="67" spans="14:16" ht="21.6">
      <c r="N67" s="155"/>
      <c r="O67" s="155"/>
      <c r="P67" s="155"/>
    </row>
    <row r="68" spans="14:16" ht="21.6">
      <c r="N68" s="155"/>
      <c r="O68" s="155"/>
      <c r="P68" s="155"/>
    </row>
    <row r="69" spans="14:16" ht="21.6">
      <c r="N69" s="155"/>
      <c r="O69" s="155"/>
      <c r="P69" s="155"/>
    </row>
    <row r="70" spans="14:16" ht="21.6">
      <c r="N70" s="155"/>
      <c r="O70" s="155"/>
      <c r="P70" s="155"/>
    </row>
    <row r="71" spans="14:16" ht="21.6">
      <c r="N71" s="155"/>
      <c r="O71" s="155"/>
      <c r="P71" s="155"/>
    </row>
    <row r="72" spans="14:16" ht="21.6">
      <c r="N72" s="155"/>
      <c r="O72" s="155"/>
      <c r="P72" s="155"/>
    </row>
    <row r="73" spans="14:16" ht="21.6">
      <c r="N73" s="155"/>
      <c r="O73" s="155"/>
      <c r="P73" s="155"/>
    </row>
    <row r="74" spans="14:16" ht="21.6">
      <c r="N74" s="155"/>
      <c r="O74" s="155"/>
      <c r="P74" s="155"/>
    </row>
    <row r="75" spans="14:16" ht="21.6">
      <c r="N75" s="155"/>
      <c r="O75" s="155"/>
      <c r="P75" s="155"/>
    </row>
    <row r="76" spans="14:16" ht="21.6">
      <c r="N76" s="155"/>
      <c r="O76" s="155"/>
      <c r="P76" s="155"/>
    </row>
    <row r="77" spans="14:16" ht="21.6">
      <c r="N77" s="155"/>
      <c r="O77" s="155"/>
      <c r="P77" s="155"/>
    </row>
    <row r="78" spans="14:16" ht="21.6">
      <c r="N78" s="155"/>
      <c r="O78" s="155"/>
      <c r="P78" s="155"/>
    </row>
    <row r="79" spans="14:16" ht="21.6">
      <c r="N79" s="155"/>
      <c r="O79" s="155"/>
      <c r="P79" s="155"/>
    </row>
    <row r="80" spans="14:16" ht="21.6">
      <c r="N80" s="155"/>
      <c r="O80" s="155"/>
      <c r="P80" s="155"/>
    </row>
    <row r="81" spans="14:16" ht="21.6">
      <c r="N81" s="155"/>
      <c r="O81" s="155"/>
      <c r="P81" s="155"/>
    </row>
    <row r="82" spans="14:16" ht="21.6">
      <c r="N82" s="155"/>
      <c r="O82" s="155"/>
      <c r="P82" s="155"/>
    </row>
    <row r="83" spans="14:16" ht="21.6">
      <c r="N83" s="155"/>
      <c r="O83" s="155"/>
      <c r="P83" s="155"/>
    </row>
    <row r="84" spans="14:16" ht="21.6">
      <c r="N84" s="155"/>
      <c r="O84" s="155"/>
      <c r="P84" s="155"/>
    </row>
    <row r="85" spans="14:16" ht="21.6">
      <c r="N85" s="155"/>
      <c r="O85" s="155"/>
      <c r="P85" s="155"/>
    </row>
    <row r="86" spans="14:16" ht="21.6">
      <c r="N86" s="155"/>
      <c r="O86" s="155"/>
      <c r="P86" s="155"/>
    </row>
    <row r="87" spans="14:16" ht="21.6">
      <c r="N87" s="155"/>
      <c r="O87" s="155"/>
      <c r="P87" s="155"/>
    </row>
    <row r="88" spans="14:16" ht="21.6">
      <c r="N88" s="155"/>
      <c r="O88" s="155"/>
      <c r="P88" s="155"/>
    </row>
    <row r="89" spans="14:16" ht="21.6">
      <c r="N89" s="155"/>
      <c r="O89" s="155"/>
      <c r="P89" s="155"/>
    </row>
    <row r="90" spans="14:16" ht="21.6">
      <c r="N90" s="155"/>
      <c r="O90" s="155"/>
      <c r="P90" s="155"/>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7D869-46E1-4F19-B65A-1D75CFB80D3F}">
  <sheetPr>
    <tabColor theme="1"/>
  </sheetPr>
  <dimension ref="A1:BE303"/>
  <sheetViews>
    <sheetView topLeftCell="A118" zoomScale="25" zoomScaleNormal="25" workbookViewId="0">
      <selection activeCell="R260" sqref="R260"/>
    </sheetView>
  </sheetViews>
  <sheetFormatPr defaultRowHeight="14.1"/>
  <cols>
    <col min="2" max="2" width="10" customWidth="1"/>
    <col min="3" max="3" width="14.125" customWidth="1"/>
    <col min="4" max="4" width="8.5" customWidth="1"/>
    <col min="5" max="5" width="10" customWidth="1"/>
    <col min="6" max="6" width="14.375" bestFit="1" customWidth="1"/>
    <col min="7" max="7" width="21.75" bestFit="1" customWidth="1"/>
    <col min="8" max="8" width="12.25" bestFit="1" customWidth="1"/>
    <col min="9" max="9" width="14.25" bestFit="1" customWidth="1"/>
    <col min="10" max="10" width="14.875" bestFit="1" customWidth="1"/>
    <col min="11" max="11" width="16.375" bestFit="1" customWidth="1"/>
    <col min="12" max="12" width="14.875" bestFit="1" customWidth="1"/>
    <col min="16" max="16" width="11.125" customWidth="1"/>
    <col min="17" max="17" width="8.375" customWidth="1"/>
    <col min="18" max="18" width="33.75" bestFit="1" customWidth="1"/>
    <col min="19" max="19" width="10.375" customWidth="1"/>
    <col min="20" max="20" width="11.875" bestFit="1" customWidth="1"/>
    <col min="21" max="21" width="24.375" bestFit="1" customWidth="1"/>
    <col min="22" max="22" width="25.875" bestFit="1" customWidth="1"/>
    <col min="23" max="23" width="14.375" bestFit="1" customWidth="1"/>
    <col min="24" max="24" width="17.125" bestFit="1" customWidth="1"/>
    <col min="25" max="25" width="18.375" bestFit="1" customWidth="1"/>
    <col min="29" max="29" width="27.625" bestFit="1" customWidth="1"/>
    <col min="30" max="30" width="25.375" bestFit="1" customWidth="1"/>
    <col min="31" max="31" width="32.75" bestFit="1" customWidth="1"/>
    <col min="32" max="32" width="19.125" bestFit="1" customWidth="1"/>
    <col min="33" max="34" width="19.125" customWidth="1"/>
    <col min="35" max="35" width="19.125" bestFit="1" customWidth="1"/>
    <col min="36" max="36" width="13.75" bestFit="1" customWidth="1"/>
    <col min="37" max="37" width="14.375" bestFit="1" customWidth="1"/>
    <col min="38" max="38" width="14.75" bestFit="1" customWidth="1"/>
    <col min="39" max="39" width="17.375" bestFit="1" customWidth="1"/>
    <col min="40" max="40" width="18.875" bestFit="1" customWidth="1"/>
    <col min="41" max="41" width="8.125" bestFit="1" customWidth="1"/>
    <col min="42" max="42" width="13.625" bestFit="1" customWidth="1"/>
    <col min="43" max="43" width="15.125" bestFit="1" customWidth="1"/>
    <col min="47" max="47" width="23.375" bestFit="1" customWidth="1"/>
  </cols>
  <sheetData>
    <row r="1" spans="1:57" ht="24.6">
      <c r="A1" s="194" t="s">
        <v>223</v>
      </c>
      <c r="B1" s="195"/>
      <c r="C1" s="195"/>
      <c r="D1" s="195"/>
      <c r="E1" s="195"/>
    </row>
    <row r="3" spans="1:57">
      <c r="A3" t="s">
        <v>224</v>
      </c>
      <c r="B3" t="s">
        <v>225</v>
      </c>
      <c r="C3" t="s">
        <v>226</v>
      </c>
      <c r="D3" t="s">
        <v>227</v>
      </c>
      <c r="E3" t="s">
        <v>228</v>
      </c>
      <c r="F3" t="s">
        <v>229</v>
      </c>
      <c r="G3" t="s">
        <v>230</v>
      </c>
      <c r="H3" t="s">
        <v>231</v>
      </c>
      <c r="I3" t="s">
        <v>232</v>
      </c>
      <c r="J3" t="s">
        <v>233</v>
      </c>
      <c r="K3" t="s">
        <v>234</v>
      </c>
      <c r="L3" t="s">
        <v>235</v>
      </c>
      <c r="M3" t="s">
        <v>236</v>
      </c>
      <c r="N3" t="s">
        <v>237</v>
      </c>
      <c r="O3" t="s">
        <v>238</v>
      </c>
      <c r="P3" t="s">
        <v>239</v>
      </c>
      <c r="Q3" t="s">
        <v>240</v>
      </c>
      <c r="R3" t="s">
        <v>241</v>
      </c>
      <c r="S3" t="s">
        <v>242</v>
      </c>
      <c r="T3" t="s">
        <v>243</v>
      </c>
      <c r="U3" t="s">
        <v>244</v>
      </c>
      <c r="V3" t="s">
        <v>245</v>
      </c>
      <c r="W3" t="s">
        <v>246</v>
      </c>
      <c r="X3" t="s">
        <v>247</v>
      </c>
      <c r="Y3" t="s">
        <v>248</v>
      </c>
      <c r="AA3" t="s">
        <v>249</v>
      </c>
      <c r="AB3" t="s">
        <v>250</v>
      </c>
      <c r="AC3" t="s">
        <v>251</v>
      </c>
      <c r="AD3" t="s">
        <v>252</v>
      </c>
      <c r="AE3" t="s">
        <v>253</v>
      </c>
      <c r="AF3" t="s">
        <v>254</v>
      </c>
      <c r="AG3" t="s">
        <v>255</v>
      </c>
      <c r="AI3" t="s">
        <v>256</v>
      </c>
      <c r="AJ3" t="s">
        <v>257</v>
      </c>
      <c r="AK3" t="s">
        <v>258</v>
      </c>
      <c r="AL3" t="s">
        <v>259</v>
      </c>
      <c r="AM3" t="s">
        <v>260</v>
      </c>
      <c r="AN3" t="s">
        <v>261</v>
      </c>
      <c r="AO3" t="s">
        <v>262</v>
      </c>
      <c r="AP3" t="s">
        <v>263</v>
      </c>
      <c r="AQ3" t="s">
        <v>264</v>
      </c>
      <c r="AR3" t="s">
        <v>265</v>
      </c>
      <c r="AS3" t="s">
        <v>266</v>
      </c>
      <c r="AT3" t="s">
        <v>267</v>
      </c>
      <c r="AU3" t="s">
        <v>268</v>
      </c>
      <c r="AV3" t="s">
        <v>269</v>
      </c>
      <c r="AW3" t="s">
        <v>270</v>
      </c>
      <c r="AX3" t="s">
        <v>271</v>
      </c>
      <c r="AY3" t="s">
        <v>272</v>
      </c>
      <c r="AZ3" t="s">
        <v>273</v>
      </c>
      <c r="BA3" t="s">
        <v>274</v>
      </c>
      <c r="BB3" t="s">
        <v>275</v>
      </c>
      <c r="BC3" t="s">
        <v>276</v>
      </c>
      <c r="BD3" t="s">
        <v>277</v>
      </c>
      <c r="BE3" t="s">
        <v>278</v>
      </c>
    </row>
    <row r="4" spans="1:57">
      <c r="A4" t="s">
        <v>279</v>
      </c>
      <c r="B4">
        <v>1999</v>
      </c>
      <c r="C4">
        <v>1</v>
      </c>
      <c r="D4" t="s">
        <v>280</v>
      </c>
      <c r="E4" t="s">
        <v>281</v>
      </c>
      <c r="F4" t="s">
        <v>282</v>
      </c>
      <c r="H4" t="s">
        <v>282</v>
      </c>
      <c r="I4" t="s">
        <v>283</v>
      </c>
      <c r="J4">
        <v>15</v>
      </c>
      <c r="K4">
        <v>42</v>
      </c>
      <c r="L4" s="185">
        <v>45799.367361111108</v>
      </c>
      <c r="M4" t="s">
        <v>284</v>
      </c>
      <c r="N4" t="s">
        <v>285</v>
      </c>
      <c r="Q4" t="s">
        <v>286</v>
      </c>
      <c r="S4" t="s">
        <v>287</v>
      </c>
      <c r="T4" t="s">
        <v>288</v>
      </c>
      <c r="V4" t="s">
        <v>287</v>
      </c>
      <c r="W4" t="s">
        <v>289</v>
      </c>
      <c r="X4">
        <v>1</v>
      </c>
      <c r="Y4" t="s">
        <v>290</v>
      </c>
      <c r="AA4" t="s">
        <v>291</v>
      </c>
      <c r="AB4">
        <v>4</v>
      </c>
      <c r="AC4">
        <v>4</v>
      </c>
      <c r="AD4">
        <v>4</v>
      </c>
      <c r="AE4">
        <v>1</v>
      </c>
      <c r="AF4">
        <v>10</v>
      </c>
      <c r="AG4">
        <v>10</v>
      </c>
      <c r="AI4">
        <v>10</v>
      </c>
      <c r="AJ4">
        <v>10</v>
      </c>
      <c r="AK4">
        <v>10</v>
      </c>
      <c r="AL4">
        <v>10</v>
      </c>
      <c r="AM4">
        <v>10</v>
      </c>
      <c r="AN4">
        <v>10</v>
      </c>
      <c r="AO4" t="s">
        <v>292</v>
      </c>
      <c r="AP4">
        <v>10</v>
      </c>
      <c r="AQ4">
        <v>10</v>
      </c>
      <c r="AR4" t="s">
        <v>292</v>
      </c>
      <c r="AS4">
        <v>10</v>
      </c>
      <c r="AT4">
        <v>10</v>
      </c>
      <c r="AU4" t="s">
        <v>292</v>
      </c>
      <c r="AV4" t="s">
        <v>293</v>
      </c>
      <c r="AW4">
        <v>75</v>
      </c>
      <c r="AX4">
        <v>3</v>
      </c>
      <c r="AY4">
        <v>25</v>
      </c>
      <c r="AZ4" t="s">
        <v>293</v>
      </c>
      <c r="BA4">
        <v>75</v>
      </c>
      <c r="BB4">
        <v>1</v>
      </c>
      <c r="BC4">
        <v>75</v>
      </c>
      <c r="BD4" t="s">
        <v>294</v>
      </c>
      <c r="BE4">
        <v>-26</v>
      </c>
    </row>
    <row r="5" spans="1:57">
      <c r="A5" t="s">
        <v>295</v>
      </c>
      <c r="B5">
        <v>1999</v>
      </c>
      <c r="C5">
        <v>1</v>
      </c>
      <c r="D5" t="s">
        <v>280</v>
      </c>
      <c r="E5" t="s">
        <v>281</v>
      </c>
      <c r="F5" t="s">
        <v>282</v>
      </c>
      <c r="H5" t="s">
        <v>282</v>
      </c>
      <c r="I5" t="s">
        <v>283</v>
      </c>
      <c r="J5">
        <v>16</v>
      </c>
      <c r="K5">
        <v>44</v>
      </c>
      <c r="L5" s="185">
        <v>45799.367361111108</v>
      </c>
      <c r="M5" t="s">
        <v>284</v>
      </c>
      <c r="N5" t="s">
        <v>285</v>
      </c>
      <c r="Q5" t="s">
        <v>296</v>
      </c>
      <c r="S5" t="s">
        <v>287</v>
      </c>
      <c r="T5" t="s">
        <v>288</v>
      </c>
      <c r="V5" t="s">
        <v>287</v>
      </c>
      <c r="W5" t="s">
        <v>289</v>
      </c>
      <c r="X5">
        <v>2</v>
      </c>
      <c r="Y5" t="s">
        <v>297</v>
      </c>
      <c r="AA5" t="s">
        <v>298</v>
      </c>
      <c r="AB5">
        <v>4</v>
      </c>
      <c r="AC5">
        <v>4</v>
      </c>
      <c r="AD5">
        <v>4</v>
      </c>
      <c r="AE5">
        <v>1</v>
      </c>
      <c r="AF5">
        <v>10</v>
      </c>
      <c r="AG5">
        <v>10</v>
      </c>
      <c r="AI5">
        <v>10</v>
      </c>
      <c r="AJ5">
        <v>10</v>
      </c>
      <c r="AK5">
        <v>10</v>
      </c>
      <c r="AL5">
        <v>20</v>
      </c>
      <c r="AM5">
        <v>10</v>
      </c>
      <c r="AN5">
        <v>10</v>
      </c>
      <c r="AO5" t="s">
        <v>292</v>
      </c>
      <c r="AP5">
        <v>10</v>
      </c>
      <c r="AQ5">
        <v>10</v>
      </c>
      <c r="AR5" t="s">
        <v>292</v>
      </c>
      <c r="AS5">
        <v>10</v>
      </c>
      <c r="AT5">
        <v>10</v>
      </c>
      <c r="AU5" t="s">
        <v>292</v>
      </c>
      <c r="AV5" t="s">
        <v>293</v>
      </c>
      <c r="AW5">
        <v>75</v>
      </c>
      <c r="AX5">
        <v>3</v>
      </c>
      <c r="AY5">
        <v>25</v>
      </c>
      <c r="AZ5" t="s">
        <v>293</v>
      </c>
      <c r="BA5">
        <v>75</v>
      </c>
      <c r="BB5">
        <v>1</v>
      </c>
      <c r="BC5">
        <v>75</v>
      </c>
      <c r="BD5" t="s">
        <v>294</v>
      </c>
      <c r="BE5">
        <v>-26</v>
      </c>
    </row>
    <row r="6" spans="1:57">
      <c r="A6" t="s">
        <v>295</v>
      </c>
      <c r="B6">
        <v>1999</v>
      </c>
      <c r="C6">
        <v>1</v>
      </c>
      <c r="D6" t="s">
        <v>280</v>
      </c>
      <c r="E6" t="s">
        <v>281</v>
      </c>
      <c r="F6" t="s">
        <v>282</v>
      </c>
      <c r="H6" t="s">
        <v>282</v>
      </c>
      <c r="I6" t="s">
        <v>283</v>
      </c>
      <c r="J6">
        <v>16</v>
      </c>
      <c r="K6">
        <v>44</v>
      </c>
      <c r="L6" s="185">
        <v>45799.367361111108</v>
      </c>
      <c r="M6" t="s">
        <v>284</v>
      </c>
      <c r="N6" t="s">
        <v>285</v>
      </c>
      <c r="Q6" t="s">
        <v>296</v>
      </c>
      <c r="S6" t="s">
        <v>287</v>
      </c>
      <c r="T6" t="s">
        <v>288</v>
      </c>
      <c r="V6" t="s">
        <v>287</v>
      </c>
      <c r="W6" t="s">
        <v>289</v>
      </c>
      <c r="X6">
        <v>3</v>
      </c>
      <c r="Y6" t="s">
        <v>299</v>
      </c>
      <c r="AA6" t="s">
        <v>300</v>
      </c>
      <c r="AB6">
        <v>4</v>
      </c>
      <c r="AC6">
        <v>4</v>
      </c>
      <c r="AD6">
        <v>4</v>
      </c>
      <c r="AE6">
        <v>1</v>
      </c>
      <c r="AF6">
        <v>10</v>
      </c>
      <c r="AG6">
        <v>10</v>
      </c>
      <c r="AI6">
        <v>10</v>
      </c>
      <c r="AJ6">
        <v>10</v>
      </c>
      <c r="AK6">
        <v>10</v>
      </c>
      <c r="AL6">
        <v>20</v>
      </c>
      <c r="AM6">
        <v>10</v>
      </c>
      <c r="AN6">
        <v>10</v>
      </c>
      <c r="AO6" t="s">
        <v>292</v>
      </c>
      <c r="AP6">
        <v>10</v>
      </c>
      <c r="AQ6">
        <v>10</v>
      </c>
      <c r="AR6" t="s">
        <v>292</v>
      </c>
      <c r="AS6">
        <v>10</v>
      </c>
      <c r="AT6">
        <v>10</v>
      </c>
      <c r="AU6" t="s">
        <v>292</v>
      </c>
      <c r="AV6" t="s">
        <v>293</v>
      </c>
      <c r="AW6">
        <v>75</v>
      </c>
      <c r="AX6">
        <v>3</v>
      </c>
      <c r="AY6">
        <v>25</v>
      </c>
      <c r="AZ6" t="s">
        <v>293</v>
      </c>
      <c r="BA6">
        <v>75</v>
      </c>
      <c r="BB6">
        <v>1</v>
      </c>
      <c r="BC6">
        <v>75</v>
      </c>
      <c r="BD6" t="s">
        <v>294</v>
      </c>
      <c r="BE6">
        <v>-26</v>
      </c>
    </row>
    <row r="7" spans="1:57">
      <c r="A7" t="s">
        <v>301</v>
      </c>
      <c r="B7">
        <v>1999</v>
      </c>
      <c r="C7">
        <v>1</v>
      </c>
      <c r="D7" t="s">
        <v>280</v>
      </c>
      <c r="E7" t="s">
        <v>281</v>
      </c>
      <c r="F7" t="s">
        <v>282</v>
      </c>
      <c r="H7" t="s">
        <v>282</v>
      </c>
      <c r="I7" t="s">
        <v>283</v>
      </c>
      <c r="J7">
        <v>17</v>
      </c>
      <c r="K7">
        <v>43</v>
      </c>
      <c r="L7" s="185">
        <v>45799.367361111108</v>
      </c>
      <c r="M7" t="s">
        <v>284</v>
      </c>
      <c r="N7" t="s">
        <v>285</v>
      </c>
      <c r="Q7" t="s">
        <v>302</v>
      </c>
      <c r="S7" t="s">
        <v>287</v>
      </c>
      <c r="T7" t="s">
        <v>288</v>
      </c>
      <c r="V7" t="s">
        <v>287</v>
      </c>
      <c r="W7" t="s">
        <v>303</v>
      </c>
      <c r="X7">
        <v>4</v>
      </c>
      <c r="Y7" t="s">
        <v>304</v>
      </c>
      <c r="AA7" t="s">
        <v>305</v>
      </c>
      <c r="AB7">
        <v>4</v>
      </c>
      <c r="AC7">
        <v>4</v>
      </c>
      <c r="AD7">
        <v>4</v>
      </c>
      <c r="AE7">
        <v>1</v>
      </c>
      <c r="AF7">
        <v>10</v>
      </c>
      <c r="AG7">
        <v>10</v>
      </c>
      <c r="AI7">
        <v>10</v>
      </c>
      <c r="AJ7">
        <v>10</v>
      </c>
      <c r="AK7">
        <v>10</v>
      </c>
      <c r="AL7">
        <v>45</v>
      </c>
      <c r="AM7">
        <v>10</v>
      </c>
      <c r="AN7">
        <v>10</v>
      </c>
      <c r="AO7" t="s">
        <v>292</v>
      </c>
      <c r="AP7">
        <v>10</v>
      </c>
      <c r="AQ7">
        <v>10</v>
      </c>
      <c r="AR7" t="s">
        <v>292</v>
      </c>
      <c r="AS7">
        <v>10</v>
      </c>
      <c r="AT7">
        <v>10</v>
      </c>
      <c r="AU7" t="s">
        <v>292</v>
      </c>
      <c r="AV7" t="s">
        <v>293</v>
      </c>
      <c r="AW7">
        <v>75</v>
      </c>
      <c r="AX7">
        <v>3</v>
      </c>
      <c r="AY7">
        <v>25</v>
      </c>
      <c r="AZ7" t="s">
        <v>293</v>
      </c>
      <c r="BA7">
        <v>75</v>
      </c>
      <c r="BB7">
        <v>1</v>
      </c>
      <c r="BC7">
        <v>75</v>
      </c>
      <c r="BD7" t="s">
        <v>294</v>
      </c>
      <c r="BE7">
        <v>-26</v>
      </c>
    </row>
    <row r="8" spans="1:57">
      <c r="A8" t="s">
        <v>301</v>
      </c>
      <c r="B8">
        <v>1999</v>
      </c>
      <c r="C8">
        <v>1</v>
      </c>
      <c r="D8" t="s">
        <v>280</v>
      </c>
      <c r="E8" t="s">
        <v>281</v>
      </c>
      <c r="F8" t="s">
        <v>282</v>
      </c>
      <c r="H8" t="s">
        <v>282</v>
      </c>
      <c r="I8" t="s">
        <v>283</v>
      </c>
      <c r="J8">
        <v>17</v>
      </c>
      <c r="K8">
        <v>43</v>
      </c>
      <c r="L8" s="185">
        <v>45799.367361111108</v>
      </c>
      <c r="M8" t="s">
        <v>284</v>
      </c>
      <c r="N8" t="s">
        <v>285</v>
      </c>
      <c r="Q8" t="s">
        <v>302</v>
      </c>
      <c r="S8" t="s">
        <v>287</v>
      </c>
      <c r="T8" t="s">
        <v>288</v>
      </c>
      <c r="V8" t="s">
        <v>287</v>
      </c>
      <c r="W8" t="s">
        <v>306</v>
      </c>
      <c r="X8">
        <v>5</v>
      </c>
      <c r="Y8" t="s">
        <v>307</v>
      </c>
      <c r="AA8" t="s">
        <v>308</v>
      </c>
      <c r="AB8">
        <v>4</v>
      </c>
      <c r="AC8">
        <v>4</v>
      </c>
      <c r="AD8">
        <v>4</v>
      </c>
      <c r="AE8">
        <v>1</v>
      </c>
      <c r="AF8">
        <v>10</v>
      </c>
      <c r="AG8">
        <v>10</v>
      </c>
      <c r="AI8">
        <v>10</v>
      </c>
      <c r="AJ8">
        <v>10</v>
      </c>
      <c r="AK8">
        <v>10</v>
      </c>
      <c r="AL8">
        <v>45</v>
      </c>
      <c r="AM8">
        <v>10</v>
      </c>
      <c r="AN8">
        <v>10</v>
      </c>
      <c r="AO8" t="s">
        <v>292</v>
      </c>
      <c r="AP8">
        <v>10</v>
      </c>
      <c r="AQ8">
        <v>10</v>
      </c>
      <c r="AR8" t="s">
        <v>292</v>
      </c>
      <c r="AS8">
        <v>10</v>
      </c>
      <c r="AT8">
        <v>10</v>
      </c>
      <c r="AU8" t="s">
        <v>292</v>
      </c>
      <c r="AV8" t="s">
        <v>293</v>
      </c>
      <c r="AW8">
        <v>75</v>
      </c>
      <c r="AX8">
        <v>3</v>
      </c>
      <c r="AY8">
        <v>25</v>
      </c>
      <c r="AZ8" t="s">
        <v>293</v>
      </c>
      <c r="BA8">
        <v>75</v>
      </c>
      <c r="BB8">
        <v>1</v>
      </c>
      <c r="BC8">
        <v>75</v>
      </c>
      <c r="BD8" t="s">
        <v>294</v>
      </c>
      <c r="BE8">
        <v>-26</v>
      </c>
    </row>
    <row r="9" spans="1:57">
      <c r="A9" t="s">
        <v>301</v>
      </c>
      <c r="B9">
        <v>1999</v>
      </c>
      <c r="C9">
        <v>1</v>
      </c>
      <c r="D9" t="s">
        <v>280</v>
      </c>
      <c r="E9" t="s">
        <v>281</v>
      </c>
      <c r="F9" t="s">
        <v>282</v>
      </c>
      <c r="H9" t="s">
        <v>282</v>
      </c>
      <c r="I9" t="s">
        <v>283</v>
      </c>
      <c r="J9">
        <v>17</v>
      </c>
      <c r="K9">
        <v>43</v>
      </c>
      <c r="L9" s="185">
        <v>45799.367361111108</v>
      </c>
      <c r="M9" t="s">
        <v>284</v>
      </c>
      <c r="N9" t="s">
        <v>285</v>
      </c>
      <c r="Q9" t="s">
        <v>302</v>
      </c>
      <c r="S9" t="s">
        <v>287</v>
      </c>
      <c r="T9" t="s">
        <v>288</v>
      </c>
      <c r="V9" t="s">
        <v>287</v>
      </c>
      <c r="W9" t="s">
        <v>306</v>
      </c>
      <c r="X9">
        <v>6</v>
      </c>
      <c r="Y9" t="s">
        <v>309</v>
      </c>
      <c r="AA9" t="s">
        <v>310</v>
      </c>
      <c r="AB9">
        <v>4</v>
      </c>
      <c r="AC9">
        <v>4</v>
      </c>
      <c r="AD9">
        <v>4</v>
      </c>
      <c r="AE9">
        <v>1</v>
      </c>
      <c r="AF9">
        <v>10</v>
      </c>
      <c r="AG9">
        <v>10</v>
      </c>
      <c r="AI9">
        <v>10</v>
      </c>
      <c r="AJ9">
        <v>10</v>
      </c>
      <c r="AK9">
        <v>10</v>
      </c>
      <c r="AL9">
        <v>45</v>
      </c>
      <c r="AM9">
        <v>10</v>
      </c>
      <c r="AN9">
        <v>10</v>
      </c>
      <c r="AO9" t="s">
        <v>292</v>
      </c>
      <c r="AP9">
        <v>10</v>
      </c>
      <c r="AQ9">
        <v>10</v>
      </c>
      <c r="AR9" t="s">
        <v>292</v>
      </c>
      <c r="AS9">
        <v>10</v>
      </c>
      <c r="AT9">
        <v>10</v>
      </c>
      <c r="AU9" t="s">
        <v>292</v>
      </c>
      <c r="AV9" t="s">
        <v>293</v>
      </c>
      <c r="AW9">
        <v>75</v>
      </c>
      <c r="AX9">
        <v>3</v>
      </c>
      <c r="AY9">
        <v>25</v>
      </c>
      <c r="AZ9" t="s">
        <v>293</v>
      </c>
      <c r="BA9">
        <v>75</v>
      </c>
      <c r="BB9">
        <v>1</v>
      </c>
      <c r="BC9">
        <v>75</v>
      </c>
      <c r="BD9" t="s">
        <v>294</v>
      </c>
      <c r="BE9">
        <v>-26</v>
      </c>
    </row>
    <row r="10" spans="1:57">
      <c r="A10" t="s">
        <v>301</v>
      </c>
      <c r="B10">
        <v>1999</v>
      </c>
      <c r="C10">
        <v>1</v>
      </c>
      <c r="D10" t="s">
        <v>280</v>
      </c>
      <c r="E10" t="s">
        <v>281</v>
      </c>
      <c r="F10" t="s">
        <v>282</v>
      </c>
      <c r="H10" t="s">
        <v>282</v>
      </c>
      <c r="I10" t="s">
        <v>283</v>
      </c>
      <c r="J10">
        <v>17</v>
      </c>
      <c r="K10">
        <v>43</v>
      </c>
      <c r="L10" s="185">
        <v>45799.367361111108</v>
      </c>
      <c r="M10" t="s">
        <v>284</v>
      </c>
      <c r="N10" t="s">
        <v>285</v>
      </c>
      <c r="Q10" t="s">
        <v>302</v>
      </c>
      <c r="S10" t="s">
        <v>287</v>
      </c>
      <c r="T10" t="s">
        <v>288</v>
      </c>
      <c r="V10" t="s">
        <v>287</v>
      </c>
      <c r="W10" t="s">
        <v>306</v>
      </c>
      <c r="X10">
        <v>7</v>
      </c>
      <c r="Y10" t="s">
        <v>311</v>
      </c>
      <c r="AA10" t="s">
        <v>312</v>
      </c>
      <c r="AB10">
        <v>4</v>
      </c>
      <c r="AC10">
        <v>4</v>
      </c>
      <c r="AD10">
        <v>4</v>
      </c>
      <c r="AE10">
        <v>1</v>
      </c>
      <c r="AF10">
        <v>15</v>
      </c>
      <c r="AG10">
        <v>15</v>
      </c>
      <c r="AI10">
        <v>15</v>
      </c>
      <c r="AJ10">
        <v>15</v>
      </c>
      <c r="AK10">
        <v>15</v>
      </c>
      <c r="AL10">
        <v>45</v>
      </c>
      <c r="AM10">
        <v>15</v>
      </c>
      <c r="AN10">
        <v>15</v>
      </c>
      <c r="AO10" t="s">
        <v>313</v>
      </c>
      <c r="AP10">
        <v>15</v>
      </c>
      <c r="AQ10">
        <v>15</v>
      </c>
      <c r="AR10" t="s">
        <v>313</v>
      </c>
      <c r="AS10">
        <v>15</v>
      </c>
      <c r="AT10">
        <v>15</v>
      </c>
      <c r="AU10" t="s">
        <v>313</v>
      </c>
      <c r="AV10" t="s">
        <v>293</v>
      </c>
      <c r="AW10">
        <v>75</v>
      </c>
      <c r="AX10">
        <v>3</v>
      </c>
      <c r="AY10">
        <v>25</v>
      </c>
      <c r="AZ10" t="s">
        <v>293</v>
      </c>
      <c r="BA10">
        <v>75</v>
      </c>
      <c r="BB10">
        <v>1</v>
      </c>
      <c r="BC10">
        <v>75</v>
      </c>
      <c r="BD10" t="s">
        <v>294</v>
      </c>
      <c r="BE10">
        <v>-26</v>
      </c>
    </row>
    <row r="12" spans="1:57">
      <c r="B12" s="2" t="s">
        <v>314</v>
      </c>
    </row>
    <row r="17" spans="2:33">
      <c r="B17" t="s">
        <v>240</v>
      </c>
      <c r="C17" t="s">
        <v>243</v>
      </c>
      <c r="D17" t="s">
        <v>258</v>
      </c>
      <c r="E17" t="s">
        <v>257</v>
      </c>
      <c r="H17" s="184" t="s">
        <v>240</v>
      </c>
      <c r="I17" s="184" t="s">
        <v>243</v>
      </c>
      <c r="J17" t="s">
        <v>315</v>
      </c>
      <c r="K17" t="s">
        <v>316</v>
      </c>
    </row>
    <row r="18" spans="2:33">
      <c r="B18" t="s">
        <v>286</v>
      </c>
      <c r="C18" t="s">
        <v>288</v>
      </c>
      <c r="D18">
        <v>10</v>
      </c>
      <c r="E18">
        <v>10</v>
      </c>
      <c r="H18" t="s">
        <v>302</v>
      </c>
      <c r="I18" t="s">
        <v>288</v>
      </c>
      <c r="J18">
        <v>45</v>
      </c>
      <c r="K18" s="1">
        <v>45</v>
      </c>
    </row>
    <row r="19" spans="2:33">
      <c r="B19" t="s">
        <v>296</v>
      </c>
      <c r="C19" t="s">
        <v>288</v>
      </c>
      <c r="D19">
        <v>10</v>
      </c>
      <c r="E19">
        <v>10</v>
      </c>
      <c r="H19" t="s">
        <v>286</v>
      </c>
      <c r="I19" t="s">
        <v>288</v>
      </c>
      <c r="J19">
        <v>10</v>
      </c>
      <c r="K19" s="1">
        <v>10</v>
      </c>
    </row>
    <row r="20" spans="2:33">
      <c r="B20" t="s">
        <v>296</v>
      </c>
      <c r="C20" t="s">
        <v>288</v>
      </c>
      <c r="D20">
        <v>10</v>
      </c>
      <c r="E20">
        <v>10</v>
      </c>
      <c r="H20" t="s">
        <v>296</v>
      </c>
      <c r="I20" t="s">
        <v>288</v>
      </c>
      <c r="J20">
        <v>20</v>
      </c>
      <c r="K20">
        <v>20</v>
      </c>
    </row>
    <row r="21" spans="2:33">
      <c r="B21" t="s">
        <v>302</v>
      </c>
      <c r="C21" t="s">
        <v>288</v>
      </c>
      <c r="D21">
        <v>10</v>
      </c>
      <c r="E21">
        <v>10</v>
      </c>
      <c r="H21" t="s">
        <v>317</v>
      </c>
      <c r="J21">
        <v>75</v>
      </c>
      <c r="K21">
        <v>75</v>
      </c>
    </row>
    <row r="22" spans="2:33">
      <c r="B22" t="s">
        <v>302</v>
      </c>
      <c r="C22" t="s">
        <v>288</v>
      </c>
      <c r="D22">
        <v>10</v>
      </c>
      <c r="E22">
        <v>10</v>
      </c>
    </row>
    <row r="23" spans="2:33">
      <c r="B23" t="s">
        <v>302</v>
      </c>
      <c r="C23" t="s">
        <v>288</v>
      </c>
      <c r="D23">
        <v>10</v>
      </c>
      <c r="E23">
        <v>10</v>
      </c>
    </row>
    <row r="24" spans="2:33">
      <c r="B24" t="s">
        <v>302</v>
      </c>
      <c r="C24" t="s">
        <v>288</v>
      </c>
      <c r="D24">
        <v>15</v>
      </c>
      <c r="E24">
        <v>15</v>
      </c>
    </row>
    <row r="28" spans="2:33">
      <c r="B28" t="s">
        <v>318</v>
      </c>
    </row>
    <row r="29" spans="2:33">
      <c r="H29" s="184" t="s">
        <v>240</v>
      </c>
      <c r="I29" s="184" t="s">
        <v>243</v>
      </c>
      <c r="J29" s="184" t="s">
        <v>234</v>
      </c>
      <c r="K29" t="s">
        <v>315</v>
      </c>
      <c r="L29" t="s">
        <v>316</v>
      </c>
      <c r="N29" t="s">
        <v>240</v>
      </c>
      <c r="O29" t="s">
        <v>243</v>
      </c>
      <c r="P29" t="s">
        <v>234</v>
      </c>
      <c r="Q29" t="s">
        <v>315</v>
      </c>
      <c r="R29" t="s">
        <v>316</v>
      </c>
      <c r="T29" s="184" t="s">
        <v>240</v>
      </c>
      <c r="U29" t="s">
        <v>319</v>
      </c>
      <c r="V29" t="s">
        <v>320</v>
      </c>
      <c r="X29" t="s">
        <v>240</v>
      </c>
      <c r="Y29" t="s">
        <v>319</v>
      </c>
      <c r="AA29" t="s">
        <v>320</v>
      </c>
      <c r="AD29" t="s">
        <v>321</v>
      </c>
      <c r="AE29" t="s">
        <v>322</v>
      </c>
    </row>
    <row r="30" spans="2:33">
      <c r="B30" t="s">
        <v>234</v>
      </c>
      <c r="C30" t="s">
        <v>240</v>
      </c>
      <c r="D30" t="s">
        <v>243</v>
      </c>
      <c r="E30" t="s">
        <v>258</v>
      </c>
      <c r="F30" t="s">
        <v>257</v>
      </c>
      <c r="H30" t="s">
        <v>302</v>
      </c>
      <c r="I30" t="s">
        <v>288</v>
      </c>
      <c r="J30">
        <v>43</v>
      </c>
      <c r="K30">
        <v>45</v>
      </c>
      <c r="L30">
        <v>45</v>
      </c>
      <c r="N30" t="s">
        <v>302</v>
      </c>
      <c r="O30" t="s">
        <v>288</v>
      </c>
      <c r="P30">
        <v>43</v>
      </c>
      <c r="Q30">
        <v>45</v>
      </c>
      <c r="R30">
        <v>45</v>
      </c>
      <c r="T30" s="183" t="s">
        <v>302</v>
      </c>
      <c r="U30">
        <v>40.5</v>
      </c>
      <c r="V30">
        <v>45</v>
      </c>
      <c r="X30" t="s">
        <v>302</v>
      </c>
      <c r="Y30">
        <v>40.5</v>
      </c>
      <c r="AA30">
        <v>45</v>
      </c>
      <c r="AD30">
        <v>67.5</v>
      </c>
      <c r="AE30">
        <v>75</v>
      </c>
      <c r="AG30">
        <f>AD30/AE30*100</f>
        <v>90</v>
      </c>
    </row>
    <row r="31" spans="2:33">
      <c r="B31">
        <v>42</v>
      </c>
      <c r="C31" t="s">
        <v>286</v>
      </c>
      <c r="D31" t="s">
        <v>288</v>
      </c>
      <c r="E31">
        <v>10</v>
      </c>
      <c r="F31">
        <v>10</v>
      </c>
      <c r="H31" t="s">
        <v>302</v>
      </c>
      <c r="I31" t="s">
        <v>288</v>
      </c>
      <c r="J31">
        <v>46</v>
      </c>
      <c r="K31">
        <v>36</v>
      </c>
      <c r="L31">
        <v>45</v>
      </c>
      <c r="N31" t="s">
        <v>302</v>
      </c>
      <c r="O31" t="s">
        <v>288</v>
      </c>
      <c r="P31">
        <v>46</v>
      </c>
      <c r="Q31">
        <v>36</v>
      </c>
      <c r="R31">
        <v>45</v>
      </c>
      <c r="T31" s="183" t="s">
        <v>286</v>
      </c>
      <c r="U31">
        <v>9</v>
      </c>
      <c r="V31">
        <v>10</v>
      </c>
      <c r="X31" t="s">
        <v>286</v>
      </c>
      <c r="Y31">
        <v>9</v>
      </c>
      <c r="AA31">
        <v>10</v>
      </c>
    </row>
    <row r="32" spans="2:33">
      <c r="B32">
        <v>44</v>
      </c>
      <c r="C32" t="s">
        <v>296</v>
      </c>
      <c r="D32" t="s">
        <v>288</v>
      </c>
      <c r="E32">
        <v>10</v>
      </c>
      <c r="F32">
        <v>10</v>
      </c>
      <c r="H32" t="s">
        <v>286</v>
      </c>
      <c r="I32" t="s">
        <v>288</v>
      </c>
      <c r="J32">
        <v>42</v>
      </c>
      <c r="K32">
        <v>10</v>
      </c>
      <c r="L32">
        <v>10</v>
      </c>
      <c r="N32" t="s">
        <v>286</v>
      </c>
      <c r="O32" t="s">
        <v>288</v>
      </c>
      <c r="P32">
        <v>42</v>
      </c>
      <c r="Q32">
        <v>10</v>
      </c>
      <c r="R32">
        <v>10</v>
      </c>
      <c r="T32" s="183" t="s">
        <v>296</v>
      </c>
      <c r="U32">
        <v>18</v>
      </c>
      <c r="V32">
        <v>20</v>
      </c>
      <c r="X32" t="s">
        <v>296</v>
      </c>
      <c r="Y32">
        <v>18</v>
      </c>
      <c r="AA32">
        <v>20</v>
      </c>
    </row>
    <row r="33" spans="1:27">
      <c r="B33">
        <v>44</v>
      </c>
      <c r="C33" t="s">
        <v>296</v>
      </c>
      <c r="D33" t="s">
        <v>288</v>
      </c>
      <c r="E33">
        <v>10</v>
      </c>
      <c r="F33">
        <v>10</v>
      </c>
      <c r="H33" t="s">
        <v>286</v>
      </c>
      <c r="I33" t="s">
        <v>288</v>
      </c>
      <c r="J33">
        <v>45</v>
      </c>
      <c r="K33">
        <v>8</v>
      </c>
      <c r="L33">
        <v>10</v>
      </c>
      <c r="N33" t="s">
        <v>286</v>
      </c>
      <c r="O33" t="s">
        <v>288</v>
      </c>
      <c r="P33">
        <v>45</v>
      </c>
      <c r="Q33">
        <v>8</v>
      </c>
      <c r="R33">
        <v>10</v>
      </c>
      <c r="T33" s="183" t="s">
        <v>317</v>
      </c>
      <c r="U33">
        <v>22.5</v>
      </c>
      <c r="V33">
        <v>25</v>
      </c>
      <c r="X33" t="s">
        <v>317</v>
      </c>
      <c r="Y33">
        <v>22.5</v>
      </c>
      <c r="AA33">
        <v>25</v>
      </c>
    </row>
    <row r="34" spans="1:27">
      <c r="B34">
        <v>43</v>
      </c>
      <c r="C34" t="s">
        <v>302</v>
      </c>
      <c r="D34" t="s">
        <v>288</v>
      </c>
      <c r="E34">
        <v>10</v>
      </c>
      <c r="F34">
        <v>10</v>
      </c>
      <c r="H34" t="s">
        <v>296</v>
      </c>
      <c r="I34" t="s">
        <v>288</v>
      </c>
      <c r="J34">
        <v>44</v>
      </c>
      <c r="K34">
        <v>20</v>
      </c>
      <c r="L34">
        <v>20</v>
      </c>
      <c r="N34" t="s">
        <v>296</v>
      </c>
      <c r="O34" t="s">
        <v>288</v>
      </c>
      <c r="P34">
        <v>44</v>
      </c>
      <c r="Q34">
        <v>20</v>
      </c>
      <c r="R34">
        <v>20</v>
      </c>
    </row>
    <row r="35" spans="1:27">
      <c r="B35">
        <v>43</v>
      </c>
      <c r="C35" t="s">
        <v>302</v>
      </c>
      <c r="D35" t="s">
        <v>288</v>
      </c>
      <c r="E35">
        <v>10</v>
      </c>
      <c r="F35">
        <v>10</v>
      </c>
      <c r="H35" t="s">
        <v>296</v>
      </c>
      <c r="I35" t="s">
        <v>288</v>
      </c>
      <c r="J35">
        <v>47</v>
      </c>
      <c r="K35">
        <v>16</v>
      </c>
      <c r="L35">
        <v>20</v>
      </c>
      <c r="N35" t="s">
        <v>296</v>
      </c>
      <c r="O35" t="s">
        <v>288</v>
      </c>
      <c r="P35">
        <v>47</v>
      </c>
      <c r="Q35">
        <v>16</v>
      </c>
      <c r="R35">
        <v>20</v>
      </c>
    </row>
    <row r="36" spans="1:27">
      <c r="B36">
        <v>43</v>
      </c>
      <c r="C36" t="s">
        <v>302</v>
      </c>
      <c r="D36" t="s">
        <v>288</v>
      </c>
      <c r="E36">
        <v>10</v>
      </c>
      <c r="F36">
        <v>10</v>
      </c>
      <c r="H36" t="s">
        <v>317</v>
      </c>
      <c r="K36">
        <v>135</v>
      </c>
      <c r="L36">
        <v>150</v>
      </c>
      <c r="N36" t="s">
        <v>317</v>
      </c>
      <c r="Q36">
        <v>135</v>
      </c>
      <c r="R36">
        <v>150</v>
      </c>
    </row>
    <row r="37" spans="1:27">
      <c r="B37">
        <v>43</v>
      </c>
      <c r="C37" t="s">
        <v>302</v>
      </c>
      <c r="D37" t="s">
        <v>288</v>
      </c>
      <c r="E37">
        <v>15</v>
      </c>
      <c r="F37">
        <v>15</v>
      </c>
    </row>
    <row r="38" spans="1:27">
      <c r="B38">
        <v>45</v>
      </c>
      <c r="C38" t="s">
        <v>286</v>
      </c>
      <c r="D38" t="s">
        <v>288</v>
      </c>
      <c r="E38">
        <v>8</v>
      </c>
      <c r="F38">
        <v>10</v>
      </c>
    </row>
    <row r="39" spans="1:27">
      <c r="B39">
        <v>47</v>
      </c>
      <c r="C39" t="s">
        <v>296</v>
      </c>
      <c r="D39" t="s">
        <v>288</v>
      </c>
      <c r="E39">
        <v>8</v>
      </c>
      <c r="F39">
        <v>10</v>
      </c>
    </row>
    <row r="40" spans="1:27">
      <c r="B40">
        <v>47</v>
      </c>
      <c r="C40" t="s">
        <v>296</v>
      </c>
      <c r="D40" t="s">
        <v>288</v>
      </c>
      <c r="E40">
        <v>8</v>
      </c>
      <c r="F40">
        <v>10</v>
      </c>
    </row>
    <row r="41" spans="1:27">
      <c r="B41">
        <v>46</v>
      </c>
      <c r="C41" t="s">
        <v>302</v>
      </c>
      <c r="D41" t="s">
        <v>288</v>
      </c>
      <c r="E41">
        <v>8</v>
      </c>
      <c r="F41">
        <v>10</v>
      </c>
    </row>
    <row r="42" spans="1:27">
      <c r="B42">
        <v>46</v>
      </c>
      <c r="C42" t="s">
        <v>302</v>
      </c>
      <c r="D42" t="s">
        <v>288</v>
      </c>
      <c r="E42">
        <v>8</v>
      </c>
      <c r="F42">
        <v>10</v>
      </c>
    </row>
    <row r="43" spans="1:27">
      <c r="B43">
        <v>46</v>
      </c>
      <c r="C43" t="s">
        <v>302</v>
      </c>
      <c r="D43" t="s">
        <v>288</v>
      </c>
      <c r="E43">
        <v>8</v>
      </c>
      <c r="F43">
        <v>10</v>
      </c>
    </row>
    <row r="44" spans="1:27">
      <c r="B44">
        <v>46</v>
      </c>
      <c r="C44" t="s">
        <v>302</v>
      </c>
      <c r="D44" t="s">
        <v>288</v>
      </c>
      <c r="E44">
        <v>12</v>
      </c>
      <c r="F44">
        <v>15</v>
      </c>
    </row>
    <row r="47" spans="1:27">
      <c r="A47" t="s">
        <v>323</v>
      </c>
    </row>
    <row r="48" spans="1:27">
      <c r="A48" s="13" t="s">
        <v>324</v>
      </c>
    </row>
    <row r="49" spans="1:8">
      <c r="A49" s="13" t="s">
        <v>325</v>
      </c>
    </row>
    <row r="50" spans="1:8">
      <c r="A50" s="13" t="s">
        <v>326</v>
      </c>
    </row>
    <row r="51" spans="1:8">
      <c r="A51" s="14" t="s">
        <v>327</v>
      </c>
    </row>
    <row r="52" spans="1:8">
      <c r="A52" s="13" t="s">
        <v>328</v>
      </c>
    </row>
    <row r="62" spans="1:8">
      <c r="A62" t="s">
        <v>329</v>
      </c>
      <c r="F62" s="184" t="s">
        <v>229</v>
      </c>
      <c r="G62" t="s">
        <v>330</v>
      </c>
    </row>
    <row r="64" spans="1:8">
      <c r="A64" t="s">
        <v>229</v>
      </c>
      <c r="B64" t="s">
        <v>240</v>
      </c>
      <c r="C64" t="s">
        <v>331</v>
      </c>
      <c r="D64" t="s">
        <v>256</v>
      </c>
      <c r="F64" s="184" t="s">
        <v>332</v>
      </c>
      <c r="G64" t="s">
        <v>333</v>
      </c>
      <c r="H64" t="s">
        <v>334</v>
      </c>
    </row>
    <row r="65" spans="1:14">
      <c r="A65" t="s">
        <v>335</v>
      </c>
      <c r="B65" t="s">
        <v>286</v>
      </c>
      <c r="C65">
        <v>17.5</v>
      </c>
      <c r="D65">
        <v>30</v>
      </c>
      <c r="F65" s="183" t="s">
        <v>302</v>
      </c>
      <c r="G65">
        <v>9.6875</v>
      </c>
      <c r="H65">
        <v>15</v>
      </c>
    </row>
    <row r="66" spans="1:14">
      <c r="A66" t="s">
        <v>335</v>
      </c>
      <c r="B66" t="s">
        <v>296</v>
      </c>
      <c r="C66">
        <v>22.5</v>
      </c>
      <c r="D66">
        <v>30</v>
      </c>
      <c r="F66" s="183" t="s">
        <v>336</v>
      </c>
      <c r="G66">
        <v>23.75</v>
      </c>
      <c r="H66">
        <v>25</v>
      </c>
    </row>
    <row r="67" spans="1:14">
      <c r="A67" t="s">
        <v>335</v>
      </c>
      <c r="B67" t="s">
        <v>302</v>
      </c>
      <c r="C67">
        <v>12.5</v>
      </c>
      <c r="D67">
        <v>15</v>
      </c>
      <c r="F67" s="183" t="s">
        <v>337</v>
      </c>
      <c r="G67">
        <v>10</v>
      </c>
      <c r="H67">
        <v>10</v>
      </c>
    </row>
    <row r="68" spans="1:14">
      <c r="A68" t="s">
        <v>335</v>
      </c>
      <c r="B68" t="s">
        <v>286</v>
      </c>
      <c r="C68">
        <v>17.5</v>
      </c>
      <c r="D68">
        <v>30</v>
      </c>
      <c r="F68" s="183" t="s">
        <v>286</v>
      </c>
      <c r="G68">
        <v>21.875</v>
      </c>
      <c r="H68">
        <v>30</v>
      </c>
    </row>
    <row r="69" spans="1:14">
      <c r="A69" t="s">
        <v>335</v>
      </c>
      <c r="B69" t="s">
        <v>296</v>
      </c>
      <c r="C69">
        <v>22.5</v>
      </c>
      <c r="D69">
        <v>30</v>
      </c>
      <c r="F69" s="183" t="s">
        <v>296</v>
      </c>
      <c r="G69">
        <v>20.625</v>
      </c>
      <c r="H69">
        <v>30</v>
      </c>
    </row>
    <row r="70" spans="1:14">
      <c r="A70" t="s">
        <v>335</v>
      </c>
      <c r="B70" t="s">
        <v>302</v>
      </c>
      <c r="C70">
        <v>10</v>
      </c>
      <c r="D70">
        <v>15</v>
      </c>
      <c r="F70" s="183" t="s">
        <v>338</v>
      </c>
      <c r="G70">
        <v>83.75</v>
      </c>
      <c r="H70">
        <v>90</v>
      </c>
    </row>
    <row r="71" spans="1:14">
      <c r="A71" t="s">
        <v>335</v>
      </c>
      <c r="B71" t="s">
        <v>286</v>
      </c>
      <c r="C71">
        <v>27.5</v>
      </c>
      <c r="D71">
        <v>30</v>
      </c>
      <c r="F71" s="183" t="s">
        <v>317</v>
      </c>
      <c r="G71">
        <v>21.015625</v>
      </c>
      <c r="H71">
        <v>27.1875</v>
      </c>
    </row>
    <row r="72" spans="1:14">
      <c r="A72" t="s">
        <v>335</v>
      </c>
      <c r="B72" t="s">
        <v>296</v>
      </c>
      <c r="C72">
        <v>20</v>
      </c>
      <c r="D72">
        <v>30</v>
      </c>
    </row>
    <row r="73" spans="1:14">
      <c r="A73" t="s">
        <v>335</v>
      </c>
      <c r="B73" t="s">
        <v>302</v>
      </c>
      <c r="C73">
        <v>8.75</v>
      </c>
      <c r="D73">
        <v>15</v>
      </c>
      <c r="F73" s="183" t="s">
        <v>302</v>
      </c>
      <c r="G73">
        <v>9.6875</v>
      </c>
      <c r="H73">
        <v>15</v>
      </c>
      <c r="K73" s="183" t="s">
        <v>302</v>
      </c>
      <c r="L73">
        <v>9.6875</v>
      </c>
      <c r="M73">
        <v>15</v>
      </c>
    </row>
    <row r="74" spans="1:14">
      <c r="A74" t="s">
        <v>335</v>
      </c>
      <c r="B74" t="s">
        <v>286</v>
      </c>
      <c r="C74">
        <v>25</v>
      </c>
      <c r="D74">
        <v>30</v>
      </c>
      <c r="F74" s="183" t="s">
        <v>336</v>
      </c>
      <c r="G74">
        <v>23.75</v>
      </c>
      <c r="H74">
        <v>25</v>
      </c>
      <c r="K74" s="183" t="s">
        <v>336</v>
      </c>
      <c r="L74">
        <v>23.75</v>
      </c>
      <c r="M74">
        <v>25</v>
      </c>
    </row>
    <row r="75" spans="1:14">
      <c r="A75" t="s">
        <v>335</v>
      </c>
      <c r="B75" t="s">
        <v>296</v>
      </c>
      <c r="C75">
        <v>17.5</v>
      </c>
      <c r="D75">
        <v>30</v>
      </c>
      <c r="F75" s="183" t="s">
        <v>337</v>
      </c>
      <c r="G75">
        <v>10</v>
      </c>
      <c r="H75">
        <v>10</v>
      </c>
      <c r="K75" s="183" t="s">
        <v>286</v>
      </c>
      <c r="L75">
        <v>21.875</v>
      </c>
      <c r="M75">
        <v>30</v>
      </c>
    </row>
    <row r="76" spans="1:14">
      <c r="A76" t="s">
        <v>335</v>
      </c>
      <c r="B76" t="s">
        <v>302</v>
      </c>
      <c r="C76">
        <v>7.5</v>
      </c>
      <c r="D76">
        <v>15</v>
      </c>
      <c r="F76" s="183" t="s">
        <v>286</v>
      </c>
      <c r="G76">
        <v>21.875</v>
      </c>
      <c r="H76">
        <v>30</v>
      </c>
      <c r="K76" s="183" t="s">
        <v>296</v>
      </c>
      <c r="L76">
        <v>20.625</v>
      </c>
      <c r="M76">
        <v>30</v>
      </c>
    </row>
    <row r="77" spans="1:14">
      <c r="A77" t="s">
        <v>335</v>
      </c>
      <c r="B77" t="s">
        <v>336</v>
      </c>
      <c r="C77">
        <v>23.75</v>
      </c>
      <c r="D77">
        <v>25</v>
      </c>
      <c r="F77" s="183" t="s">
        <v>296</v>
      </c>
      <c r="G77">
        <v>20.625</v>
      </c>
      <c r="H77">
        <v>30</v>
      </c>
      <c r="K77" s="183" t="s">
        <v>339</v>
      </c>
      <c r="L77">
        <f>SUM(L73:L76)</f>
        <v>75.9375</v>
      </c>
      <c r="M77">
        <f>SUM(M73:M76)</f>
        <v>100</v>
      </c>
      <c r="N77">
        <f>L77/M77*100</f>
        <v>75.9375</v>
      </c>
    </row>
    <row r="78" spans="1:14">
      <c r="A78" t="s">
        <v>340</v>
      </c>
      <c r="B78" t="s">
        <v>337</v>
      </c>
      <c r="C78">
        <v>10</v>
      </c>
      <c r="D78">
        <v>10</v>
      </c>
      <c r="F78" s="183" t="s">
        <v>338</v>
      </c>
      <c r="G78">
        <v>83.75</v>
      </c>
      <c r="H78">
        <v>90</v>
      </c>
    </row>
    <row r="79" spans="1:14">
      <c r="A79" t="s">
        <v>340</v>
      </c>
      <c r="B79" t="s">
        <v>338</v>
      </c>
      <c r="C79">
        <v>83.75</v>
      </c>
      <c r="D79">
        <v>90</v>
      </c>
      <c r="F79" s="183" t="s">
        <v>339</v>
      </c>
      <c r="G79">
        <f>SUM(G73:G78)</f>
        <v>169.6875</v>
      </c>
      <c r="H79">
        <f>SUM(H73:H78)</f>
        <v>200</v>
      </c>
      <c r="I79">
        <f>G79/H79*100</f>
        <v>84.84375</v>
      </c>
      <c r="K79" s="183" t="s">
        <v>337</v>
      </c>
      <c r="L79">
        <v>10</v>
      </c>
      <c r="M79">
        <v>10</v>
      </c>
    </row>
    <row r="80" spans="1:14">
      <c r="A80" t="s">
        <v>340</v>
      </c>
      <c r="B80" t="s">
        <v>337</v>
      </c>
      <c r="C80">
        <v>10</v>
      </c>
      <c r="D80">
        <v>10</v>
      </c>
      <c r="K80" s="183" t="s">
        <v>338</v>
      </c>
      <c r="L80">
        <v>83.75</v>
      </c>
      <c r="M80">
        <v>90</v>
      </c>
    </row>
    <row r="81" spans="1:31">
      <c r="K81" s="183" t="s">
        <v>339</v>
      </c>
      <c r="L81">
        <f>SUM(L79:L80)</f>
        <v>93.75</v>
      </c>
      <c r="M81">
        <f>SUM(M79:M80)</f>
        <v>100</v>
      </c>
      <c r="N81">
        <f>L81/M81*100</f>
        <v>93.75</v>
      </c>
    </row>
    <row r="89" spans="1:31" ht="24.6">
      <c r="A89" s="194" t="s">
        <v>341</v>
      </c>
      <c r="B89" s="195"/>
      <c r="C89" s="195"/>
      <c r="D89" s="195"/>
      <c r="E89" s="195"/>
      <c r="F89" s="195"/>
    </row>
    <row r="91" spans="1:31">
      <c r="A91" t="s">
        <v>342</v>
      </c>
      <c r="B91" t="s">
        <v>228</v>
      </c>
      <c r="C91" t="s">
        <v>224</v>
      </c>
      <c r="D91" t="s">
        <v>225</v>
      </c>
      <c r="E91" t="s">
        <v>229</v>
      </c>
      <c r="F91" t="s">
        <v>230</v>
      </c>
      <c r="G91" t="s">
        <v>231</v>
      </c>
      <c r="H91" t="s">
        <v>226</v>
      </c>
      <c r="I91" t="s">
        <v>232</v>
      </c>
      <c r="J91" t="s">
        <v>235</v>
      </c>
      <c r="K91" t="s">
        <v>236</v>
      </c>
      <c r="L91" t="s">
        <v>237</v>
      </c>
      <c r="M91" t="s">
        <v>238</v>
      </c>
      <c r="N91" t="s">
        <v>239</v>
      </c>
      <c r="O91" t="s">
        <v>243</v>
      </c>
      <c r="P91" t="s">
        <v>241</v>
      </c>
      <c r="Q91" t="s">
        <v>242</v>
      </c>
      <c r="R91" t="s">
        <v>244</v>
      </c>
      <c r="S91" t="s">
        <v>245</v>
      </c>
      <c r="T91" t="s">
        <v>240</v>
      </c>
      <c r="U91" t="s">
        <v>246</v>
      </c>
      <c r="V91" t="s">
        <v>248</v>
      </c>
      <c r="W91" t="s">
        <v>343</v>
      </c>
      <c r="X91" t="s">
        <v>249</v>
      </c>
      <c r="Y91" t="s">
        <v>331</v>
      </c>
      <c r="AA91" t="s">
        <v>251</v>
      </c>
      <c r="AB91" t="s">
        <v>252</v>
      </c>
      <c r="AC91" t="s">
        <v>256</v>
      </c>
      <c r="AD91" t="s">
        <v>260</v>
      </c>
      <c r="AE91" t="s">
        <v>344</v>
      </c>
    </row>
    <row r="92" spans="1:31">
      <c r="A92" t="s">
        <v>345</v>
      </c>
      <c r="B92" t="s">
        <v>346</v>
      </c>
      <c r="C92" t="s">
        <v>347</v>
      </c>
      <c r="D92">
        <v>1999</v>
      </c>
      <c r="E92" t="s">
        <v>335</v>
      </c>
      <c r="G92" t="s">
        <v>335</v>
      </c>
      <c r="H92">
        <v>1</v>
      </c>
      <c r="I92" t="s">
        <v>348</v>
      </c>
      <c r="J92" s="185">
        <v>45800.449305555558</v>
      </c>
      <c r="K92" t="s">
        <v>284</v>
      </c>
      <c r="L92" t="s">
        <v>349</v>
      </c>
      <c r="O92" t="s">
        <v>350</v>
      </c>
      <c r="Q92" t="s">
        <v>287</v>
      </c>
      <c r="R92" t="s">
        <v>351</v>
      </c>
      <c r="S92" t="s">
        <v>287</v>
      </c>
      <c r="T92" t="s">
        <v>286</v>
      </c>
      <c r="V92" t="s">
        <v>352</v>
      </c>
      <c r="W92" t="s">
        <v>352</v>
      </c>
      <c r="X92" t="s">
        <v>353</v>
      </c>
      <c r="Y92">
        <v>17.5</v>
      </c>
      <c r="AA92">
        <v>7</v>
      </c>
      <c r="AB92">
        <v>4</v>
      </c>
      <c r="AC92">
        <v>30</v>
      </c>
      <c r="AD92">
        <v>10</v>
      </c>
      <c r="AE92">
        <v>10</v>
      </c>
    </row>
    <row r="93" spans="1:31">
      <c r="A93" t="s">
        <v>345</v>
      </c>
      <c r="B93" t="s">
        <v>346</v>
      </c>
      <c r="C93" t="s">
        <v>354</v>
      </c>
      <c r="D93">
        <v>1999</v>
      </c>
      <c r="E93" t="s">
        <v>335</v>
      </c>
      <c r="G93" t="s">
        <v>335</v>
      </c>
      <c r="H93">
        <v>1</v>
      </c>
      <c r="I93" t="s">
        <v>348</v>
      </c>
      <c r="J93" s="185">
        <v>45800.449305555558</v>
      </c>
      <c r="K93" t="s">
        <v>284</v>
      </c>
      <c r="L93" t="s">
        <v>349</v>
      </c>
      <c r="O93" t="s">
        <v>350</v>
      </c>
      <c r="Q93" t="s">
        <v>287</v>
      </c>
      <c r="R93" t="s">
        <v>351</v>
      </c>
      <c r="S93" t="s">
        <v>287</v>
      </c>
      <c r="T93" t="s">
        <v>296</v>
      </c>
      <c r="V93" t="s">
        <v>352</v>
      </c>
      <c r="W93" t="s">
        <v>352</v>
      </c>
      <c r="X93" t="s">
        <v>353</v>
      </c>
      <c r="Y93">
        <v>22.5</v>
      </c>
      <c r="AA93">
        <v>9</v>
      </c>
      <c r="AB93">
        <v>4</v>
      </c>
      <c r="AC93">
        <v>30</v>
      </c>
      <c r="AD93">
        <v>10</v>
      </c>
      <c r="AE93">
        <v>10</v>
      </c>
    </row>
    <row r="94" spans="1:31">
      <c r="A94" t="s">
        <v>345</v>
      </c>
      <c r="B94" t="s">
        <v>346</v>
      </c>
      <c r="C94" t="s">
        <v>355</v>
      </c>
      <c r="D94">
        <v>1999</v>
      </c>
      <c r="E94" t="s">
        <v>335</v>
      </c>
      <c r="G94" t="s">
        <v>335</v>
      </c>
      <c r="H94">
        <v>1</v>
      </c>
      <c r="I94" t="s">
        <v>348</v>
      </c>
      <c r="J94" s="185">
        <v>45800.449305555558</v>
      </c>
      <c r="K94" t="s">
        <v>284</v>
      </c>
      <c r="L94" t="s">
        <v>349</v>
      </c>
      <c r="O94" t="s">
        <v>350</v>
      </c>
      <c r="Q94" t="s">
        <v>287</v>
      </c>
      <c r="R94" t="s">
        <v>356</v>
      </c>
      <c r="S94" t="s">
        <v>287</v>
      </c>
      <c r="T94" t="s">
        <v>302</v>
      </c>
      <c r="V94" t="s">
        <v>352</v>
      </c>
      <c r="W94" t="s">
        <v>352</v>
      </c>
      <c r="X94" t="s">
        <v>353</v>
      </c>
      <c r="Y94">
        <v>12.5</v>
      </c>
      <c r="AA94">
        <v>6</v>
      </c>
      <c r="AB94">
        <v>4</v>
      </c>
      <c r="AC94">
        <v>15</v>
      </c>
      <c r="AD94">
        <v>10</v>
      </c>
      <c r="AE94">
        <v>10</v>
      </c>
    </row>
    <row r="95" spans="1:31">
      <c r="A95" t="s">
        <v>345</v>
      </c>
      <c r="B95" t="s">
        <v>346</v>
      </c>
      <c r="C95" t="s">
        <v>357</v>
      </c>
      <c r="D95">
        <v>1999</v>
      </c>
      <c r="E95" t="s">
        <v>335</v>
      </c>
      <c r="G95" t="s">
        <v>335</v>
      </c>
      <c r="H95">
        <v>1</v>
      </c>
      <c r="I95" t="s">
        <v>348</v>
      </c>
      <c r="J95" s="185">
        <v>45800.45</v>
      </c>
      <c r="K95" t="s">
        <v>284</v>
      </c>
      <c r="L95" t="s">
        <v>349</v>
      </c>
      <c r="O95" t="s">
        <v>350</v>
      </c>
      <c r="Q95" t="s">
        <v>287</v>
      </c>
      <c r="R95" t="s">
        <v>351</v>
      </c>
      <c r="S95" t="s">
        <v>287</v>
      </c>
      <c r="T95" t="s">
        <v>286</v>
      </c>
      <c r="V95" t="s">
        <v>352</v>
      </c>
      <c r="W95" t="s">
        <v>352</v>
      </c>
      <c r="X95" t="s">
        <v>353</v>
      </c>
      <c r="Y95">
        <v>17.5</v>
      </c>
      <c r="AA95">
        <v>7</v>
      </c>
      <c r="AB95">
        <v>4</v>
      </c>
      <c r="AC95">
        <v>30</v>
      </c>
      <c r="AD95">
        <v>10</v>
      </c>
      <c r="AE95">
        <v>10</v>
      </c>
    </row>
    <row r="96" spans="1:31">
      <c r="A96" t="s">
        <v>345</v>
      </c>
      <c r="B96" t="s">
        <v>346</v>
      </c>
      <c r="C96" t="s">
        <v>358</v>
      </c>
      <c r="D96">
        <v>1999</v>
      </c>
      <c r="E96" t="s">
        <v>335</v>
      </c>
      <c r="G96" t="s">
        <v>335</v>
      </c>
      <c r="H96">
        <v>1</v>
      </c>
      <c r="I96" t="s">
        <v>348</v>
      </c>
      <c r="J96" s="185">
        <v>45800.45</v>
      </c>
      <c r="K96" t="s">
        <v>284</v>
      </c>
      <c r="L96" t="s">
        <v>349</v>
      </c>
      <c r="O96" t="s">
        <v>350</v>
      </c>
      <c r="Q96" t="s">
        <v>287</v>
      </c>
      <c r="R96" t="s">
        <v>351</v>
      </c>
      <c r="S96" t="s">
        <v>287</v>
      </c>
      <c r="T96" t="s">
        <v>296</v>
      </c>
      <c r="V96" t="s">
        <v>352</v>
      </c>
      <c r="W96" t="s">
        <v>352</v>
      </c>
      <c r="X96" t="s">
        <v>353</v>
      </c>
      <c r="Y96">
        <v>22.5</v>
      </c>
      <c r="AA96">
        <v>9</v>
      </c>
      <c r="AB96">
        <v>4</v>
      </c>
      <c r="AC96">
        <v>30</v>
      </c>
      <c r="AD96">
        <v>10</v>
      </c>
      <c r="AE96">
        <v>10</v>
      </c>
    </row>
    <row r="97" spans="1:31">
      <c r="A97" t="s">
        <v>345</v>
      </c>
      <c r="B97" t="s">
        <v>346</v>
      </c>
      <c r="C97" t="s">
        <v>359</v>
      </c>
      <c r="D97">
        <v>1999</v>
      </c>
      <c r="E97" t="s">
        <v>335</v>
      </c>
      <c r="G97" t="s">
        <v>335</v>
      </c>
      <c r="H97">
        <v>1</v>
      </c>
      <c r="I97" t="s">
        <v>348</v>
      </c>
      <c r="J97" s="185">
        <v>45800.45</v>
      </c>
      <c r="K97" t="s">
        <v>284</v>
      </c>
      <c r="L97" t="s">
        <v>349</v>
      </c>
      <c r="O97" t="s">
        <v>350</v>
      </c>
      <c r="Q97" t="s">
        <v>287</v>
      </c>
      <c r="R97" t="s">
        <v>356</v>
      </c>
      <c r="S97" t="s">
        <v>287</v>
      </c>
      <c r="T97" t="s">
        <v>302</v>
      </c>
      <c r="V97" t="s">
        <v>352</v>
      </c>
      <c r="W97" t="s">
        <v>352</v>
      </c>
      <c r="X97" t="s">
        <v>353</v>
      </c>
      <c r="Y97">
        <v>10</v>
      </c>
      <c r="AA97">
        <v>5</v>
      </c>
      <c r="AB97">
        <v>4</v>
      </c>
      <c r="AC97">
        <v>15</v>
      </c>
      <c r="AD97">
        <v>10</v>
      </c>
      <c r="AE97">
        <v>10</v>
      </c>
    </row>
    <row r="101" spans="1:31">
      <c r="C101" t="s">
        <v>240</v>
      </c>
      <c r="D101" t="s">
        <v>243</v>
      </c>
      <c r="E101" t="s">
        <v>331</v>
      </c>
      <c r="F101" t="s">
        <v>256</v>
      </c>
      <c r="H101" s="184" t="s">
        <v>240</v>
      </c>
      <c r="I101" t="s">
        <v>333</v>
      </c>
      <c r="J101" t="s">
        <v>334</v>
      </c>
      <c r="L101" s="186" t="s">
        <v>240</v>
      </c>
      <c r="M101" s="186" t="s">
        <v>333</v>
      </c>
      <c r="N101" s="186" t="s">
        <v>334</v>
      </c>
      <c r="P101" t="s">
        <v>360</v>
      </c>
      <c r="Q101" t="s">
        <v>361</v>
      </c>
    </row>
    <row r="102" spans="1:31">
      <c r="C102" t="s">
        <v>286</v>
      </c>
      <c r="D102" t="s">
        <v>350</v>
      </c>
      <c r="E102">
        <v>17.5</v>
      </c>
      <c r="F102">
        <v>30</v>
      </c>
      <c r="H102" s="183" t="s">
        <v>302</v>
      </c>
      <c r="I102">
        <v>11.25</v>
      </c>
      <c r="J102">
        <v>15</v>
      </c>
      <c r="L102" s="183" t="s">
        <v>302</v>
      </c>
      <c r="M102">
        <v>11.25</v>
      </c>
      <c r="N102">
        <v>15</v>
      </c>
      <c r="P102">
        <v>51.25</v>
      </c>
      <c r="Q102">
        <v>75</v>
      </c>
      <c r="S102">
        <f>P102/Q102*100</f>
        <v>68.333333333333329</v>
      </c>
    </row>
    <row r="103" spans="1:31">
      <c r="C103" t="s">
        <v>296</v>
      </c>
      <c r="D103" t="s">
        <v>350</v>
      </c>
      <c r="E103">
        <v>22.5</v>
      </c>
      <c r="F103">
        <v>30</v>
      </c>
      <c r="H103" s="183" t="s">
        <v>286</v>
      </c>
      <c r="I103">
        <v>17.5</v>
      </c>
      <c r="J103">
        <v>30</v>
      </c>
      <c r="L103" s="183" t="s">
        <v>286</v>
      </c>
      <c r="M103">
        <v>17.5</v>
      </c>
      <c r="N103">
        <v>30</v>
      </c>
    </row>
    <row r="104" spans="1:31">
      <c r="C104" t="s">
        <v>302</v>
      </c>
      <c r="D104" t="s">
        <v>350</v>
      </c>
      <c r="E104">
        <v>12.5</v>
      </c>
      <c r="F104">
        <v>15</v>
      </c>
      <c r="H104" s="183" t="s">
        <v>296</v>
      </c>
      <c r="I104">
        <v>22.5</v>
      </c>
      <c r="J104">
        <v>30</v>
      </c>
      <c r="L104" s="183" t="s">
        <v>296</v>
      </c>
      <c r="M104">
        <v>22.5</v>
      </c>
      <c r="N104">
        <v>30</v>
      </c>
    </row>
    <row r="105" spans="1:31">
      <c r="C105" t="s">
        <v>286</v>
      </c>
      <c r="D105" t="s">
        <v>350</v>
      </c>
      <c r="E105">
        <v>17.5</v>
      </c>
      <c r="F105">
        <v>30</v>
      </c>
      <c r="H105" s="183" t="s">
        <v>317</v>
      </c>
      <c r="I105">
        <v>17.083333333333332</v>
      </c>
      <c r="J105">
        <v>25</v>
      </c>
    </row>
    <row r="106" spans="1:31">
      <c r="C106" t="s">
        <v>296</v>
      </c>
      <c r="D106" t="s">
        <v>350</v>
      </c>
      <c r="E106">
        <v>22.5</v>
      </c>
      <c r="F106">
        <v>30</v>
      </c>
    </row>
    <row r="107" spans="1:31">
      <c r="C107" t="s">
        <v>302</v>
      </c>
      <c r="D107" t="s">
        <v>350</v>
      </c>
      <c r="E107">
        <v>10</v>
      </c>
      <c r="F107">
        <v>15</v>
      </c>
    </row>
    <row r="110" spans="1:31" ht="20.100000000000001">
      <c r="A110" s="196" t="s">
        <v>362</v>
      </c>
    </row>
    <row r="111" spans="1:31">
      <c r="A111" t="s">
        <v>342</v>
      </c>
      <c r="B111" t="s">
        <v>228</v>
      </c>
      <c r="C111" t="s">
        <v>224</v>
      </c>
      <c r="D111" t="s">
        <v>225</v>
      </c>
      <c r="E111" t="s">
        <v>229</v>
      </c>
      <c r="F111" t="s">
        <v>230</v>
      </c>
      <c r="G111" t="s">
        <v>231</v>
      </c>
      <c r="H111" t="s">
        <v>226</v>
      </c>
      <c r="I111" t="s">
        <v>232</v>
      </c>
      <c r="J111" t="s">
        <v>235</v>
      </c>
      <c r="K111" t="s">
        <v>236</v>
      </c>
      <c r="L111" t="s">
        <v>237</v>
      </c>
      <c r="M111" t="s">
        <v>238</v>
      </c>
      <c r="N111" t="s">
        <v>239</v>
      </c>
      <c r="O111" t="s">
        <v>243</v>
      </c>
      <c r="P111" t="s">
        <v>241</v>
      </c>
      <c r="Q111" t="s">
        <v>242</v>
      </c>
      <c r="R111" t="s">
        <v>244</v>
      </c>
      <c r="S111" t="s">
        <v>245</v>
      </c>
      <c r="T111" t="s">
        <v>240</v>
      </c>
      <c r="U111" t="s">
        <v>246</v>
      </c>
      <c r="V111" t="s">
        <v>248</v>
      </c>
      <c r="W111" t="s">
        <v>343</v>
      </c>
      <c r="X111" t="s">
        <v>249</v>
      </c>
      <c r="Y111" t="s">
        <v>331</v>
      </c>
      <c r="AA111" t="s">
        <v>251</v>
      </c>
      <c r="AB111" t="s">
        <v>252</v>
      </c>
      <c r="AC111" t="s">
        <v>256</v>
      </c>
      <c r="AD111" t="s">
        <v>260</v>
      </c>
      <c r="AE111" t="s">
        <v>344</v>
      </c>
    </row>
    <row r="112" spans="1:31">
      <c r="A112" t="s">
        <v>345</v>
      </c>
      <c r="B112" t="s">
        <v>363</v>
      </c>
      <c r="C112" t="s">
        <v>364</v>
      </c>
      <c r="D112">
        <v>1998</v>
      </c>
      <c r="E112" t="s">
        <v>335</v>
      </c>
      <c r="G112" t="s">
        <v>335</v>
      </c>
      <c r="H112">
        <v>1</v>
      </c>
      <c r="I112" t="s">
        <v>348</v>
      </c>
      <c r="J112" s="185">
        <v>45800.55972222222</v>
      </c>
      <c r="K112" t="s">
        <v>284</v>
      </c>
      <c r="L112" t="s">
        <v>349</v>
      </c>
      <c r="O112" t="s">
        <v>350</v>
      </c>
      <c r="Q112" t="s">
        <v>287</v>
      </c>
      <c r="R112" t="s">
        <v>365</v>
      </c>
      <c r="S112" t="s">
        <v>287</v>
      </c>
      <c r="T112" t="s">
        <v>286</v>
      </c>
      <c r="V112" t="s">
        <v>352</v>
      </c>
      <c r="W112" t="s">
        <v>352</v>
      </c>
      <c r="X112" t="s">
        <v>353</v>
      </c>
      <c r="Y112">
        <v>20</v>
      </c>
      <c r="AA112">
        <v>8</v>
      </c>
      <c r="AB112">
        <v>4</v>
      </c>
      <c r="AC112">
        <v>30</v>
      </c>
      <c r="AD112">
        <v>10</v>
      </c>
      <c r="AE112">
        <v>10</v>
      </c>
    </row>
    <row r="113" spans="1:31">
      <c r="A113" t="s">
        <v>345</v>
      </c>
      <c r="B113" t="s">
        <v>363</v>
      </c>
      <c r="C113" t="s">
        <v>366</v>
      </c>
      <c r="D113">
        <v>1998</v>
      </c>
      <c r="E113" t="s">
        <v>335</v>
      </c>
      <c r="G113" t="s">
        <v>335</v>
      </c>
      <c r="H113">
        <v>1</v>
      </c>
      <c r="I113" t="s">
        <v>348</v>
      </c>
      <c r="J113" s="185">
        <v>45800.55972222222</v>
      </c>
      <c r="K113" t="s">
        <v>284</v>
      </c>
      <c r="L113" t="s">
        <v>349</v>
      </c>
      <c r="O113" t="s">
        <v>350</v>
      </c>
      <c r="Q113" t="s">
        <v>287</v>
      </c>
      <c r="R113" t="s">
        <v>365</v>
      </c>
      <c r="S113" t="s">
        <v>287</v>
      </c>
      <c r="T113" t="s">
        <v>296</v>
      </c>
      <c r="V113" t="s">
        <v>352</v>
      </c>
      <c r="W113" t="s">
        <v>352</v>
      </c>
      <c r="X113" t="s">
        <v>353</v>
      </c>
      <c r="Y113">
        <v>12.5</v>
      </c>
      <c r="AA113">
        <v>5</v>
      </c>
      <c r="AB113">
        <v>4</v>
      </c>
      <c r="AC113">
        <v>30</v>
      </c>
      <c r="AD113">
        <v>10</v>
      </c>
      <c r="AE113">
        <v>10</v>
      </c>
    </row>
    <row r="114" spans="1:31">
      <c r="A114" t="s">
        <v>345</v>
      </c>
      <c r="B114" t="s">
        <v>363</v>
      </c>
      <c r="C114" t="s">
        <v>367</v>
      </c>
      <c r="D114">
        <v>1998</v>
      </c>
      <c r="E114" t="s">
        <v>335</v>
      </c>
      <c r="G114" t="s">
        <v>335</v>
      </c>
      <c r="H114">
        <v>1</v>
      </c>
      <c r="I114" t="s">
        <v>348</v>
      </c>
      <c r="J114" s="185">
        <v>45800.55972222222</v>
      </c>
      <c r="K114" t="s">
        <v>284</v>
      </c>
      <c r="L114" t="s">
        <v>349</v>
      </c>
      <c r="O114" t="s">
        <v>350</v>
      </c>
      <c r="Q114" t="s">
        <v>287</v>
      </c>
      <c r="R114" t="s">
        <v>368</v>
      </c>
      <c r="S114" t="s">
        <v>287</v>
      </c>
      <c r="T114" t="s">
        <v>302</v>
      </c>
      <c r="V114" t="s">
        <v>352</v>
      </c>
      <c r="W114" t="s">
        <v>352</v>
      </c>
      <c r="X114" t="s">
        <v>353</v>
      </c>
      <c r="Y114">
        <v>7.5</v>
      </c>
      <c r="AA114">
        <v>4</v>
      </c>
      <c r="AB114">
        <v>4</v>
      </c>
      <c r="AC114">
        <v>15</v>
      </c>
      <c r="AD114">
        <v>10</v>
      </c>
      <c r="AE114">
        <v>10</v>
      </c>
    </row>
    <row r="115" spans="1:31">
      <c r="A115" t="s">
        <v>345</v>
      </c>
      <c r="B115" t="s">
        <v>363</v>
      </c>
      <c r="C115" t="s">
        <v>369</v>
      </c>
      <c r="D115">
        <v>1998</v>
      </c>
      <c r="E115" t="s">
        <v>335</v>
      </c>
      <c r="G115" t="s">
        <v>335</v>
      </c>
      <c r="H115">
        <v>1</v>
      </c>
      <c r="I115" t="s">
        <v>348</v>
      </c>
      <c r="J115" s="185">
        <v>45800.55972222222</v>
      </c>
      <c r="K115" t="s">
        <v>284</v>
      </c>
      <c r="L115" t="s">
        <v>349</v>
      </c>
      <c r="O115" t="s">
        <v>350</v>
      </c>
      <c r="Q115" t="s">
        <v>287</v>
      </c>
      <c r="R115" t="s">
        <v>365</v>
      </c>
      <c r="S115" t="s">
        <v>287</v>
      </c>
      <c r="T115" t="s">
        <v>336</v>
      </c>
      <c r="V115" t="s">
        <v>352</v>
      </c>
      <c r="W115" t="s">
        <v>352</v>
      </c>
      <c r="X115" t="s">
        <v>353</v>
      </c>
      <c r="Y115">
        <v>10</v>
      </c>
      <c r="AA115">
        <v>4</v>
      </c>
      <c r="AB115">
        <v>4</v>
      </c>
      <c r="AC115">
        <v>25</v>
      </c>
      <c r="AD115">
        <v>15</v>
      </c>
      <c r="AE115">
        <v>15</v>
      </c>
    </row>
    <row r="116" spans="1:31">
      <c r="A116" t="s">
        <v>345</v>
      </c>
      <c r="B116" t="s">
        <v>370</v>
      </c>
      <c r="C116" t="s">
        <v>371</v>
      </c>
      <c r="D116">
        <v>1998</v>
      </c>
      <c r="E116" t="s">
        <v>335</v>
      </c>
      <c r="G116" t="s">
        <v>335</v>
      </c>
      <c r="H116">
        <v>1</v>
      </c>
      <c r="I116" t="s">
        <v>348</v>
      </c>
      <c r="J116" s="185">
        <v>45800.558333333334</v>
      </c>
      <c r="K116" t="s">
        <v>284</v>
      </c>
      <c r="L116" t="s">
        <v>372</v>
      </c>
      <c r="O116" t="s">
        <v>373</v>
      </c>
      <c r="Q116" t="s">
        <v>287</v>
      </c>
      <c r="R116" t="s">
        <v>365</v>
      </c>
      <c r="S116" t="s">
        <v>287</v>
      </c>
      <c r="T116" t="s">
        <v>286</v>
      </c>
      <c r="V116" t="s">
        <v>352</v>
      </c>
      <c r="W116" t="s">
        <v>352</v>
      </c>
      <c r="X116" t="s">
        <v>353</v>
      </c>
      <c r="Y116">
        <v>20</v>
      </c>
      <c r="AA116">
        <v>8</v>
      </c>
      <c r="AB116">
        <v>4</v>
      </c>
      <c r="AC116">
        <v>30</v>
      </c>
      <c r="AD116">
        <v>10</v>
      </c>
      <c r="AE116">
        <v>10</v>
      </c>
    </row>
    <row r="117" spans="1:31">
      <c r="A117" t="s">
        <v>345</v>
      </c>
      <c r="B117" t="s">
        <v>370</v>
      </c>
      <c r="C117" t="s">
        <v>374</v>
      </c>
      <c r="D117">
        <v>1998</v>
      </c>
      <c r="E117" t="s">
        <v>335</v>
      </c>
      <c r="G117" t="s">
        <v>335</v>
      </c>
      <c r="H117">
        <v>1</v>
      </c>
      <c r="I117" t="s">
        <v>348</v>
      </c>
      <c r="J117" s="185">
        <v>45800.558333333334</v>
      </c>
      <c r="K117" t="s">
        <v>284</v>
      </c>
      <c r="L117" t="s">
        <v>372</v>
      </c>
      <c r="O117" t="s">
        <v>373</v>
      </c>
      <c r="Q117" t="s">
        <v>287</v>
      </c>
      <c r="R117" t="s">
        <v>365</v>
      </c>
      <c r="S117" t="s">
        <v>287</v>
      </c>
      <c r="T117" t="s">
        <v>296</v>
      </c>
      <c r="V117" t="s">
        <v>352</v>
      </c>
      <c r="W117" t="s">
        <v>352</v>
      </c>
      <c r="X117" t="s">
        <v>353</v>
      </c>
      <c r="Y117">
        <v>25</v>
      </c>
      <c r="AA117">
        <v>10</v>
      </c>
      <c r="AB117">
        <v>4</v>
      </c>
      <c r="AC117">
        <v>30</v>
      </c>
      <c r="AD117">
        <v>10</v>
      </c>
      <c r="AE117">
        <v>10</v>
      </c>
    </row>
    <row r="118" spans="1:31">
      <c r="A118" t="s">
        <v>345</v>
      </c>
      <c r="B118" t="s">
        <v>370</v>
      </c>
      <c r="C118" t="s">
        <v>375</v>
      </c>
      <c r="D118">
        <v>1998</v>
      </c>
      <c r="E118" t="s">
        <v>335</v>
      </c>
      <c r="G118" t="s">
        <v>335</v>
      </c>
      <c r="H118">
        <v>1</v>
      </c>
      <c r="I118" t="s">
        <v>348</v>
      </c>
      <c r="J118" s="185">
        <v>45800.558333333334</v>
      </c>
      <c r="K118" t="s">
        <v>284</v>
      </c>
      <c r="L118" t="s">
        <v>372</v>
      </c>
      <c r="O118" t="s">
        <v>373</v>
      </c>
      <c r="Q118" t="s">
        <v>287</v>
      </c>
      <c r="R118" t="s">
        <v>368</v>
      </c>
      <c r="S118" t="s">
        <v>287</v>
      </c>
      <c r="T118" t="s">
        <v>302</v>
      </c>
      <c r="V118" t="s">
        <v>352</v>
      </c>
      <c r="W118" t="s">
        <v>352</v>
      </c>
      <c r="X118" t="s">
        <v>353</v>
      </c>
      <c r="Y118">
        <v>15</v>
      </c>
      <c r="AA118">
        <v>8</v>
      </c>
      <c r="AB118">
        <v>4</v>
      </c>
      <c r="AC118">
        <v>15</v>
      </c>
      <c r="AD118">
        <v>10</v>
      </c>
      <c r="AE118">
        <v>10</v>
      </c>
    </row>
    <row r="119" spans="1:31">
      <c r="A119" t="s">
        <v>345</v>
      </c>
      <c r="B119" t="s">
        <v>370</v>
      </c>
      <c r="C119" t="s">
        <v>376</v>
      </c>
      <c r="D119">
        <v>1998</v>
      </c>
      <c r="E119" t="s">
        <v>335</v>
      </c>
      <c r="G119" t="s">
        <v>335</v>
      </c>
      <c r="H119">
        <v>1</v>
      </c>
      <c r="I119" t="s">
        <v>348</v>
      </c>
      <c r="J119" s="185">
        <v>45800.559027777781</v>
      </c>
      <c r="K119" t="s">
        <v>284</v>
      </c>
      <c r="L119" t="s">
        <v>372</v>
      </c>
      <c r="O119" t="s">
        <v>373</v>
      </c>
      <c r="Q119" t="s">
        <v>287</v>
      </c>
      <c r="R119" t="s">
        <v>365</v>
      </c>
      <c r="S119" t="s">
        <v>287</v>
      </c>
      <c r="T119" t="s">
        <v>286</v>
      </c>
      <c r="V119" t="s">
        <v>352</v>
      </c>
      <c r="W119" t="s">
        <v>352</v>
      </c>
      <c r="X119" t="s">
        <v>353</v>
      </c>
      <c r="Y119">
        <v>12.5</v>
      </c>
      <c r="AA119">
        <v>5</v>
      </c>
      <c r="AB119">
        <v>4</v>
      </c>
      <c r="AC119">
        <v>30</v>
      </c>
      <c r="AD119">
        <v>10</v>
      </c>
      <c r="AE119">
        <v>10</v>
      </c>
    </row>
    <row r="120" spans="1:31">
      <c r="A120" t="s">
        <v>345</v>
      </c>
      <c r="B120" t="s">
        <v>370</v>
      </c>
      <c r="C120" t="s">
        <v>377</v>
      </c>
      <c r="D120">
        <v>1998</v>
      </c>
      <c r="E120" t="s">
        <v>335</v>
      </c>
      <c r="G120" t="s">
        <v>335</v>
      </c>
      <c r="H120">
        <v>1</v>
      </c>
      <c r="I120" t="s">
        <v>348</v>
      </c>
      <c r="J120" s="185">
        <v>45800.559027777781</v>
      </c>
      <c r="K120" t="s">
        <v>284</v>
      </c>
      <c r="L120" t="s">
        <v>372</v>
      </c>
      <c r="O120" t="s">
        <v>373</v>
      </c>
      <c r="Q120" t="s">
        <v>287</v>
      </c>
      <c r="R120" t="s">
        <v>365</v>
      </c>
      <c r="S120" t="s">
        <v>287</v>
      </c>
      <c r="T120" t="s">
        <v>296</v>
      </c>
      <c r="V120" t="s">
        <v>352</v>
      </c>
      <c r="W120" t="s">
        <v>352</v>
      </c>
      <c r="X120" t="s">
        <v>353</v>
      </c>
      <c r="Y120">
        <v>17.5</v>
      </c>
      <c r="AA120">
        <v>7</v>
      </c>
      <c r="AB120">
        <v>4</v>
      </c>
      <c r="AC120">
        <v>30</v>
      </c>
      <c r="AD120">
        <v>10</v>
      </c>
      <c r="AE120">
        <v>10</v>
      </c>
    </row>
    <row r="121" spans="1:31">
      <c r="A121" t="s">
        <v>345</v>
      </c>
      <c r="B121" t="s">
        <v>370</v>
      </c>
      <c r="C121" t="s">
        <v>378</v>
      </c>
      <c r="D121">
        <v>1998</v>
      </c>
      <c r="E121" t="s">
        <v>335</v>
      </c>
      <c r="G121" t="s">
        <v>335</v>
      </c>
      <c r="H121">
        <v>1</v>
      </c>
      <c r="I121" t="s">
        <v>348</v>
      </c>
      <c r="J121" s="185">
        <v>45800.559027777781</v>
      </c>
      <c r="K121" t="s">
        <v>284</v>
      </c>
      <c r="L121" t="s">
        <v>372</v>
      </c>
      <c r="O121" t="s">
        <v>373</v>
      </c>
      <c r="Q121" t="s">
        <v>287</v>
      </c>
      <c r="R121" t="s">
        <v>368</v>
      </c>
      <c r="S121" t="s">
        <v>287</v>
      </c>
      <c r="T121" t="s">
        <v>302</v>
      </c>
      <c r="V121" t="s">
        <v>352</v>
      </c>
      <c r="W121" t="s">
        <v>352</v>
      </c>
      <c r="X121" t="s">
        <v>353</v>
      </c>
      <c r="Y121">
        <v>5</v>
      </c>
      <c r="AA121">
        <v>3</v>
      </c>
      <c r="AB121">
        <v>4</v>
      </c>
      <c r="AC121">
        <v>15</v>
      </c>
      <c r="AD121">
        <v>10</v>
      </c>
      <c r="AE121">
        <v>10</v>
      </c>
    </row>
    <row r="122" spans="1:31">
      <c r="A122" t="s">
        <v>345</v>
      </c>
      <c r="B122" t="s">
        <v>370</v>
      </c>
      <c r="C122" t="s">
        <v>379</v>
      </c>
      <c r="D122">
        <v>1998</v>
      </c>
      <c r="E122" t="s">
        <v>335</v>
      </c>
      <c r="G122" t="s">
        <v>335</v>
      </c>
      <c r="H122">
        <v>1</v>
      </c>
      <c r="I122" t="s">
        <v>348</v>
      </c>
      <c r="J122" s="185">
        <v>45804.646527777775</v>
      </c>
      <c r="K122" t="s">
        <v>380</v>
      </c>
      <c r="L122" t="s">
        <v>372</v>
      </c>
      <c r="O122" t="s">
        <v>373</v>
      </c>
      <c r="Q122" t="s">
        <v>287</v>
      </c>
      <c r="R122" t="s">
        <v>381</v>
      </c>
      <c r="S122" t="s">
        <v>287</v>
      </c>
      <c r="T122" t="s">
        <v>286</v>
      </c>
      <c r="V122" t="s">
        <v>352</v>
      </c>
      <c r="W122" t="s">
        <v>352</v>
      </c>
      <c r="X122" t="s">
        <v>353</v>
      </c>
      <c r="Y122">
        <v>25</v>
      </c>
      <c r="AA122">
        <v>10</v>
      </c>
      <c r="AB122">
        <v>4</v>
      </c>
      <c r="AC122">
        <v>30</v>
      </c>
      <c r="AD122">
        <v>10</v>
      </c>
      <c r="AE122">
        <v>10</v>
      </c>
    </row>
    <row r="123" spans="1:31">
      <c r="A123" t="s">
        <v>345</v>
      </c>
      <c r="B123" t="s">
        <v>370</v>
      </c>
      <c r="C123" t="s">
        <v>382</v>
      </c>
      <c r="D123">
        <v>1998</v>
      </c>
      <c r="E123" t="s">
        <v>335</v>
      </c>
      <c r="G123" t="s">
        <v>335</v>
      </c>
      <c r="H123">
        <v>1</v>
      </c>
      <c r="I123" t="s">
        <v>348</v>
      </c>
      <c r="J123" s="185">
        <v>45804.646527777775</v>
      </c>
      <c r="K123" t="s">
        <v>380</v>
      </c>
      <c r="L123" t="s">
        <v>372</v>
      </c>
      <c r="O123" t="s">
        <v>373</v>
      </c>
      <c r="Q123" t="s">
        <v>287</v>
      </c>
      <c r="R123" t="s">
        <v>381</v>
      </c>
      <c r="S123" t="s">
        <v>287</v>
      </c>
      <c r="T123" t="s">
        <v>296</v>
      </c>
      <c r="V123" t="s">
        <v>352</v>
      </c>
      <c r="W123" t="s">
        <v>352</v>
      </c>
      <c r="X123" t="s">
        <v>353</v>
      </c>
      <c r="Y123">
        <v>15</v>
      </c>
      <c r="AA123">
        <v>6</v>
      </c>
      <c r="AB123">
        <v>4</v>
      </c>
      <c r="AC123">
        <v>30</v>
      </c>
      <c r="AD123">
        <v>10</v>
      </c>
      <c r="AE123">
        <v>10</v>
      </c>
    </row>
    <row r="124" spans="1:31">
      <c r="A124" t="s">
        <v>345</v>
      </c>
      <c r="B124" t="s">
        <v>370</v>
      </c>
      <c r="C124" t="s">
        <v>383</v>
      </c>
      <c r="D124">
        <v>1998</v>
      </c>
      <c r="E124" t="s">
        <v>335</v>
      </c>
      <c r="G124" t="s">
        <v>335</v>
      </c>
      <c r="H124">
        <v>1</v>
      </c>
      <c r="I124" t="s">
        <v>348</v>
      </c>
      <c r="J124" s="185">
        <v>45804.646527777775</v>
      </c>
      <c r="K124" t="s">
        <v>380</v>
      </c>
      <c r="L124" t="s">
        <v>372</v>
      </c>
      <c r="O124" t="s">
        <v>373</v>
      </c>
      <c r="Q124" t="s">
        <v>287</v>
      </c>
      <c r="R124" t="s">
        <v>384</v>
      </c>
      <c r="S124" t="s">
        <v>287</v>
      </c>
      <c r="T124" t="s">
        <v>302</v>
      </c>
      <c r="V124" t="s">
        <v>352</v>
      </c>
      <c r="W124" t="s">
        <v>352</v>
      </c>
      <c r="X124" t="s">
        <v>353</v>
      </c>
      <c r="Y124">
        <v>7.5</v>
      </c>
      <c r="AA124">
        <v>4</v>
      </c>
      <c r="AB124">
        <v>4</v>
      </c>
      <c r="AC124">
        <v>15</v>
      </c>
      <c r="AD124">
        <v>10</v>
      </c>
      <c r="AE124">
        <v>10</v>
      </c>
    </row>
    <row r="125" spans="1:31">
      <c r="A125" t="s">
        <v>345</v>
      </c>
      <c r="B125" t="s">
        <v>370</v>
      </c>
      <c r="C125" t="s">
        <v>385</v>
      </c>
      <c r="D125">
        <v>1998</v>
      </c>
      <c r="E125" t="s">
        <v>335</v>
      </c>
      <c r="G125" t="s">
        <v>335</v>
      </c>
      <c r="H125">
        <v>1</v>
      </c>
      <c r="I125" t="s">
        <v>348</v>
      </c>
      <c r="J125" s="185">
        <v>45804.646527777775</v>
      </c>
      <c r="K125" t="s">
        <v>380</v>
      </c>
      <c r="L125" t="s">
        <v>372</v>
      </c>
      <c r="O125" t="s">
        <v>373</v>
      </c>
      <c r="Q125" t="s">
        <v>287</v>
      </c>
      <c r="R125" t="s">
        <v>386</v>
      </c>
      <c r="S125" t="s">
        <v>287</v>
      </c>
      <c r="T125" t="s">
        <v>336</v>
      </c>
      <c r="V125" t="s">
        <v>352</v>
      </c>
      <c r="W125" t="s">
        <v>352</v>
      </c>
      <c r="X125" t="s">
        <v>353</v>
      </c>
      <c r="Y125">
        <v>5</v>
      </c>
      <c r="AA125">
        <v>4</v>
      </c>
      <c r="AB125">
        <v>4</v>
      </c>
      <c r="AC125">
        <v>5</v>
      </c>
      <c r="AD125">
        <v>5</v>
      </c>
      <c r="AE125">
        <v>5</v>
      </c>
    </row>
    <row r="128" spans="1:31">
      <c r="H128" s="184" t="s">
        <v>243</v>
      </c>
      <c r="I128" t="s">
        <v>373</v>
      </c>
    </row>
    <row r="130" spans="3:19">
      <c r="C130" t="s">
        <v>240</v>
      </c>
      <c r="D130" t="s">
        <v>243</v>
      </c>
      <c r="E130" t="s">
        <v>331</v>
      </c>
      <c r="F130" t="s">
        <v>256</v>
      </c>
      <c r="H130" s="184" t="s">
        <v>240</v>
      </c>
      <c r="I130" t="s">
        <v>333</v>
      </c>
      <c r="J130" t="s">
        <v>334</v>
      </c>
      <c r="L130" s="186" t="s">
        <v>240</v>
      </c>
      <c r="M130" s="186" t="s">
        <v>333</v>
      </c>
      <c r="N130" s="186" t="s">
        <v>334</v>
      </c>
      <c r="P130" t="s">
        <v>360</v>
      </c>
      <c r="Q130" t="s">
        <v>361</v>
      </c>
    </row>
    <row r="131" spans="3:19">
      <c r="C131" t="s">
        <v>286</v>
      </c>
      <c r="D131" t="s">
        <v>350</v>
      </c>
      <c r="E131">
        <v>20</v>
      </c>
      <c r="F131">
        <v>30</v>
      </c>
      <c r="H131" s="183" t="s">
        <v>302</v>
      </c>
      <c r="I131">
        <v>9.1666666666666661</v>
      </c>
      <c r="J131">
        <v>15</v>
      </c>
      <c r="L131" s="183" t="s">
        <v>302</v>
      </c>
      <c r="M131">
        <v>8.75</v>
      </c>
      <c r="N131">
        <v>15</v>
      </c>
      <c r="P131">
        <v>53.125</v>
      </c>
      <c r="Q131">
        <v>90</v>
      </c>
      <c r="S131">
        <f>P131/Q131*100</f>
        <v>59.027777777777779</v>
      </c>
    </row>
    <row r="132" spans="3:19">
      <c r="C132" t="s">
        <v>296</v>
      </c>
      <c r="D132" t="s">
        <v>350</v>
      </c>
      <c r="E132">
        <v>12.5</v>
      </c>
      <c r="F132">
        <v>30</v>
      </c>
      <c r="H132" s="183" t="s">
        <v>286</v>
      </c>
      <c r="I132">
        <v>19.166666666666668</v>
      </c>
      <c r="J132">
        <v>30</v>
      </c>
      <c r="L132" s="183" t="s">
        <v>286</v>
      </c>
      <c r="M132">
        <v>19.375</v>
      </c>
      <c r="N132">
        <v>30</v>
      </c>
    </row>
    <row r="133" spans="3:19">
      <c r="C133" t="s">
        <v>302</v>
      </c>
      <c r="D133" t="s">
        <v>350</v>
      </c>
      <c r="E133">
        <v>7.5</v>
      </c>
      <c r="F133">
        <v>15</v>
      </c>
      <c r="H133" s="183" t="s">
        <v>296</v>
      </c>
      <c r="I133">
        <v>19.166666666666668</v>
      </c>
      <c r="J133">
        <v>30</v>
      </c>
      <c r="L133" s="183" t="s">
        <v>296</v>
      </c>
      <c r="M133">
        <v>17.5</v>
      </c>
      <c r="N133">
        <v>30</v>
      </c>
    </row>
    <row r="134" spans="3:19">
      <c r="C134" t="s">
        <v>336</v>
      </c>
      <c r="D134" t="s">
        <v>350</v>
      </c>
      <c r="E134">
        <v>10</v>
      </c>
      <c r="F134">
        <v>25</v>
      </c>
      <c r="H134" s="183" t="s">
        <v>336</v>
      </c>
      <c r="I134">
        <v>5</v>
      </c>
      <c r="J134">
        <v>5</v>
      </c>
      <c r="L134" s="183" t="s">
        <v>336</v>
      </c>
      <c r="M134">
        <v>7.5</v>
      </c>
      <c r="N134">
        <v>15</v>
      </c>
    </row>
    <row r="135" spans="3:19">
      <c r="C135" t="s">
        <v>286</v>
      </c>
      <c r="D135" t="s">
        <v>373</v>
      </c>
      <c r="E135">
        <v>20</v>
      </c>
      <c r="F135">
        <v>30</v>
      </c>
    </row>
    <row r="136" spans="3:19">
      <c r="C136" t="s">
        <v>296</v>
      </c>
      <c r="D136" t="s">
        <v>373</v>
      </c>
      <c r="E136">
        <v>25</v>
      </c>
      <c r="F136">
        <v>30</v>
      </c>
    </row>
    <row r="137" spans="3:19">
      <c r="C137" t="s">
        <v>302</v>
      </c>
      <c r="D137" t="s">
        <v>373</v>
      </c>
      <c r="E137">
        <v>15</v>
      </c>
      <c r="F137">
        <v>15</v>
      </c>
    </row>
    <row r="138" spans="3:19">
      <c r="C138" t="s">
        <v>286</v>
      </c>
      <c r="D138" t="s">
        <v>373</v>
      </c>
      <c r="E138">
        <v>12.5</v>
      </c>
      <c r="F138">
        <v>30</v>
      </c>
    </row>
    <row r="139" spans="3:19">
      <c r="C139" t="s">
        <v>296</v>
      </c>
      <c r="D139" t="s">
        <v>373</v>
      </c>
      <c r="E139">
        <v>17.5</v>
      </c>
      <c r="F139">
        <v>30</v>
      </c>
    </row>
    <row r="140" spans="3:19">
      <c r="C140" t="s">
        <v>302</v>
      </c>
      <c r="D140" t="s">
        <v>373</v>
      </c>
      <c r="E140">
        <v>5</v>
      </c>
      <c r="F140">
        <v>15</v>
      </c>
    </row>
    <row r="141" spans="3:19">
      <c r="C141" t="s">
        <v>286</v>
      </c>
      <c r="D141" t="s">
        <v>373</v>
      </c>
      <c r="E141">
        <v>25</v>
      </c>
      <c r="F141">
        <v>30</v>
      </c>
    </row>
    <row r="142" spans="3:19">
      <c r="C142" t="s">
        <v>296</v>
      </c>
      <c r="D142" t="s">
        <v>373</v>
      </c>
      <c r="E142">
        <v>15</v>
      </c>
      <c r="F142">
        <v>30</v>
      </c>
    </row>
    <row r="143" spans="3:19">
      <c r="C143" t="s">
        <v>302</v>
      </c>
      <c r="D143" t="s">
        <v>373</v>
      </c>
      <c r="E143">
        <v>7.5</v>
      </c>
      <c r="F143">
        <v>15</v>
      </c>
    </row>
    <row r="144" spans="3:19">
      <c r="C144" t="s">
        <v>336</v>
      </c>
      <c r="D144" t="s">
        <v>373</v>
      </c>
      <c r="E144">
        <v>5</v>
      </c>
      <c r="F144">
        <v>5</v>
      </c>
      <c r="H144" t="s">
        <v>339</v>
      </c>
      <c r="I144">
        <f>SUM(I130:I134)</f>
        <v>52.5</v>
      </c>
      <c r="J144">
        <f>SUM(J131:J134)</f>
        <v>80</v>
      </c>
      <c r="K144">
        <f>I144/J144*100</f>
        <v>65.625</v>
      </c>
    </row>
    <row r="148" spans="1:48">
      <c r="A148" t="s">
        <v>387</v>
      </c>
      <c r="AN148" t="s">
        <v>388</v>
      </c>
    </row>
    <row r="150" spans="1:48">
      <c r="E150" s="175" t="s">
        <v>286</v>
      </c>
      <c r="F150" s="175" t="s">
        <v>286</v>
      </c>
      <c r="G150" s="175" t="s">
        <v>286</v>
      </c>
      <c r="H150" s="174" t="s">
        <v>296</v>
      </c>
      <c r="I150" s="174" t="s">
        <v>296</v>
      </c>
      <c r="J150" s="174" t="s">
        <v>296</v>
      </c>
      <c r="K150" s="173" t="s">
        <v>302</v>
      </c>
      <c r="L150" s="173" t="s">
        <v>302</v>
      </c>
      <c r="M150" s="159" t="s">
        <v>336</v>
      </c>
      <c r="N150" s="159" t="s">
        <v>336</v>
      </c>
      <c r="O150" s="159" t="s">
        <v>336</v>
      </c>
      <c r="P150" s="175" t="s">
        <v>286</v>
      </c>
      <c r="Q150" s="175" t="s">
        <v>286</v>
      </c>
      <c r="R150" s="175" t="s">
        <v>286</v>
      </c>
      <c r="S150" s="174" t="s">
        <v>296</v>
      </c>
      <c r="T150" s="174" t="s">
        <v>296</v>
      </c>
      <c r="U150" s="174" t="s">
        <v>296</v>
      </c>
      <c r="V150" s="173" t="s">
        <v>302</v>
      </c>
      <c r="W150" s="173" t="s">
        <v>302</v>
      </c>
      <c r="X150" s="159" t="s">
        <v>336</v>
      </c>
      <c r="Y150" s="159" t="s">
        <v>336</v>
      </c>
      <c r="Z150" s="159" t="s">
        <v>336</v>
      </c>
      <c r="AA150" s="1"/>
      <c r="AC150" t="s">
        <v>234</v>
      </c>
      <c r="AD150" t="s">
        <v>389</v>
      </c>
      <c r="AE150" t="s">
        <v>390</v>
      </c>
      <c r="AF150" t="s">
        <v>391</v>
      </c>
      <c r="AG150" t="s">
        <v>392</v>
      </c>
      <c r="AH150" t="s">
        <v>393</v>
      </c>
      <c r="AI150" t="s">
        <v>257</v>
      </c>
      <c r="AL150" s="184" t="s">
        <v>389</v>
      </c>
      <c r="AM150" s="184" t="s">
        <v>391</v>
      </c>
      <c r="AN150" s="184" t="s">
        <v>390</v>
      </c>
      <c r="AO150" s="184" t="s">
        <v>234</v>
      </c>
      <c r="AP150" t="s">
        <v>394</v>
      </c>
      <c r="AQ150" t="s">
        <v>316</v>
      </c>
      <c r="AT150" t="s">
        <v>286</v>
      </c>
      <c r="AU150" t="s">
        <v>395</v>
      </c>
      <c r="AV150" s="64">
        <v>10</v>
      </c>
    </row>
    <row r="151" spans="1:48">
      <c r="C151" t="s">
        <v>396</v>
      </c>
      <c r="E151" s="164"/>
      <c r="F151" s="164"/>
      <c r="G151" s="164"/>
      <c r="H151" s="164"/>
      <c r="I151" s="164"/>
      <c r="J151" s="164"/>
      <c r="K151" s="164"/>
      <c r="L151" s="164"/>
      <c r="M151" s="165"/>
      <c r="N151" s="165"/>
      <c r="O151" s="165"/>
      <c r="P151" s="164"/>
      <c r="Q151" s="164"/>
      <c r="R151" s="164"/>
      <c r="S151" s="164"/>
      <c r="T151" s="164"/>
      <c r="U151" s="164"/>
      <c r="V151" s="164"/>
      <c r="W151" s="164"/>
      <c r="X151" s="165"/>
      <c r="Y151" s="165"/>
      <c r="Z151" s="165"/>
      <c r="AA151" s="165"/>
      <c r="AC151">
        <v>1</v>
      </c>
      <c r="AD151">
        <v>1999</v>
      </c>
      <c r="AE151" t="s">
        <v>286</v>
      </c>
      <c r="AF151" t="s">
        <v>397</v>
      </c>
      <c r="AG151" t="s">
        <v>395</v>
      </c>
      <c r="AH151">
        <v>10</v>
      </c>
      <c r="AI151" s="64">
        <f>_xlfn.XLOOKUP(AG151,$F$189:$F$199,$G$189:$G$199,"-")</f>
        <v>10</v>
      </c>
      <c r="AJ151" s="64"/>
      <c r="AL151">
        <v>1998</v>
      </c>
      <c r="AM151" t="s">
        <v>398</v>
      </c>
      <c r="AN151" t="s">
        <v>302</v>
      </c>
      <c r="AO151">
        <v>31</v>
      </c>
      <c r="AP151">
        <v>7.5</v>
      </c>
      <c r="AQ151">
        <v>15</v>
      </c>
      <c r="AT151" t="s">
        <v>286</v>
      </c>
      <c r="AU151" t="s">
        <v>399</v>
      </c>
      <c r="AV151" s="64">
        <v>10</v>
      </c>
    </row>
    <row r="152" spans="1:48">
      <c r="E152" s="64">
        <v>10</v>
      </c>
      <c r="F152" s="64">
        <v>10</v>
      </c>
      <c r="G152" s="64">
        <v>10</v>
      </c>
      <c r="H152" s="64">
        <v>10</v>
      </c>
      <c r="I152" s="64">
        <v>10</v>
      </c>
      <c r="J152" s="64">
        <v>10</v>
      </c>
      <c r="K152" s="64">
        <v>10</v>
      </c>
      <c r="L152" s="64">
        <v>5</v>
      </c>
      <c r="M152" s="64">
        <v>5</v>
      </c>
      <c r="N152" s="64">
        <v>5</v>
      </c>
      <c r="O152" s="64">
        <v>15</v>
      </c>
      <c r="P152" s="64">
        <v>10</v>
      </c>
      <c r="Q152" s="64">
        <v>10</v>
      </c>
      <c r="R152" s="64">
        <v>10</v>
      </c>
      <c r="S152" s="64">
        <v>10</v>
      </c>
      <c r="T152" s="64">
        <v>10</v>
      </c>
      <c r="U152" s="64">
        <v>10</v>
      </c>
      <c r="V152" s="64">
        <v>10</v>
      </c>
      <c r="W152" s="64">
        <v>5</v>
      </c>
      <c r="X152" s="64">
        <v>5</v>
      </c>
      <c r="Y152" s="64">
        <v>5</v>
      </c>
      <c r="Z152" s="64">
        <v>15</v>
      </c>
      <c r="AA152" s="64"/>
      <c r="AC152">
        <v>1</v>
      </c>
      <c r="AD152">
        <v>1999</v>
      </c>
      <c r="AE152" t="s">
        <v>286</v>
      </c>
      <c r="AF152" t="s">
        <v>397</v>
      </c>
      <c r="AG152" t="s">
        <v>399</v>
      </c>
      <c r="AH152">
        <v>10</v>
      </c>
      <c r="AI152" s="64">
        <f t="shared" ref="AI152:AI215" si="0">_xlfn.XLOOKUP(AG152,$F$189:$F$199,$G$189:$G$199,"-")</f>
        <v>10</v>
      </c>
      <c r="AJ152" s="64"/>
      <c r="AL152">
        <v>1998</v>
      </c>
      <c r="AM152" t="s">
        <v>398</v>
      </c>
      <c r="AN152" t="s">
        <v>336</v>
      </c>
      <c r="AO152">
        <v>32</v>
      </c>
      <c r="AP152">
        <v>10</v>
      </c>
      <c r="AQ152">
        <v>25</v>
      </c>
      <c r="AT152" t="s">
        <v>286</v>
      </c>
      <c r="AU152" t="s">
        <v>400</v>
      </c>
      <c r="AV152" s="64">
        <v>10</v>
      </c>
    </row>
    <row r="153" spans="1:48" ht="14.45" thickBot="1">
      <c r="A153" s="9" t="s">
        <v>234</v>
      </c>
      <c r="B153" s="99" t="s">
        <v>389</v>
      </c>
      <c r="C153" s="200" t="s">
        <v>390</v>
      </c>
      <c r="D153" s="201" t="s">
        <v>391</v>
      </c>
      <c r="E153" s="202" t="s">
        <v>401</v>
      </c>
      <c r="F153" s="203" t="s">
        <v>402</v>
      </c>
      <c r="G153" s="203" t="s">
        <v>403</v>
      </c>
      <c r="H153" s="203" t="s">
        <v>404</v>
      </c>
      <c r="I153" s="203" t="s">
        <v>405</v>
      </c>
      <c r="J153" s="203" t="s">
        <v>406</v>
      </c>
      <c r="K153" s="203" t="s">
        <v>407</v>
      </c>
      <c r="L153" s="203" t="s">
        <v>408</v>
      </c>
      <c r="M153" s="204" t="s">
        <v>409</v>
      </c>
      <c r="N153" s="204" t="s">
        <v>410</v>
      </c>
      <c r="O153" s="205" t="s">
        <v>411</v>
      </c>
      <c r="P153" s="206" t="s">
        <v>395</v>
      </c>
      <c r="Q153" s="207" t="s">
        <v>399</v>
      </c>
      <c r="R153" s="207" t="s">
        <v>400</v>
      </c>
      <c r="S153" s="207" t="s">
        <v>412</v>
      </c>
      <c r="T153" s="207" t="s">
        <v>413</v>
      </c>
      <c r="U153" s="207" t="s">
        <v>414</v>
      </c>
      <c r="V153" s="207" t="s">
        <v>415</v>
      </c>
      <c r="W153" s="207" t="s">
        <v>416</v>
      </c>
      <c r="X153" s="208" t="s">
        <v>417</v>
      </c>
      <c r="Y153" s="208" t="s">
        <v>418</v>
      </c>
      <c r="Z153" s="209" t="s">
        <v>419</v>
      </c>
      <c r="AA153" s="210"/>
      <c r="AC153">
        <v>1</v>
      </c>
      <c r="AD153">
        <v>1999</v>
      </c>
      <c r="AE153" t="s">
        <v>286</v>
      </c>
      <c r="AF153" t="s">
        <v>397</v>
      </c>
      <c r="AG153" t="s">
        <v>400</v>
      </c>
      <c r="AH153">
        <v>5</v>
      </c>
      <c r="AI153" s="64">
        <f t="shared" si="0"/>
        <v>10</v>
      </c>
      <c r="AJ153" s="64"/>
      <c r="AL153">
        <v>1998</v>
      </c>
      <c r="AM153" t="s">
        <v>398</v>
      </c>
      <c r="AN153" t="s">
        <v>286</v>
      </c>
      <c r="AO153">
        <v>29</v>
      </c>
      <c r="AP153">
        <v>20</v>
      </c>
      <c r="AQ153">
        <v>30</v>
      </c>
      <c r="AT153" t="s">
        <v>296</v>
      </c>
      <c r="AU153" t="s">
        <v>412</v>
      </c>
      <c r="AV153" s="64">
        <v>10</v>
      </c>
    </row>
    <row r="154" spans="1:48">
      <c r="A154" s="7">
        <v>1</v>
      </c>
      <c r="B154" s="101">
        <v>1999</v>
      </c>
      <c r="C154" s="6" t="s">
        <v>286</v>
      </c>
      <c r="D154" s="7" t="s">
        <v>397</v>
      </c>
      <c r="E154" s="5">
        <v>4</v>
      </c>
      <c r="F154" s="6">
        <v>4</v>
      </c>
      <c r="G154" s="6">
        <v>2</v>
      </c>
      <c r="H154" s="6"/>
      <c r="I154" s="6"/>
      <c r="J154" s="6"/>
      <c r="K154" s="6"/>
      <c r="L154" s="6"/>
      <c r="M154" s="6"/>
      <c r="N154" s="6"/>
      <c r="O154" s="6"/>
      <c r="P154" s="5">
        <f t="shared" ref="P154:P185" si="1">IF(E154="-","",IF(E154/4*P$152=0, "",E154/4*P$152))</f>
        <v>10</v>
      </c>
      <c r="Q154" s="6">
        <f t="shared" ref="Q154:Q185" si="2">IF(F154="-","",IF(F154/4*Q$152=0, "",F154/4*Q$152))</f>
        <v>10</v>
      </c>
      <c r="R154" s="6">
        <f t="shared" ref="R154:R185" si="3">IF(G154="-","",IF(G154/4*R$152=0, "",G154/4*R$152))</f>
        <v>5</v>
      </c>
      <c r="S154" s="6" t="str">
        <f t="shared" ref="S154:S185" si="4">IF(H154="-","",IF(H154/4*S$152=0, "",H154/4*S$152))</f>
        <v/>
      </c>
      <c r="T154" s="6" t="str">
        <f t="shared" ref="T154:T185" si="5">IF(I154="-","",IF(I154/4*T$152=0, "",I154/4*T$152))</f>
        <v/>
      </c>
      <c r="U154" s="6" t="str">
        <f t="shared" ref="U154:U185" si="6">IF(J154="-","",IF(J154/4*U$152=0, "",J154/4*U$152))</f>
        <v/>
      </c>
      <c r="V154" s="6" t="str">
        <f t="shared" ref="V154:V185" si="7">IF(K154="-","",IF(K154/4*V$152=0, "",K154/4*V$152))</f>
        <v/>
      </c>
      <c r="W154" s="6" t="str">
        <f t="shared" ref="W154:W185" si="8">IF(L154="-","",IF(L154/4*W$152=0, "",L154/4*W$152))</f>
        <v/>
      </c>
      <c r="X154" s="6" t="str">
        <f t="shared" ref="X154:X185" si="9">IF(M154="-","",IF(M154/4*X$152=0, "",M154/4*X$152))</f>
        <v/>
      </c>
      <c r="Y154" s="6" t="str">
        <f t="shared" ref="Y154:Y185" si="10">IF(N154="-","",IF(N154/4*Y$152=0, "",N154/4*Y$152))</f>
        <v/>
      </c>
      <c r="Z154" s="6" t="str">
        <f t="shared" ref="Z154:Z185" si="11">IF(O154="-","",IF(O154/4*Z$152=0, "",O154/4*Z$152))</f>
        <v/>
      </c>
      <c r="AC154">
        <v>2</v>
      </c>
      <c r="AD154">
        <v>1999</v>
      </c>
      <c r="AE154" t="s">
        <v>296</v>
      </c>
      <c r="AF154" t="s">
        <v>397</v>
      </c>
      <c r="AG154" t="s">
        <v>412</v>
      </c>
      <c r="AH154">
        <v>7.5</v>
      </c>
      <c r="AI154" s="64">
        <f t="shared" si="0"/>
        <v>10</v>
      </c>
      <c r="AJ154" s="64"/>
      <c r="AL154">
        <v>1998</v>
      </c>
      <c r="AM154" t="s">
        <v>398</v>
      </c>
      <c r="AN154" t="s">
        <v>296</v>
      </c>
      <c r="AO154">
        <v>30</v>
      </c>
      <c r="AP154">
        <v>12.5</v>
      </c>
      <c r="AQ154">
        <v>30</v>
      </c>
      <c r="AT154" t="s">
        <v>296</v>
      </c>
      <c r="AU154" t="s">
        <v>413</v>
      </c>
      <c r="AV154" s="64">
        <v>10</v>
      </c>
    </row>
    <row r="155" spans="1:48">
      <c r="A155" s="9">
        <v>2</v>
      </c>
      <c r="B155" s="99">
        <v>1999</v>
      </c>
      <c r="C155" t="s">
        <v>296</v>
      </c>
      <c r="D155" s="9" t="s">
        <v>397</v>
      </c>
      <c r="E155" s="8"/>
      <c r="H155">
        <v>3</v>
      </c>
      <c r="I155">
        <v>3</v>
      </c>
      <c r="J155">
        <v>1</v>
      </c>
      <c r="P155" s="8" t="str">
        <f t="shared" si="1"/>
        <v/>
      </c>
      <c r="Q155" t="str">
        <f t="shared" si="2"/>
        <v/>
      </c>
      <c r="R155" t="str">
        <f t="shared" si="3"/>
        <v/>
      </c>
      <c r="S155">
        <f t="shared" si="4"/>
        <v>7.5</v>
      </c>
      <c r="T155">
        <f t="shared" si="5"/>
        <v>7.5</v>
      </c>
      <c r="U155">
        <f t="shared" si="6"/>
        <v>2.5</v>
      </c>
      <c r="V155" t="str">
        <f t="shared" si="7"/>
        <v/>
      </c>
      <c r="W155" t="str">
        <f t="shared" si="8"/>
        <v/>
      </c>
      <c r="X155" t="str">
        <f t="shared" si="9"/>
        <v/>
      </c>
      <c r="Y155" t="str">
        <f t="shared" si="10"/>
        <v/>
      </c>
      <c r="Z155" t="str">
        <f t="shared" si="11"/>
        <v/>
      </c>
      <c r="AC155">
        <v>2</v>
      </c>
      <c r="AD155">
        <v>1999</v>
      </c>
      <c r="AE155" t="s">
        <v>296</v>
      </c>
      <c r="AF155" t="s">
        <v>397</v>
      </c>
      <c r="AG155" t="s">
        <v>413</v>
      </c>
      <c r="AH155">
        <v>7.5</v>
      </c>
      <c r="AI155" s="64">
        <f t="shared" si="0"/>
        <v>10</v>
      </c>
      <c r="AJ155" s="64"/>
      <c r="AL155">
        <v>1998</v>
      </c>
      <c r="AM155" t="s">
        <v>397</v>
      </c>
      <c r="AN155" t="s">
        <v>302</v>
      </c>
      <c r="AO155">
        <v>19</v>
      </c>
      <c r="AP155">
        <v>15</v>
      </c>
      <c r="AQ155">
        <v>15</v>
      </c>
      <c r="AT155" t="s">
        <v>296</v>
      </c>
      <c r="AU155" t="s">
        <v>414</v>
      </c>
      <c r="AV155" s="64">
        <v>10</v>
      </c>
    </row>
    <row r="156" spans="1:48">
      <c r="A156" s="9">
        <v>3</v>
      </c>
      <c r="B156" s="99">
        <v>1999</v>
      </c>
      <c r="C156" t="s">
        <v>302</v>
      </c>
      <c r="D156" s="9" t="s">
        <v>397</v>
      </c>
      <c r="E156" s="8"/>
      <c r="K156">
        <v>2</v>
      </c>
      <c r="L156">
        <v>2</v>
      </c>
      <c r="P156" s="8" t="str">
        <f t="shared" si="1"/>
        <v/>
      </c>
      <c r="Q156" t="str">
        <f t="shared" si="2"/>
        <v/>
      </c>
      <c r="R156" t="str">
        <f t="shared" si="3"/>
        <v/>
      </c>
      <c r="S156" t="str">
        <f t="shared" si="4"/>
        <v/>
      </c>
      <c r="T156" t="str">
        <f t="shared" si="5"/>
        <v/>
      </c>
      <c r="U156" t="str">
        <f t="shared" si="6"/>
        <v/>
      </c>
      <c r="V156">
        <f t="shared" si="7"/>
        <v>5</v>
      </c>
      <c r="W156">
        <f t="shared" si="8"/>
        <v>2.5</v>
      </c>
      <c r="X156" t="str">
        <f t="shared" si="9"/>
        <v/>
      </c>
      <c r="Y156" t="str">
        <f t="shared" si="10"/>
        <v/>
      </c>
      <c r="Z156" t="str">
        <f t="shared" si="11"/>
        <v/>
      </c>
      <c r="AC156">
        <v>2</v>
      </c>
      <c r="AD156">
        <v>1999</v>
      </c>
      <c r="AE156" t="s">
        <v>296</v>
      </c>
      <c r="AF156" t="s">
        <v>397</v>
      </c>
      <c r="AG156" t="s">
        <v>414</v>
      </c>
      <c r="AH156">
        <v>2.5</v>
      </c>
      <c r="AI156" s="64">
        <f t="shared" si="0"/>
        <v>10</v>
      </c>
      <c r="AJ156" s="64"/>
      <c r="AL156">
        <v>1998</v>
      </c>
      <c r="AM156" t="s">
        <v>397</v>
      </c>
      <c r="AN156" t="s">
        <v>302</v>
      </c>
      <c r="AO156">
        <v>23</v>
      </c>
      <c r="AP156">
        <v>5</v>
      </c>
      <c r="AQ156">
        <v>15</v>
      </c>
      <c r="AT156" t="s">
        <v>302</v>
      </c>
      <c r="AU156" t="s">
        <v>415</v>
      </c>
      <c r="AV156" s="64">
        <v>10</v>
      </c>
    </row>
    <row r="157" spans="1:48" ht="14.45" thickBot="1">
      <c r="A157" s="12">
        <v>4</v>
      </c>
      <c r="B157" s="100">
        <v>1999</v>
      </c>
      <c r="C157" s="11" t="s">
        <v>336</v>
      </c>
      <c r="D157" s="12" t="s">
        <v>397</v>
      </c>
      <c r="E157" s="10"/>
      <c r="F157" s="11"/>
      <c r="G157" s="11"/>
      <c r="H157" s="11"/>
      <c r="I157" s="11"/>
      <c r="J157" s="11"/>
      <c r="K157" s="11"/>
      <c r="L157" s="11"/>
      <c r="M157" s="11">
        <v>3</v>
      </c>
      <c r="N157" s="11">
        <v>4</v>
      </c>
      <c r="O157" s="11">
        <v>4</v>
      </c>
      <c r="P157" s="10" t="str">
        <f t="shared" si="1"/>
        <v/>
      </c>
      <c r="Q157" s="11" t="str">
        <f t="shared" si="2"/>
        <v/>
      </c>
      <c r="R157" s="11" t="str">
        <f t="shared" si="3"/>
        <v/>
      </c>
      <c r="S157" s="11" t="str">
        <f t="shared" si="4"/>
        <v/>
      </c>
      <c r="T157" s="11" t="str">
        <f t="shared" si="5"/>
        <v/>
      </c>
      <c r="U157" s="11" t="str">
        <f t="shared" si="6"/>
        <v/>
      </c>
      <c r="V157" s="11" t="str">
        <f t="shared" si="7"/>
        <v/>
      </c>
      <c r="W157" s="11" t="str">
        <f t="shared" si="8"/>
        <v/>
      </c>
      <c r="X157" s="11">
        <f t="shared" si="9"/>
        <v>3.75</v>
      </c>
      <c r="Y157" s="11">
        <f t="shared" si="10"/>
        <v>5</v>
      </c>
      <c r="Z157" s="11">
        <f t="shared" si="11"/>
        <v>15</v>
      </c>
      <c r="AC157">
        <v>3</v>
      </c>
      <c r="AD157">
        <v>1999</v>
      </c>
      <c r="AE157" t="s">
        <v>302</v>
      </c>
      <c r="AF157" t="s">
        <v>397</v>
      </c>
      <c r="AG157" t="s">
        <v>415</v>
      </c>
      <c r="AH157">
        <v>5</v>
      </c>
      <c r="AI157" s="64">
        <f t="shared" si="0"/>
        <v>10</v>
      </c>
      <c r="AJ157" s="64"/>
      <c r="AL157">
        <v>1998</v>
      </c>
      <c r="AM157" t="s">
        <v>397</v>
      </c>
      <c r="AN157" t="s">
        <v>302</v>
      </c>
      <c r="AO157">
        <v>27</v>
      </c>
      <c r="AP157">
        <v>7.5</v>
      </c>
      <c r="AQ157">
        <v>15</v>
      </c>
      <c r="AT157" t="s">
        <v>302</v>
      </c>
      <c r="AU157" t="s">
        <v>416</v>
      </c>
      <c r="AV157" s="64">
        <v>5</v>
      </c>
    </row>
    <row r="158" spans="1:48">
      <c r="A158" s="7">
        <v>5</v>
      </c>
      <c r="B158" s="101">
        <v>1999</v>
      </c>
      <c r="C158" s="5" t="s">
        <v>286</v>
      </c>
      <c r="D158" s="7" t="s">
        <v>398</v>
      </c>
      <c r="E158" s="5">
        <v>3</v>
      </c>
      <c r="F158" s="6">
        <v>2</v>
      </c>
      <c r="G158" s="6">
        <v>2</v>
      </c>
      <c r="H158" s="6"/>
      <c r="I158" s="6"/>
      <c r="J158" s="6"/>
      <c r="K158" s="6"/>
      <c r="L158" s="6"/>
      <c r="M158" s="6"/>
      <c r="N158" s="6"/>
      <c r="O158" s="7"/>
      <c r="P158" s="6">
        <f t="shared" si="1"/>
        <v>7.5</v>
      </c>
      <c r="Q158" s="6">
        <f t="shared" si="2"/>
        <v>5</v>
      </c>
      <c r="R158" s="6">
        <f t="shared" si="3"/>
        <v>5</v>
      </c>
      <c r="S158" s="6" t="str">
        <f t="shared" si="4"/>
        <v/>
      </c>
      <c r="T158" s="6" t="str">
        <f t="shared" si="5"/>
        <v/>
      </c>
      <c r="U158" s="6" t="str">
        <f t="shared" si="6"/>
        <v/>
      </c>
      <c r="V158" s="6" t="str">
        <f t="shared" si="7"/>
        <v/>
      </c>
      <c r="W158" s="6" t="str">
        <f t="shared" si="8"/>
        <v/>
      </c>
      <c r="X158" s="6" t="str">
        <f t="shared" si="9"/>
        <v/>
      </c>
      <c r="Y158" s="6" t="str">
        <f t="shared" si="10"/>
        <v/>
      </c>
      <c r="Z158" s="6" t="str">
        <f t="shared" si="11"/>
        <v/>
      </c>
      <c r="AC158">
        <v>3</v>
      </c>
      <c r="AD158">
        <v>1999</v>
      </c>
      <c r="AE158" t="s">
        <v>302</v>
      </c>
      <c r="AF158" t="s">
        <v>397</v>
      </c>
      <c r="AG158" t="s">
        <v>416</v>
      </c>
      <c r="AH158">
        <v>2.5</v>
      </c>
      <c r="AI158" s="64">
        <f t="shared" si="0"/>
        <v>5</v>
      </c>
      <c r="AJ158" s="64"/>
      <c r="AL158">
        <v>1998</v>
      </c>
      <c r="AM158" t="s">
        <v>397</v>
      </c>
      <c r="AN158" t="s">
        <v>336</v>
      </c>
      <c r="AO158">
        <v>28</v>
      </c>
      <c r="AP158" s="2">
        <v>5</v>
      </c>
      <c r="AQ158" s="2">
        <v>5</v>
      </c>
      <c r="AT158" t="s">
        <v>336</v>
      </c>
      <c r="AU158" s="211" t="s">
        <v>417</v>
      </c>
      <c r="AV158" s="64">
        <v>5</v>
      </c>
    </row>
    <row r="159" spans="1:48">
      <c r="A159" s="9">
        <v>6</v>
      </c>
      <c r="B159" s="99">
        <v>1999</v>
      </c>
      <c r="C159" s="8" t="s">
        <v>296</v>
      </c>
      <c r="D159" s="9" t="s">
        <v>398</v>
      </c>
      <c r="E159" s="8"/>
      <c r="H159">
        <v>4</v>
      </c>
      <c r="I159">
        <v>4</v>
      </c>
      <c r="J159">
        <v>1</v>
      </c>
      <c r="O159" s="9"/>
      <c r="P159" t="str">
        <f t="shared" si="1"/>
        <v/>
      </c>
      <c r="Q159" t="str">
        <f t="shared" si="2"/>
        <v/>
      </c>
      <c r="R159" t="str">
        <f t="shared" si="3"/>
        <v/>
      </c>
      <c r="S159">
        <f t="shared" si="4"/>
        <v>10</v>
      </c>
      <c r="T159">
        <f t="shared" si="5"/>
        <v>10</v>
      </c>
      <c r="U159">
        <f t="shared" si="6"/>
        <v>2.5</v>
      </c>
      <c r="V159" t="str">
        <f t="shared" si="7"/>
        <v/>
      </c>
      <c r="W159" t="str">
        <f t="shared" si="8"/>
        <v/>
      </c>
      <c r="X159" t="str">
        <f t="shared" si="9"/>
        <v/>
      </c>
      <c r="Y159" t="str">
        <f t="shared" si="10"/>
        <v/>
      </c>
      <c r="Z159" t="str">
        <f t="shared" si="11"/>
        <v/>
      </c>
      <c r="AC159">
        <v>4</v>
      </c>
      <c r="AD159">
        <v>1999</v>
      </c>
      <c r="AE159" t="s">
        <v>336</v>
      </c>
      <c r="AF159" t="s">
        <v>397</v>
      </c>
      <c r="AG159" t="s">
        <v>417</v>
      </c>
      <c r="AH159">
        <v>3.75</v>
      </c>
      <c r="AI159" s="64">
        <f t="shared" si="0"/>
        <v>5</v>
      </c>
      <c r="AJ159" s="64"/>
      <c r="AL159">
        <v>1998</v>
      </c>
      <c r="AM159" t="s">
        <v>397</v>
      </c>
      <c r="AN159" t="s">
        <v>286</v>
      </c>
      <c r="AO159">
        <v>17</v>
      </c>
      <c r="AP159">
        <v>20</v>
      </c>
      <c r="AQ159">
        <v>30</v>
      </c>
      <c r="AT159" t="s">
        <v>336</v>
      </c>
      <c r="AU159" s="211" t="s">
        <v>418</v>
      </c>
      <c r="AV159" s="64">
        <v>5</v>
      </c>
    </row>
    <row r="160" spans="1:48">
      <c r="A160" s="9">
        <v>7</v>
      </c>
      <c r="B160" s="99">
        <v>1999</v>
      </c>
      <c r="C160" s="8" t="s">
        <v>302</v>
      </c>
      <c r="D160" s="9" t="s">
        <v>398</v>
      </c>
      <c r="E160" s="8"/>
      <c r="K160">
        <v>4</v>
      </c>
      <c r="L160">
        <v>2</v>
      </c>
      <c r="O160" s="9"/>
      <c r="P160" t="str">
        <f t="shared" si="1"/>
        <v/>
      </c>
      <c r="Q160" t="str">
        <f t="shared" si="2"/>
        <v/>
      </c>
      <c r="R160" t="str">
        <f t="shared" si="3"/>
        <v/>
      </c>
      <c r="S160" t="str">
        <f t="shared" si="4"/>
        <v/>
      </c>
      <c r="T160" t="str">
        <f t="shared" si="5"/>
        <v/>
      </c>
      <c r="U160" t="str">
        <f t="shared" si="6"/>
        <v/>
      </c>
      <c r="V160">
        <f t="shared" si="7"/>
        <v>10</v>
      </c>
      <c r="W160">
        <f t="shared" si="8"/>
        <v>2.5</v>
      </c>
      <c r="X160" t="str">
        <f t="shared" si="9"/>
        <v/>
      </c>
      <c r="Y160" t="str">
        <f t="shared" si="10"/>
        <v/>
      </c>
      <c r="Z160" t="str">
        <f t="shared" si="11"/>
        <v/>
      </c>
      <c r="AC160">
        <v>4</v>
      </c>
      <c r="AD160">
        <v>1999</v>
      </c>
      <c r="AE160" t="s">
        <v>336</v>
      </c>
      <c r="AF160" t="s">
        <v>397</v>
      </c>
      <c r="AG160" t="s">
        <v>418</v>
      </c>
      <c r="AH160">
        <v>5</v>
      </c>
      <c r="AI160" s="64">
        <f t="shared" si="0"/>
        <v>5</v>
      </c>
      <c r="AJ160" s="64"/>
      <c r="AL160">
        <v>1998</v>
      </c>
      <c r="AM160" t="s">
        <v>397</v>
      </c>
      <c r="AN160" t="s">
        <v>286</v>
      </c>
      <c r="AO160">
        <v>21</v>
      </c>
      <c r="AP160">
        <v>12.5</v>
      </c>
      <c r="AQ160">
        <v>30</v>
      </c>
      <c r="AT160" t="s">
        <v>336</v>
      </c>
      <c r="AU160" s="211" t="s">
        <v>419</v>
      </c>
      <c r="AV160" s="64">
        <v>15</v>
      </c>
    </row>
    <row r="161" spans="1:47" ht="14.45" thickBot="1">
      <c r="A161" s="12">
        <v>8</v>
      </c>
      <c r="B161" s="100">
        <v>1999</v>
      </c>
      <c r="C161" s="8" t="s">
        <v>336</v>
      </c>
      <c r="D161" s="9" t="s">
        <v>398</v>
      </c>
      <c r="E161" s="8"/>
      <c r="O161" s="9"/>
      <c r="P161" t="str">
        <f t="shared" si="1"/>
        <v/>
      </c>
      <c r="Q161" t="str">
        <f t="shared" si="2"/>
        <v/>
      </c>
      <c r="R161" t="str">
        <f t="shared" si="3"/>
        <v/>
      </c>
      <c r="S161" t="str">
        <f t="shared" si="4"/>
        <v/>
      </c>
      <c r="T161" t="str">
        <f t="shared" si="5"/>
        <v/>
      </c>
      <c r="U161" t="str">
        <f t="shared" si="6"/>
        <v/>
      </c>
      <c r="V161" t="str">
        <f t="shared" si="7"/>
        <v/>
      </c>
      <c r="W161" t="str">
        <f t="shared" si="8"/>
        <v/>
      </c>
      <c r="X161" t="str">
        <f t="shared" si="9"/>
        <v/>
      </c>
      <c r="Y161" t="str">
        <f t="shared" si="10"/>
        <v/>
      </c>
      <c r="Z161" t="str">
        <f t="shared" si="11"/>
        <v/>
      </c>
      <c r="AC161">
        <v>4</v>
      </c>
      <c r="AD161">
        <v>1999</v>
      </c>
      <c r="AE161" t="s">
        <v>336</v>
      </c>
      <c r="AF161" t="s">
        <v>397</v>
      </c>
      <c r="AG161" t="s">
        <v>419</v>
      </c>
      <c r="AH161">
        <v>15</v>
      </c>
      <c r="AI161" s="64">
        <f t="shared" si="0"/>
        <v>15</v>
      </c>
      <c r="AJ161" s="64"/>
      <c r="AL161">
        <v>1998</v>
      </c>
      <c r="AM161" t="s">
        <v>397</v>
      </c>
      <c r="AN161" t="s">
        <v>286</v>
      </c>
      <c r="AO161">
        <v>25</v>
      </c>
      <c r="AP161">
        <v>25</v>
      </c>
      <c r="AQ161">
        <v>30</v>
      </c>
    </row>
    <row r="162" spans="1:47">
      <c r="A162" s="7">
        <v>9</v>
      </c>
      <c r="B162" s="101">
        <v>1999</v>
      </c>
      <c r="C162" s="5" t="s">
        <v>286</v>
      </c>
      <c r="D162" s="7" t="s">
        <v>398</v>
      </c>
      <c r="E162" s="5">
        <v>2</v>
      </c>
      <c r="F162" s="6">
        <v>4</v>
      </c>
      <c r="G162" s="6">
        <v>1</v>
      </c>
      <c r="H162" s="6"/>
      <c r="I162" s="6"/>
      <c r="J162" s="6"/>
      <c r="K162" s="6"/>
      <c r="L162" s="6"/>
      <c r="M162" s="6"/>
      <c r="N162" s="6"/>
      <c r="O162" s="6"/>
      <c r="P162" s="5">
        <f t="shared" si="1"/>
        <v>5</v>
      </c>
      <c r="Q162" s="6">
        <f t="shared" si="2"/>
        <v>10</v>
      </c>
      <c r="R162" s="6">
        <f t="shared" si="3"/>
        <v>2.5</v>
      </c>
      <c r="S162" s="6" t="str">
        <f t="shared" si="4"/>
        <v/>
      </c>
      <c r="T162" s="6" t="str">
        <f t="shared" si="5"/>
        <v/>
      </c>
      <c r="U162" s="6" t="str">
        <f t="shared" si="6"/>
        <v/>
      </c>
      <c r="V162" s="6" t="str">
        <f t="shared" si="7"/>
        <v/>
      </c>
      <c r="W162" s="6" t="str">
        <f t="shared" si="8"/>
        <v/>
      </c>
      <c r="X162" s="6" t="str">
        <f t="shared" si="9"/>
        <v/>
      </c>
      <c r="Y162" s="6" t="str">
        <f t="shared" si="10"/>
        <v/>
      </c>
      <c r="Z162" s="6" t="str">
        <f t="shared" si="11"/>
        <v/>
      </c>
      <c r="AC162">
        <v>5</v>
      </c>
      <c r="AD162">
        <v>1999</v>
      </c>
      <c r="AE162" t="s">
        <v>286</v>
      </c>
      <c r="AF162" t="s">
        <v>398</v>
      </c>
      <c r="AG162" t="s">
        <v>395</v>
      </c>
      <c r="AH162">
        <v>7.5</v>
      </c>
      <c r="AI162" s="64">
        <f t="shared" si="0"/>
        <v>10</v>
      </c>
      <c r="AJ162" s="64"/>
      <c r="AL162">
        <v>1998</v>
      </c>
      <c r="AM162" t="s">
        <v>397</v>
      </c>
      <c r="AN162" t="s">
        <v>296</v>
      </c>
      <c r="AO162">
        <v>18</v>
      </c>
      <c r="AP162">
        <v>25</v>
      </c>
      <c r="AQ162">
        <v>30</v>
      </c>
    </row>
    <row r="163" spans="1:47">
      <c r="A163" s="9">
        <v>10</v>
      </c>
      <c r="B163" s="99">
        <v>1999</v>
      </c>
      <c r="C163" s="8" t="s">
        <v>296</v>
      </c>
      <c r="D163" s="9" t="s">
        <v>398</v>
      </c>
      <c r="E163" s="8"/>
      <c r="H163">
        <v>3</v>
      </c>
      <c r="I163">
        <v>4</v>
      </c>
      <c r="J163">
        <v>2</v>
      </c>
      <c r="P163" s="8" t="str">
        <f t="shared" si="1"/>
        <v/>
      </c>
      <c r="Q163" t="str">
        <f t="shared" si="2"/>
        <v/>
      </c>
      <c r="R163" t="str">
        <f t="shared" si="3"/>
        <v/>
      </c>
      <c r="S163">
        <f t="shared" si="4"/>
        <v>7.5</v>
      </c>
      <c r="T163">
        <f t="shared" si="5"/>
        <v>10</v>
      </c>
      <c r="U163">
        <f t="shared" si="6"/>
        <v>5</v>
      </c>
      <c r="V163" t="str">
        <f t="shared" si="7"/>
        <v/>
      </c>
      <c r="W163" t="str">
        <f t="shared" si="8"/>
        <v/>
      </c>
      <c r="X163" t="str">
        <f t="shared" si="9"/>
        <v/>
      </c>
      <c r="Y163" t="str">
        <f t="shared" si="10"/>
        <v/>
      </c>
      <c r="Z163" t="str">
        <f t="shared" si="11"/>
        <v/>
      </c>
      <c r="AC163">
        <v>5</v>
      </c>
      <c r="AD163">
        <v>1999</v>
      </c>
      <c r="AE163" t="s">
        <v>286</v>
      </c>
      <c r="AF163" t="s">
        <v>398</v>
      </c>
      <c r="AG163" t="s">
        <v>399</v>
      </c>
      <c r="AH163">
        <v>5</v>
      </c>
      <c r="AI163" s="64">
        <f t="shared" si="0"/>
        <v>10</v>
      </c>
      <c r="AJ163" s="64"/>
      <c r="AL163">
        <v>1998</v>
      </c>
      <c r="AM163" t="s">
        <v>397</v>
      </c>
      <c r="AN163" t="s">
        <v>296</v>
      </c>
      <c r="AO163">
        <v>22</v>
      </c>
      <c r="AP163">
        <v>17.5</v>
      </c>
      <c r="AQ163">
        <v>30</v>
      </c>
      <c r="AT163" t="s">
        <v>286</v>
      </c>
      <c r="AU163">
        <v>30</v>
      </c>
    </row>
    <row r="164" spans="1:47">
      <c r="A164" s="9">
        <v>11</v>
      </c>
      <c r="B164" s="99">
        <v>1999</v>
      </c>
      <c r="C164" s="8" t="s">
        <v>302</v>
      </c>
      <c r="D164" s="9" t="s">
        <v>398</v>
      </c>
      <c r="E164" s="8"/>
      <c r="K164">
        <v>3</v>
      </c>
      <c r="L164">
        <v>2</v>
      </c>
      <c r="P164" s="8" t="str">
        <f t="shared" si="1"/>
        <v/>
      </c>
      <c r="Q164" t="str">
        <f t="shared" si="2"/>
        <v/>
      </c>
      <c r="R164" t="str">
        <f t="shared" si="3"/>
        <v/>
      </c>
      <c r="S164" t="str">
        <f t="shared" si="4"/>
        <v/>
      </c>
      <c r="T164" t="str">
        <f t="shared" si="5"/>
        <v/>
      </c>
      <c r="U164" t="str">
        <f t="shared" si="6"/>
        <v/>
      </c>
      <c r="V164">
        <f t="shared" si="7"/>
        <v>7.5</v>
      </c>
      <c r="W164">
        <f t="shared" si="8"/>
        <v>2.5</v>
      </c>
      <c r="X164" t="str">
        <f t="shared" si="9"/>
        <v/>
      </c>
      <c r="Y164" t="str">
        <f t="shared" si="10"/>
        <v/>
      </c>
      <c r="Z164" t="str">
        <f t="shared" si="11"/>
        <v/>
      </c>
      <c r="AC164">
        <v>5</v>
      </c>
      <c r="AD164">
        <v>1999</v>
      </c>
      <c r="AE164" t="s">
        <v>286</v>
      </c>
      <c r="AF164" t="s">
        <v>398</v>
      </c>
      <c r="AG164" t="s">
        <v>400</v>
      </c>
      <c r="AH164">
        <v>5</v>
      </c>
      <c r="AI164" s="64">
        <f t="shared" si="0"/>
        <v>10</v>
      </c>
      <c r="AJ164" s="64"/>
      <c r="AL164">
        <v>1998</v>
      </c>
      <c r="AM164" t="s">
        <v>397</v>
      </c>
      <c r="AN164" t="s">
        <v>296</v>
      </c>
      <c r="AO164">
        <v>26</v>
      </c>
      <c r="AP164">
        <v>15</v>
      </c>
      <c r="AQ164">
        <v>30</v>
      </c>
      <c r="AT164" t="s">
        <v>296</v>
      </c>
      <c r="AU164">
        <v>30</v>
      </c>
    </row>
    <row r="165" spans="1:47" ht="14.45" thickBot="1">
      <c r="A165" s="12">
        <v>12</v>
      </c>
      <c r="B165" s="100">
        <v>1999</v>
      </c>
      <c r="C165" s="10" t="s">
        <v>336</v>
      </c>
      <c r="D165" s="12" t="s">
        <v>398</v>
      </c>
      <c r="E165" s="10"/>
      <c r="F165" s="11"/>
      <c r="G165" s="11"/>
      <c r="H165" s="11"/>
      <c r="I165" s="11"/>
      <c r="J165" s="11"/>
      <c r="K165" s="11"/>
      <c r="L165" s="11"/>
      <c r="M165" s="11" t="s">
        <v>103</v>
      </c>
      <c r="N165" s="11" t="s">
        <v>103</v>
      </c>
      <c r="O165" s="11" t="s">
        <v>103</v>
      </c>
      <c r="P165" s="10" t="str">
        <f t="shared" si="1"/>
        <v/>
      </c>
      <c r="Q165" s="11" t="str">
        <f t="shared" si="2"/>
        <v/>
      </c>
      <c r="R165" s="11" t="str">
        <f t="shared" si="3"/>
        <v/>
      </c>
      <c r="S165" s="11" t="str">
        <f t="shared" si="4"/>
        <v/>
      </c>
      <c r="T165" s="11" t="str">
        <f t="shared" si="5"/>
        <v/>
      </c>
      <c r="U165" s="11" t="str">
        <f t="shared" si="6"/>
        <v/>
      </c>
      <c r="V165" s="11" t="str">
        <f t="shared" si="7"/>
        <v/>
      </c>
      <c r="W165" s="11" t="str">
        <f t="shared" si="8"/>
        <v/>
      </c>
      <c r="X165" s="11" t="str">
        <f t="shared" si="9"/>
        <v/>
      </c>
      <c r="Y165" s="11" t="str">
        <f t="shared" si="10"/>
        <v/>
      </c>
      <c r="Z165" s="11" t="str">
        <f t="shared" si="11"/>
        <v/>
      </c>
      <c r="AC165">
        <v>6</v>
      </c>
      <c r="AD165">
        <v>1999</v>
      </c>
      <c r="AE165" t="s">
        <v>296</v>
      </c>
      <c r="AF165" t="s">
        <v>398</v>
      </c>
      <c r="AG165" t="s">
        <v>412</v>
      </c>
      <c r="AH165">
        <v>10</v>
      </c>
      <c r="AI165" s="64">
        <f t="shared" si="0"/>
        <v>10</v>
      </c>
      <c r="AJ165" s="64"/>
      <c r="AL165">
        <v>1999</v>
      </c>
      <c r="AM165" t="s">
        <v>398</v>
      </c>
      <c r="AN165" t="s">
        <v>302</v>
      </c>
      <c r="AO165">
        <v>7</v>
      </c>
      <c r="AP165">
        <v>12.5</v>
      </c>
      <c r="AQ165">
        <v>15</v>
      </c>
      <c r="AT165" t="s">
        <v>302</v>
      </c>
      <c r="AU165">
        <v>15</v>
      </c>
    </row>
    <row r="166" spans="1:47">
      <c r="A166" s="7">
        <v>13</v>
      </c>
      <c r="B166" s="101">
        <v>1999</v>
      </c>
      <c r="C166" s="5" t="s">
        <v>286</v>
      </c>
      <c r="D166" s="7" t="s">
        <v>398</v>
      </c>
      <c r="E166" s="5">
        <v>4</v>
      </c>
      <c r="F166" s="6">
        <v>4</v>
      </c>
      <c r="G166" s="6">
        <v>3</v>
      </c>
      <c r="H166" s="6"/>
      <c r="I166" s="6"/>
      <c r="J166" s="6"/>
      <c r="K166" s="6"/>
      <c r="L166" s="6"/>
      <c r="M166" s="6"/>
      <c r="N166" s="6"/>
      <c r="O166" s="7"/>
      <c r="P166" s="6">
        <f t="shared" si="1"/>
        <v>10</v>
      </c>
      <c r="Q166" s="6">
        <f t="shared" si="2"/>
        <v>10</v>
      </c>
      <c r="R166" s="6">
        <f t="shared" si="3"/>
        <v>7.5</v>
      </c>
      <c r="S166" s="6" t="str">
        <f t="shared" si="4"/>
        <v/>
      </c>
      <c r="T166" s="6" t="str">
        <f t="shared" si="5"/>
        <v/>
      </c>
      <c r="U166" s="6" t="str">
        <f t="shared" si="6"/>
        <v/>
      </c>
      <c r="V166" s="6" t="str">
        <f t="shared" si="7"/>
        <v/>
      </c>
      <c r="W166" s="6" t="str">
        <f t="shared" si="8"/>
        <v/>
      </c>
      <c r="X166" s="6" t="str">
        <f t="shared" si="9"/>
        <v/>
      </c>
      <c r="Y166" s="6" t="str">
        <f t="shared" si="10"/>
        <v/>
      </c>
      <c r="Z166" s="6" t="str">
        <f t="shared" si="11"/>
        <v/>
      </c>
      <c r="AC166">
        <v>6</v>
      </c>
      <c r="AD166">
        <v>1999</v>
      </c>
      <c r="AE166" t="s">
        <v>296</v>
      </c>
      <c r="AF166" t="s">
        <v>398</v>
      </c>
      <c r="AG166" t="s">
        <v>413</v>
      </c>
      <c r="AH166">
        <v>10</v>
      </c>
      <c r="AI166" s="64">
        <f t="shared" si="0"/>
        <v>10</v>
      </c>
      <c r="AJ166" s="64"/>
      <c r="AL166">
        <v>1999</v>
      </c>
      <c r="AM166" t="s">
        <v>398</v>
      </c>
      <c r="AN166" t="s">
        <v>302</v>
      </c>
      <c r="AO166">
        <v>11</v>
      </c>
      <c r="AP166">
        <v>10</v>
      </c>
      <c r="AQ166">
        <v>15</v>
      </c>
      <c r="AT166" t="s">
        <v>336</v>
      </c>
      <c r="AU166">
        <v>25</v>
      </c>
    </row>
    <row r="167" spans="1:47">
      <c r="A167" s="9">
        <v>14</v>
      </c>
      <c r="B167" s="99">
        <v>1999</v>
      </c>
      <c r="C167" s="8" t="s">
        <v>296</v>
      </c>
      <c r="D167" s="9" t="s">
        <v>398</v>
      </c>
      <c r="E167" s="8"/>
      <c r="H167">
        <v>2</v>
      </c>
      <c r="I167">
        <v>2</v>
      </c>
      <c r="J167">
        <v>4</v>
      </c>
      <c r="O167" s="9"/>
      <c r="P167" t="str">
        <f t="shared" si="1"/>
        <v/>
      </c>
      <c r="Q167" t="str">
        <f t="shared" si="2"/>
        <v/>
      </c>
      <c r="R167" t="str">
        <f t="shared" si="3"/>
        <v/>
      </c>
      <c r="S167">
        <f t="shared" si="4"/>
        <v>5</v>
      </c>
      <c r="T167">
        <f t="shared" si="5"/>
        <v>5</v>
      </c>
      <c r="U167">
        <f t="shared" si="6"/>
        <v>10</v>
      </c>
      <c r="V167" t="str">
        <f t="shared" si="7"/>
        <v/>
      </c>
      <c r="W167" t="str">
        <f t="shared" si="8"/>
        <v/>
      </c>
      <c r="X167" t="str">
        <f t="shared" si="9"/>
        <v/>
      </c>
      <c r="Y167" t="str">
        <f t="shared" si="10"/>
        <v/>
      </c>
      <c r="Z167" t="str">
        <f t="shared" si="11"/>
        <v/>
      </c>
      <c r="AC167">
        <v>6</v>
      </c>
      <c r="AD167">
        <v>1999</v>
      </c>
      <c r="AE167" t="s">
        <v>296</v>
      </c>
      <c r="AF167" t="s">
        <v>398</v>
      </c>
      <c r="AG167" t="s">
        <v>414</v>
      </c>
      <c r="AH167">
        <v>2.5</v>
      </c>
      <c r="AI167" s="64">
        <f t="shared" si="0"/>
        <v>10</v>
      </c>
      <c r="AJ167" s="64"/>
      <c r="AL167">
        <v>1999</v>
      </c>
      <c r="AM167" t="s">
        <v>398</v>
      </c>
      <c r="AN167" t="s">
        <v>302</v>
      </c>
      <c r="AO167">
        <v>15</v>
      </c>
      <c r="AP167">
        <v>8.75</v>
      </c>
      <c r="AQ167">
        <v>15</v>
      </c>
    </row>
    <row r="168" spans="1:47">
      <c r="A168" s="9">
        <v>15</v>
      </c>
      <c r="B168" s="99">
        <v>1999</v>
      </c>
      <c r="C168" s="8" t="s">
        <v>302</v>
      </c>
      <c r="D168" s="9" t="s">
        <v>398</v>
      </c>
      <c r="E168" s="8"/>
      <c r="K168">
        <v>3</v>
      </c>
      <c r="L168">
        <v>1</v>
      </c>
      <c r="O168" s="9"/>
      <c r="P168" t="str">
        <f t="shared" si="1"/>
        <v/>
      </c>
      <c r="Q168" t="str">
        <f t="shared" si="2"/>
        <v/>
      </c>
      <c r="R168" t="str">
        <f t="shared" si="3"/>
        <v/>
      </c>
      <c r="S168" t="str">
        <f t="shared" si="4"/>
        <v/>
      </c>
      <c r="T168" t="str">
        <f t="shared" si="5"/>
        <v/>
      </c>
      <c r="U168" t="str">
        <f t="shared" si="6"/>
        <v/>
      </c>
      <c r="V168">
        <f t="shared" si="7"/>
        <v>7.5</v>
      </c>
      <c r="W168">
        <f t="shared" si="8"/>
        <v>1.25</v>
      </c>
      <c r="X168" t="str">
        <f t="shared" si="9"/>
        <v/>
      </c>
      <c r="Y168" t="str">
        <f t="shared" si="10"/>
        <v/>
      </c>
      <c r="Z168" t="str">
        <f t="shared" si="11"/>
        <v/>
      </c>
      <c r="AC168">
        <v>7</v>
      </c>
      <c r="AD168">
        <v>1999</v>
      </c>
      <c r="AE168" t="s">
        <v>302</v>
      </c>
      <c r="AF168" t="s">
        <v>398</v>
      </c>
      <c r="AG168" t="s">
        <v>415</v>
      </c>
      <c r="AH168">
        <v>10</v>
      </c>
      <c r="AI168" s="64">
        <f t="shared" si="0"/>
        <v>10</v>
      </c>
      <c r="AJ168" s="64"/>
      <c r="AL168">
        <v>1999</v>
      </c>
      <c r="AM168" t="s">
        <v>398</v>
      </c>
      <c r="AN168" t="s">
        <v>286</v>
      </c>
      <c r="AO168">
        <v>5</v>
      </c>
      <c r="AP168">
        <v>17.5</v>
      </c>
      <c r="AQ168">
        <v>30</v>
      </c>
    </row>
    <row r="169" spans="1:47" ht="14.45" thickBot="1">
      <c r="A169" s="12">
        <v>16</v>
      </c>
      <c r="B169" s="100">
        <v>1999</v>
      </c>
      <c r="C169" s="10" t="s">
        <v>336</v>
      </c>
      <c r="D169" s="12" t="s">
        <v>398</v>
      </c>
      <c r="E169" s="10"/>
      <c r="F169" s="11"/>
      <c r="G169" s="11"/>
      <c r="H169" s="11"/>
      <c r="I169" s="11"/>
      <c r="J169" s="11"/>
      <c r="K169" s="11"/>
      <c r="L169" s="11"/>
      <c r="M169" s="11"/>
      <c r="N169" s="11"/>
      <c r="O169" s="12"/>
      <c r="P169" s="11" t="str">
        <f t="shared" si="1"/>
        <v/>
      </c>
      <c r="Q169" s="11" t="str">
        <f t="shared" si="2"/>
        <v/>
      </c>
      <c r="R169" s="11" t="str">
        <f t="shared" si="3"/>
        <v/>
      </c>
      <c r="S169" s="11" t="str">
        <f t="shared" si="4"/>
        <v/>
      </c>
      <c r="T169" s="11" t="str">
        <f t="shared" si="5"/>
        <v/>
      </c>
      <c r="U169" s="11" t="str">
        <f t="shared" si="6"/>
        <v/>
      </c>
      <c r="V169" s="11" t="str">
        <f t="shared" si="7"/>
        <v/>
      </c>
      <c r="W169" s="11" t="str">
        <f t="shared" si="8"/>
        <v/>
      </c>
      <c r="X169" s="11" t="str">
        <f t="shared" si="9"/>
        <v/>
      </c>
      <c r="Y169" s="11" t="str">
        <f t="shared" si="10"/>
        <v/>
      </c>
      <c r="Z169" s="11" t="str">
        <f t="shared" si="11"/>
        <v/>
      </c>
      <c r="AC169">
        <v>7</v>
      </c>
      <c r="AD169">
        <v>1999</v>
      </c>
      <c r="AE169" t="s">
        <v>302</v>
      </c>
      <c r="AF169" t="s">
        <v>398</v>
      </c>
      <c r="AG169" t="s">
        <v>416</v>
      </c>
      <c r="AH169">
        <v>2.5</v>
      </c>
      <c r="AI169" s="64">
        <f t="shared" si="0"/>
        <v>5</v>
      </c>
      <c r="AJ169" s="64"/>
      <c r="AL169">
        <v>1999</v>
      </c>
      <c r="AM169" t="s">
        <v>398</v>
      </c>
      <c r="AN169" t="s">
        <v>286</v>
      </c>
      <c r="AO169">
        <v>9</v>
      </c>
      <c r="AP169">
        <v>17.5</v>
      </c>
      <c r="AQ169">
        <v>30</v>
      </c>
    </row>
    <row r="170" spans="1:47">
      <c r="A170" s="7">
        <v>17</v>
      </c>
      <c r="B170" s="101">
        <v>1998</v>
      </c>
      <c r="C170" s="5" t="s">
        <v>286</v>
      </c>
      <c r="D170" s="7" t="s">
        <v>397</v>
      </c>
      <c r="E170" s="5">
        <v>3</v>
      </c>
      <c r="F170" s="6">
        <v>1</v>
      </c>
      <c r="G170" s="6">
        <v>4</v>
      </c>
      <c r="H170" s="6"/>
      <c r="I170" s="6"/>
      <c r="J170" s="6"/>
      <c r="K170" s="6"/>
      <c r="L170" s="6"/>
      <c r="M170" s="6"/>
      <c r="N170" s="6"/>
      <c r="O170" s="6"/>
      <c r="P170" s="5">
        <f t="shared" si="1"/>
        <v>7.5</v>
      </c>
      <c r="Q170" s="6">
        <f t="shared" si="2"/>
        <v>2.5</v>
      </c>
      <c r="R170" s="6">
        <f t="shared" si="3"/>
        <v>10</v>
      </c>
      <c r="S170" s="6" t="str">
        <f t="shared" si="4"/>
        <v/>
      </c>
      <c r="T170" s="6" t="str">
        <f t="shared" si="5"/>
        <v/>
      </c>
      <c r="U170" s="6" t="str">
        <f t="shared" si="6"/>
        <v/>
      </c>
      <c r="V170" s="6" t="str">
        <f t="shared" si="7"/>
        <v/>
      </c>
      <c r="W170" s="6" t="str">
        <f t="shared" si="8"/>
        <v/>
      </c>
      <c r="X170" s="6" t="str">
        <f t="shared" si="9"/>
        <v/>
      </c>
      <c r="Y170" s="6" t="str">
        <f t="shared" si="10"/>
        <v/>
      </c>
      <c r="Z170" s="6" t="str">
        <f t="shared" si="11"/>
        <v/>
      </c>
      <c r="AC170">
        <v>9</v>
      </c>
      <c r="AD170">
        <v>1999</v>
      </c>
      <c r="AE170" t="s">
        <v>286</v>
      </c>
      <c r="AF170" t="s">
        <v>398</v>
      </c>
      <c r="AG170" t="s">
        <v>395</v>
      </c>
      <c r="AH170">
        <v>5</v>
      </c>
      <c r="AI170" s="64">
        <f t="shared" si="0"/>
        <v>10</v>
      </c>
      <c r="AJ170" s="64"/>
      <c r="AL170">
        <v>1999</v>
      </c>
      <c r="AM170" t="s">
        <v>398</v>
      </c>
      <c r="AN170" t="s">
        <v>286</v>
      </c>
      <c r="AO170">
        <v>13</v>
      </c>
      <c r="AP170">
        <v>27.5</v>
      </c>
      <c r="AQ170">
        <v>30</v>
      </c>
    </row>
    <row r="171" spans="1:47">
      <c r="A171" s="9">
        <v>18</v>
      </c>
      <c r="B171" s="99">
        <v>1998</v>
      </c>
      <c r="C171" s="8" t="s">
        <v>296</v>
      </c>
      <c r="D171" s="9" t="s">
        <v>397</v>
      </c>
      <c r="E171" s="8"/>
      <c r="H171">
        <v>4</v>
      </c>
      <c r="I171">
        <v>4</v>
      </c>
      <c r="J171">
        <v>2</v>
      </c>
      <c r="P171" s="8" t="str">
        <f t="shared" si="1"/>
        <v/>
      </c>
      <c r="Q171" t="str">
        <f t="shared" si="2"/>
        <v/>
      </c>
      <c r="R171" t="str">
        <f t="shared" si="3"/>
        <v/>
      </c>
      <c r="S171">
        <f t="shared" si="4"/>
        <v>10</v>
      </c>
      <c r="T171">
        <f t="shared" si="5"/>
        <v>10</v>
      </c>
      <c r="U171">
        <f t="shared" si="6"/>
        <v>5</v>
      </c>
      <c r="V171" t="str">
        <f t="shared" si="7"/>
        <v/>
      </c>
      <c r="W171" t="str">
        <f t="shared" si="8"/>
        <v/>
      </c>
      <c r="X171" t="str">
        <f t="shared" si="9"/>
        <v/>
      </c>
      <c r="Y171" t="str">
        <f t="shared" si="10"/>
        <v/>
      </c>
      <c r="Z171" t="str">
        <f t="shared" si="11"/>
        <v/>
      </c>
      <c r="AC171">
        <v>9</v>
      </c>
      <c r="AD171">
        <v>1999</v>
      </c>
      <c r="AE171" t="s">
        <v>286</v>
      </c>
      <c r="AF171" t="s">
        <v>398</v>
      </c>
      <c r="AG171" t="s">
        <v>399</v>
      </c>
      <c r="AH171">
        <v>10</v>
      </c>
      <c r="AI171" s="64">
        <f t="shared" si="0"/>
        <v>10</v>
      </c>
      <c r="AJ171" s="64"/>
      <c r="AL171">
        <v>1999</v>
      </c>
      <c r="AM171" t="s">
        <v>398</v>
      </c>
      <c r="AN171" t="s">
        <v>296</v>
      </c>
      <c r="AO171">
        <v>6</v>
      </c>
      <c r="AP171">
        <v>22.5</v>
      </c>
      <c r="AQ171">
        <v>30</v>
      </c>
    </row>
    <row r="172" spans="1:47">
      <c r="A172" s="9">
        <v>19</v>
      </c>
      <c r="B172" s="99">
        <v>1998</v>
      </c>
      <c r="C172" s="8" t="s">
        <v>302</v>
      </c>
      <c r="D172" s="9" t="s">
        <v>397</v>
      </c>
      <c r="E172" s="8"/>
      <c r="K172">
        <v>4</v>
      </c>
      <c r="L172">
        <v>4</v>
      </c>
      <c r="P172" s="8" t="str">
        <f t="shared" si="1"/>
        <v/>
      </c>
      <c r="Q172" t="str">
        <f t="shared" si="2"/>
        <v/>
      </c>
      <c r="R172" t="str">
        <f t="shared" si="3"/>
        <v/>
      </c>
      <c r="S172" t="str">
        <f t="shared" si="4"/>
        <v/>
      </c>
      <c r="T172" t="str">
        <f t="shared" si="5"/>
        <v/>
      </c>
      <c r="U172" t="str">
        <f t="shared" si="6"/>
        <v/>
      </c>
      <c r="V172">
        <f t="shared" si="7"/>
        <v>10</v>
      </c>
      <c r="W172">
        <f t="shared" si="8"/>
        <v>5</v>
      </c>
      <c r="X172" t="str">
        <f t="shared" si="9"/>
        <v/>
      </c>
      <c r="Y172" t="str">
        <f t="shared" si="10"/>
        <v/>
      </c>
      <c r="Z172" t="str">
        <f t="shared" si="11"/>
        <v/>
      </c>
      <c r="AC172">
        <v>9</v>
      </c>
      <c r="AD172">
        <v>1999</v>
      </c>
      <c r="AE172" t="s">
        <v>286</v>
      </c>
      <c r="AF172" t="s">
        <v>398</v>
      </c>
      <c r="AG172" t="s">
        <v>400</v>
      </c>
      <c r="AH172">
        <v>2.5</v>
      </c>
      <c r="AI172" s="64">
        <f t="shared" si="0"/>
        <v>10</v>
      </c>
      <c r="AJ172" s="64"/>
      <c r="AL172">
        <v>1999</v>
      </c>
      <c r="AM172" t="s">
        <v>398</v>
      </c>
      <c r="AN172" t="s">
        <v>296</v>
      </c>
      <c r="AO172">
        <v>10</v>
      </c>
      <c r="AP172">
        <v>22.5</v>
      </c>
      <c r="AQ172">
        <v>30</v>
      </c>
    </row>
    <row r="173" spans="1:47" ht="14.45" thickBot="1">
      <c r="A173" s="12">
        <v>20</v>
      </c>
      <c r="B173" s="100">
        <v>1998</v>
      </c>
      <c r="C173" s="10" t="s">
        <v>336</v>
      </c>
      <c r="D173" s="12" t="s">
        <v>397</v>
      </c>
      <c r="E173" s="10"/>
      <c r="F173" s="11"/>
      <c r="G173" s="11"/>
      <c r="H173" s="11"/>
      <c r="I173" s="11"/>
      <c r="J173" s="11"/>
      <c r="K173" s="11"/>
      <c r="L173" s="11"/>
      <c r="M173" s="11" t="s">
        <v>103</v>
      </c>
      <c r="N173" s="11" t="s">
        <v>103</v>
      </c>
      <c r="O173" s="11" t="s">
        <v>103</v>
      </c>
      <c r="P173" s="10" t="str">
        <f t="shared" si="1"/>
        <v/>
      </c>
      <c r="Q173" s="11" t="str">
        <f t="shared" si="2"/>
        <v/>
      </c>
      <c r="R173" s="11" t="str">
        <f t="shared" si="3"/>
        <v/>
      </c>
      <c r="S173" s="11" t="str">
        <f t="shared" si="4"/>
        <v/>
      </c>
      <c r="T173" s="11" t="str">
        <f t="shared" si="5"/>
        <v/>
      </c>
      <c r="U173" s="11" t="str">
        <f t="shared" si="6"/>
        <v/>
      </c>
      <c r="V173" s="11" t="str">
        <f t="shared" si="7"/>
        <v/>
      </c>
      <c r="W173" s="11" t="str">
        <f t="shared" si="8"/>
        <v/>
      </c>
      <c r="X173" s="11" t="str">
        <f t="shared" si="9"/>
        <v/>
      </c>
      <c r="Y173" s="11" t="str">
        <f t="shared" si="10"/>
        <v/>
      </c>
      <c r="Z173" s="11" t="str">
        <f t="shared" si="11"/>
        <v/>
      </c>
      <c r="AC173">
        <v>10</v>
      </c>
      <c r="AD173">
        <v>1999</v>
      </c>
      <c r="AE173" t="s">
        <v>296</v>
      </c>
      <c r="AF173" t="s">
        <v>398</v>
      </c>
      <c r="AG173" t="s">
        <v>412</v>
      </c>
      <c r="AH173">
        <v>7.5</v>
      </c>
      <c r="AI173" s="64">
        <f t="shared" si="0"/>
        <v>10</v>
      </c>
      <c r="AJ173" s="64"/>
      <c r="AL173">
        <v>1999</v>
      </c>
      <c r="AM173" t="s">
        <v>398</v>
      </c>
      <c r="AN173" t="s">
        <v>296</v>
      </c>
      <c r="AO173">
        <v>14</v>
      </c>
      <c r="AP173">
        <v>20</v>
      </c>
      <c r="AQ173">
        <v>30</v>
      </c>
    </row>
    <row r="174" spans="1:47">
      <c r="A174" s="7">
        <v>21</v>
      </c>
      <c r="B174" s="101">
        <v>1998</v>
      </c>
      <c r="C174" s="5" t="s">
        <v>286</v>
      </c>
      <c r="D174" s="7" t="s">
        <v>397</v>
      </c>
      <c r="E174" s="5">
        <v>1</v>
      </c>
      <c r="F174" s="6">
        <v>2</v>
      </c>
      <c r="G174" s="6">
        <v>2</v>
      </c>
      <c r="H174" s="6"/>
      <c r="I174" s="6"/>
      <c r="J174" s="6"/>
      <c r="K174" s="6"/>
      <c r="L174" s="6"/>
      <c r="M174" s="6"/>
      <c r="N174" s="6"/>
      <c r="O174" s="6"/>
      <c r="P174" s="5">
        <f t="shared" si="1"/>
        <v>2.5</v>
      </c>
      <c r="Q174" s="6">
        <f t="shared" si="2"/>
        <v>5</v>
      </c>
      <c r="R174" s="6">
        <f t="shared" si="3"/>
        <v>5</v>
      </c>
      <c r="S174" s="6" t="str">
        <f t="shared" si="4"/>
        <v/>
      </c>
      <c r="T174" s="6" t="str">
        <f t="shared" si="5"/>
        <v/>
      </c>
      <c r="U174" s="6" t="str">
        <f t="shared" si="6"/>
        <v/>
      </c>
      <c r="V174" s="6" t="str">
        <f t="shared" si="7"/>
        <v/>
      </c>
      <c r="W174" s="6" t="str">
        <f t="shared" si="8"/>
        <v/>
      </c>
      <c r="X174" s="6" t="str">
        <f t="shared" si="9"/>
        <v/>
      </c>
      <c r="Y174" s="6" t="str">
        <f t="shared" si="10"/>
        <v/>
      </c>
      <c r="Z174" s="6" t="str">
        <f t="shared" si="11"/>
        <v/>
      </c>
      <c r="AC174">
        <v>10</v>
      </c>
      <c r="AD174">
        <v>1999</v>
      </c>
      <c r="AE174" t="s">
        <v>296</v>
      </c>
      <c r="AF174" t="s">
        <v>398</v>
      </c>
      <c r="AG174" t="s">
        <v>413</v>
      </c>
      <c r="AH174">
        <v>10</v>
      </c>
      <c r="AI174" s="64">
        <f t="shared" si="0"/>
        <v>10</v>
      </c>
      <c r="AJ174" s="64"/>
      <c r="AL174">
        <v>1999</v>
      </c>
      <c r="AM174" t="s">
        <v>397</v>
      </c>
      <c r="AN174" t="s">
        <v>302</v>
      </c>
      <c r="AO174">
        <v>3</v>
      </c>
      <c r="AP174">
        <v>7.5</v>
      </c>
      <c r="AQ174">
        <v>15</v>
      </c>
    </row>
    <row r="175" spans="1:47">
      <c r="A175" s="9">
        <v>22</v>
      </c>
      <c r="B175" s="99">
        <v>1998</v>
      </c>
      <c r="C175" s="8" t="s">
        <v>296</v>
      </c>
      <c r="D175" s="9" t="s">
        <v>397</v>
      </c>
      <c r="E175" s="8"/>
      <c r="H175">
        <v>2</v>
      </c>
      <c r="I175">
        <v>3</v>
      </c>
      <c r="J175">
        <v>2</v>
      </c>
      <c r="P175" s="8" t="str">
        <f t="shared" si="1"/>
        <v/>
      </c>
      <c r="Q175" t="str">
        <f t="shared" si="2"/>
        <v/>
      </c>
      <c r="R175" t="str">
        <f t="shared" si="3"/>
        <v/>
      </c>
      <c r="S175">
        <f t="shared" si="4"/>
        <v>5</v>
      </c>
      <c r="T175">
        <f t="shared" si="5"/>
        <v>7.5</v>
      </c>
      <c r="U175">
        <f t="shared" si="6"/>
        <v>5</v>
      </c>
      <c r="V175" t="str">
        <f t="shared" si="7"/>
        <v/>
      </c>
      <c r="W175" t="str">
        <f t="shared" si="8"/>
        <v/>
      </c>
      <c r="X175" t="str">
        <f t="shared" si="9"/>
        <v/>
      </c>
      <c r="Y175" t="str">
        <f t="shared" si="10"/>
        <v/>
      </c>
      <c r="Z175" t="str">
        <f t="shared" si="11"/>
        <v/>
      </c>
      <c r="AC175">
        <v>10</v>
      </c>
      <c r="AD175">
        <v>1999</v>
      </c>
      <c r="AE175" t="s">
        <v>296</v>
      </c>
      <c r="AF175" t="s">
        <v>398</v>
      </c>
      <c r="AG175" t="s">
        <v>414</v>
      </c>
      <c r="AH175">
        <v>5</v>
      </c>
      <c r="AI175" s="64">
        <f t="shared" si="0"/>
        <v>10</v>
      </c>
      <c r="AJ175" s="64"/>
      <c r="AL175">
        <v>1999</v>
      </c>
      <c r="AM175" t="s">
        <v>397</v>
      </c>
      <c r="AN175" t="s">
        <v>336</v>
      </c>
      <c r="AO175">
        <v>4</v>
      </c>
      <c r="AP175">
        <v>23.75</v>
      </c>
      <c r="AQ175">
        <v>25</v>
      </c>
    </row>
    <row r="176" spans="1:47">
      <c r="A176" s="9">
        <v>23</v>
      </c>
      <c r="B176" s="99">
        <v>1998</v>
      </c>
      <c r="C176" s="8" t="s">
        <v>302</v>
      </c>
      <c r="D176" s="9" t="s">
        <v>397</v>
      </c>
      <c r="E176" s="8"/>
      <c r="K176">
        <v>1</v>
      </c>
      <c r="L176">
        <v>2</v>
      </c>
      <c r="P176" s="8" t="str">
        <f t="shared" si="1"/>
        <v/>
      </c>
      <c r="Q176" t="str">
        <f t="shared" si="2"/>
        <v/>
      </c>
      <c r="R176" t="str">
        <f t="shared" si="3"/>
        <v/>
      </c>
      <c r="S176" t="str">
        <f t="shared" si="4"/>
        <v/>
      </c>
      <c r="T176" t="str">
        <f t="shared" si="5"/>
        <v/>
      </c>
      <c r="U176" t="str">
        <f t="shared" si="6"/>
        <v/>
      </c>
      <c r="V176">
        <f t="shared" si="7"/>
        <v>2.5</v>
      </c>
      <c r="W176">
        <f t="shared" si="8"/>
        <v>2.5</v>
      </c>
      <c r="X176" t="str">
        <f t="shared" si="9"/>
        <v/>
      </c>
      <c r="Y176" t="str">
        <f t="shared" si="10"/>
        <v/>
      </c>
      <c r="Z176" t="str">
        <f t="shared" si="11"/>
        <v/>
      </c>
      <c r="AC176">
        <v>11</v>
      </c>
      <c r="AD176">
        <v>1999</v>
      </c>
      <c r="AE176" t="s">
        <v>302</v>
      </c>
      <c r="AF176" t="s">
        <v>398</v>
      </c>
      <c r="AG176" t="s">
        <v>415</v>
      </c>
      <c r="AH176">
        <v>7.5</v>
      </c>
      <c r="AI176" s="64">
        <f t="shared" si="0"/>
        <v>10</v>
      </c>
      <c r="AJ176" s="64"/>
      <c r="AL176">
        <v>1999</v>
      </c>
      <c r="AM176" t="s">
        <v>397</v>
      </c>
      <c r="AN176" t="s">
        <v>286</v>
      </c>
      <c r="AO176">
        <v>1</v>
      </c>
      <c r="AP176">
        <v>25</v>
      </c>
      <c r="AQ176">
        <v>30</v>
      </c>
    </row>
    <row r="177" spans="1:43" ht="14.45" thickBot="1">
      <c r="A177" s="12">
        <v>24</v>
      </c>
      <c r="B177" s="100">
        <v>1998</v>
      </c>
      <c r="C177" s="10" t="s">
        <v>336</v>
      </c>
      <c r="D177" s="12" t="s">
        <v>397</v>
      </c>
      <c r="E177" s="10"/>
      <c r="F177" s="11"/>
      <c r="G177" s="11"/>
      <c r="H177" s="11"/>
      <c r="I177" s="11"/>
      <c r="J177" s="11"/>
      <c r="K177" s="11"/>
      <c r="L177" s="11"/>
      <c r="M177" s="11" t="s">
        <v>103</v>
      </c>
      <c r="N177" s="11" t="s">
        <v>103</v>
      </c>
      <c r="O177" s="11" t="s">
        <v>103</v>
      </c>
      <c r="P177" s="10" t="str">
        <f t="shared" si="1"/>
        <v/>
      </c>
      <c r="Q177" s="11" t="str">
        <f t="shared" si="2"/>
        <v/>
      </c>
      <c r="R177" s="11" t="str">
        <f t="shared" si="3"/>
        <v/>
      </c>
      <c r="S177" s="11" t="str">
        <f t="shared" si="4"/>
        <v/>
      </c>
      <c r="T177" s="11" t="str">
        <f t="shared" si="5"/>
        <v/>
      </c>
      <c r="U177" s="11" t="str">
        <f t="shared" si="6"/>
        <v/>
      </c>
      <c r="V177" s="11" t="str">
        <f t="shared" si="7"/>
        <v/>
      </c>
      <c r="W177" s="11" t="str">
        <f t="shared" si="8"/>
        <v/>
      </c>
      <c r="X177" s="11" t="str">
        <f t="shared" si="9"/>
        <v/>
      </c>
      <c r="Y177" s="11" t="str">
        <f t="shared" si="10"/>
        <v/>
      </c>
      <c r="Z177" s="11" t="str">
        <f t="shared" si="11"/>
        <v/>
      </c>
      <c r="AC177">
        <v>11</v>
      </c>
      <c r="AD177">
        <v>1999</v>
      </c>
      <c r="AE177" t="s">
        <v>302</v>
      </c>
      <c r="AF177" t="s">
        <v>398</v>
      </c>
      <c r="AG177" t="s">
        <v>416</v>
      </c>
      <c r="AH177">
        <v>2.5</v>
      </c>
      <c r="AI177" s="64">
        <f t="shared" si="0"/>
        <v>5</v>
      </c>
      <c r="AJ177" s="64"/>
      <c r="AL177">
        <v>1999</v>
      </c>
      <c r="AM177" t="s">
        <v>397</v>
      </c>
      <c r="AN177" t="s">
        <v>296</v>
      </c>
      <c r="AO177">
        <v>2</v>
      </c>
      <c r="AP177">
        <v>17.5</v>
      </c>
      <c r="AQ177">
        <v>30</v>
      </c>
    </row>
    <row r="178" spans="1:43">
      <c r="A178" s="7">
        <v>25</v>
      </c>
      <c r="B178" s="101">
        <v>1998</v>
      </c>
      <c r="C178" s="5" t="s">
        <v>286</v>
      </c>
      <c r="D178" s="7" t="s">
        <v>397</v>
      </c>
      <c r="E178" s="5">
        <v>4</v>
      </c>
      <c r="F178" s="6">
        <v>2</v>
      </c>
      <c r="G178" s="6">
        <v>4</v>
      </c>
      <c r="H178" s="6"/>
      <c r="I178" s="6"/>
      <c r="J178" s="6"/>
      <c r="K178" s="6"/>
      <c r="L178" s="6"/>
      <c r="M178" s="6"/>
      <c r="N178" s="6"/>
      <c r="O178" s="7"/>
      <c r="P178" s="6">
        <f t="shared" si="1"/>
        <v>10</v>
      </c>
      <c r="Q178" s="6">
        <f t="shared" si="2"/>
        <v>5</v>
      </c>
      <c r="R178" s="6">
        <f t="shared" si="3"/>
        <v>10</v>
      </c>
      <c r="S178" s="6" t="str">
        <f t="shared" si="4"/>
        <v/>
      </c>
      <c r="T178" s="6" t="str">
        <f t="shared" si="5"/>
        <v/>
      </c>
      <c r="U178" s="6" t="str">
        <f t="shared" si="6"/>
        <v/>
      </c>
      <c r="V178" s="6" t="str">
        <f t="shared" si="7"/>
        <v/>
      </c>
      <c r="W178" s="6" t="str">
        <f t="shared" si="8"/>
        <v/>
      </c>
      <c r="X178" s="6" t="str">
        <f t="shared" si="9"/>
        <v/>
      </c>
      <c r="Y178" s="6" t="str">
        <f t="shared" si="10"/>
        <v/>
      </c>
      <c r="Z178" s="6" t="str">
        <f t="shared" si="11"/>
        <v/>
      </c>
      <c r="AC178">
        <v>13</v>
      </c>
      <c r="AD178">
        <v>1999</v>
      </c>
      <c r="AE178" t="s">
        <v>286</v>
      </c>
      <c r="AF178" t="s">
        <v>398</v>
      </c>
      <c r="AG178" t="s">
        <v>395</v>
      </c>
      <c r="AH178">
        <v>10</v>
      </c>
      <c r="AI178" s="64">
        <f t="shared" si="0"/>
        <v>10</v>
      </c>
      <c r="AJ178" s="64"/>
    </row>
    <row r="179" spans="1:43">
      <c r="A179" s="9">
        <v>26</v>
      </c>
      <c r="B179" s="99">
        <v>1998</v>
      </c>
      <c r="C179" s="8" t="s">
        <v>296</v>
      </c>
      <c r="D179" s="9" t="s">
        <v>397</v>
      </c>
      <c r="E179" s="8"/>
      <c r="H179">
        <v>2</v>
      </c>
      <c r="I179">
        <v>3</v>
      </c>
      <c r="J179">
        <v>1</v>
      </c>
      <c r="O179" s="9"/>
      <c r="P179" t="str">
        <f t="shared" si="1"/>
        <v/>
      </c>
      <c r="Q179" t="str">
        <f t="shared" si="2"/>
        <v/>
      </c>
      <c r="R179" t="str">
        <f t="shared" si="3"/>
        <v/>
      </c>
      <c r="S179">
        <f t="shared" si="4"/>
        <v>5</v>
      </c>
      <c r="T179">
        <f t="shared" si="5"/>
        <v>7.5</v>
      </c>
      <c r="U179">
        <f t="shared" si="6"/>
        <v>2.5</v>
      </c>
      <c r="V179" t="str">
        <f t="shared" si="7"/>
        <v/>
      </c>
      <c r="W179" t="str">
        <f t="shared" si="8"/>
        <v/>
      </c>
      <c r="X179" t="str">
        <f t="shared" si="9"/>
        <v/>
      </c>
      <c r="Y179" t="str">
        <f t="shared" si="10"/>
        <v/>
      </c>
      <c r="Z179" t="str">
        <f t="shared" si="11"/>
        <v/>
      </c>
      <c r="AC179">
        <v>13</v>
      </c>
      <c r="AD179">
        <v>1999</v>
      </c>
      <c r="AE179" t="s">
        <v>286</v>
      </c>
      <c r="AF179" t="s">
        <v>398</v>
      </c>
      <c r="AG179" t="s">
        <v>399</v>
      </c>
      <c r="AH179">
        <v>10</v>
      </c>
      <c r="AI179" s="64">
        <f t="shared" si="0"/>
        <v>10</v>
      </c>
      <c r="AJ179" s="64"/>
    </row>
    <row r="180" spans="1:43">
      <c r="A180" s="9">
        <v>27</v>
      </c>
      <c r="B180" s="99">
        <v>1998</v>
      </c>
      <c r="C180" s="8" t="s">
        <v>302</v>
      </c>
      <c r="D180" s="9" t="s">
        <v>397</v>
      </c>
      <c r="E180" s="8"/>
      <c r="K180">
        <v>2</v>
      </c>
      <c r="L180">
        <v>2</v>
      </c>
      <c r="O180" s="9"/>
      <c r="P180" t="str">
        <f t="shared" si="1"/>
        <v/>
      </c>
      <c r="Q180" t="str">
        <f t="shared" si="2"/>
        <v/>
      </c>
      <c r="R180" t="str">
        <f t="shared" si="3"/>
        <v/>
      </c>
      <c r="S180" t="str">
        <f t="shared" si="4"/>
        <v/>
      </c>
      <c r="T180" t="str">
        <f t="shared" si="5"/>
        <v/>
      </c>
      <c r="U180" t="str">
        <f t="shared" si="6"/>
        <v/>
      </c>
      <c r="V180">
        <f t="shared" si="7"/>
        <v>5</v>
      </c>
      <c r="W180">
        <f t="shared" si="8"/>
        <v>2.5</v>
      </c>
      <c r="X180" t="str">
        <f t="shared" si="9"/>
        <v/>
      </c>
      <c r="Y180" t="str">
        <f t="shared" si="10"/>
        <v/>
      </c>
      <c r="Z180" t="str">
        <f t="shared" si="11"/>
        <v/>
      </c>
      <c r="AC180">
        <v>13</v>
      </c>
      <c r="AD180">
        <v>1999</v>
      </c>
      <c r="AE180" t="s">
        <v>286</v>
      </c>
      <c r="AF180" t="s">
        <v>398</v>
      </c>
      <c r="AG180" t="s">
        <v>400</v>
      </c>
      <c r="AH180">
        <v>7.5</v>
      </c>
      <c r="AI180" s="64">
        <f t="shared" si="0"/>
        <v>10</v>
      </c>
      <c r="AJ180" s="64"/>
      <c r="AL180" t="s">
        <v>389</v>
      </c>
      <c r="AM180" t="s">
        <v>391</v>
      </c>
      <c r="AN180" t="s">
        <v>390</v>
      </c>
      <c r="AO180" t="s">
        <v>234</v>
      </c>
      <c r="AP180" t="s">
        <v>394</v>
      </c>
      <c r="AQ180" t="s">
        <v>316</v>
      </c>
    </row>
    <row r="181" spans="1:43" ht="14.45" thickBot="1">
      <c r="A181" s="12">
        <v>28</v>
      </c>
      <c r="B181" s="100">
        <v>1998</v>
      </c>
      <c r="C181" s="10" t="s">
        <v>336</v>
      </c>
      <c r="D181" s="12" t="s">
        <v>397</v>
      </c>
      <c r="E181" s="10"/>
      <c r="F181" s="11"/>
      <c r="G181" s="11"/>
      <c r="H181" s="11"/>
      <c r="I181" s="11"/>
      <c r="J181" s="11"/>
      <c r="K181" s="11"/>
      <c r="L181" s="11"/>
      <c r="M181" s="172">
        <v>4</v>
      </c>
      <c r="N181" s="11" t="s">
        <v>103</v>
      </c>
      <c r="O181" s="12" t="s">
        <v>103</v>
      </c>
      <c r="P181" s="11" t="str">
        <f t="shared" si="1"/>
        <v/>
      </c>
      <c r="Q181" s="11" t="str">
        <f t="shared" si="2"/>
        <v/>
      </c>
      <c r="R181" s="11" t="str">
        <f t="shared" si="3"/>
        <v/>
      </c>
      <c r="S181" s="11" t="str">
        <f t="shared" si="4"/>
        <v/>
      </c>
      <c r="T181" s="11" t="str">
        <f t="shared" si="5"/>
        <v/>
      </c>
      <c r="U181" s="11" t="str">
        <f t="shared" si="6"/>
        <v/>
      </c>
      <c r="V181" s="11" t="str">
        <f t="shared" si="7"/>
        <v/>
      </c>
      <c r="W181" s="11" t="str">
        <f t="shared" si="8"/>
        <v/>
      </c>
      <c r="X181" s="11">
        <f t="shared" si="9"/>
        <v>5</v>
      </c>
      <c r="Y181" s="11" t="str">
        <f t="shared" si="10"/>
        <v/>
      </c>
      <c r="Z181" s="11" t="str">
        <f t="shared" si="11"/>
        <v/>
      </c>
      <c r="AC181">
        <v>14</v>
      </c>
      <c r="AD181">
        <v>1999</v>
      </c>
      <c r="AE181" t="s">
        <v>296</v>
      </c>
      <c r="AF181" t="s">
        <v>398</v>
      </c>
      <c r="AG181" t="s">
        <v>412</v>
      </c>
      <c r="AH181">
        <v>5</v>
      </c>
      <c r="AI181" s="64">
        <f t="shared" si="0"/>
        <v>10</v>
      </c>
      <c r="AJ181" s="64"/>
      <c r="AL181">
        <v>1998</v>
      </c>
      <c r="AM181" t="s">
        <v>398</v>
      </c>
      <c r="AN181" t="s">
        <v>302</v>
      </c>
      <c r="AO181">
        <v>31</v>
      </c>
      <c r="AP181">
        <v>7.5</v>
      </c>
      <c r="AQ181">
        <v>15</v>
      </c>
    </row>
    <row r="182" spans="1:43">
      <c r="A182" s="7">
        <v>29</v>
      </c>
      <c r="B182" s="101">
        <v>1998</v>
      </c>
      <c r="C182" s="5" t="s">
        <v>286</v>
      </c>
      <c r="D182" s="7" t="s">
        <v>398</v>
      </c>
      <c r="E182" s="5">
        <v>4</v>
      </c>
      <c r="F182" s="6">
        <v>1</v>
      </c>
      <c r="G182" s="6">
        <v>3</v>
      </c>
      <c r="H182" s="6"/>
      <c r="I182" s="6"/>
      <c r="J182" s="6"/>
      <c r="K182" s="6"/>
      <c r="L182" s="6"/>
      <c r="M182" s="6"/>
      <c r="N182" s="6"/>
      <c r="O182" s="7"/>
      <c r="P182" s="6">
        <f t="shared" si="1"/>
        <v>10</v>
      </c>
      <c r="Q182" s="6">
        <f t="shared" si="2"/>
        <v>2.5</v>
      </c>
      <c r="R182" s="6">
        <f t="shared" si="3"/>
        <v>7.5</v>
      </c>
      <c r="S182" s="6" t="str">
        <f t="shared" si="4"/>
        <v/>
      </c>
      <c r="T182" s="6" t="str">
        <f t="shared" si="5"/>
        <v/>
      </c>
      <c r="U182" s="6" t="str">
        <f t="shared" si="6"/>
        <v/>
      </c>
      <c r="V182" s="6" t="str">
        <f t="shared" si="7"/>
        <v/>
      </c>
      <c r="W182" s="6" t="str">
        <f t="shared" si="8"/>
        <v/>
      </c>
      <c r="X182" s="6" t="str">
        <f t="shared" si="9"/>
        <v/>
      </c>
      <c r="Y182" s="6" t="str">
        <f t="shared" si="10"/>
        <v/>
      </c>
      <c r="Z182" s="6" t="str">
        <f t="shared" si="11"/>
        <v/>
      </c>
      <c r="AC182">
        <v>14</v>
      </c>
      <c r="AD182">
        <v>1999</v>
      </c>
      <c r="AE182" t="s">
        <v>296</v>
      </c>
      <c r="AF182" t="s">
        <v>398</v>
      </c>
      <c r="AG182" t="s">
        <v>413</v>
      </c>
      <c r="AH182">
        <v>5</v>
      </c>
      <c r="AI182" s="64">
        <f t="shared" si="0"/>
        <v>10</v>
      </c>
      <c r="AJ182" s="64"/>
      <c r="AL182">
        <v>1998</v>
      </c>
      <c r="AM182" t="s">
        <v>398</v>
      </c>
      <c r="AN182" t="s">
        <v>336</v>
      </c>
      <c r="AO182">
        <v>32</v>
      </c>
      <c r="AP182">
        <v>10</v>
      </c>
      <c r="AQ182">
        <v>25</v>
      </c>
    </row>
    <row r="183" spans="1:43">
      <c r="A183" s="9">
        <v>30</v>
      </c>
      <c r="B183" s="99">
        <v>1998</v>
      </c>
      <c r="C183" s="8" t="s">
        <v>296</v>
      </c>
      <c r="D183" s="9" t="s">
        <v>398</v>
      </c>
      <c r="E183" s="8"/>
      <c r="H183">
        <v>1</v>
      </c>
      <c r="I183">
        <v>1</v>
      </c>
      <c r="J183">
        <v>3</v>
      </c>
      <c r="O183" s="9"/>
      <c r="P183" t="str">
        <f t="shared" si="1"/>
        <v/>
      </c>
      <c r="Q183" t="str">
        <f t="shared" si="2"/>
        <v/>
      </c>
      <c r="R183" t="str">
        <f t="shared" si="3"/>
        <v/>
      </c>
      <c r="S183">
        <f t="shared" si="4"/>
        <v>2.5</v>
      </c>
      <c r="T183">
        <f t="shared" si="5"/>
        <v>2.5</v>
      </c>
      <c r="U183">
        <f t="shared" si="6"/>
        <v>7.5</v>
      </c>
      <c r="V183" t="str">
        <f t="shared" si="7"/>
        <v/>
      </c>
      <c r="W183" t="str">
        <f t="shared" si="8"/>
        <v/>
      </c>
      <c r="X183" t="str">
        <f t="shared" si="9"/>
        <v/>
      </c>
      <c r="Y183" t="str">
        <f t="shared" si="10"/>
        <v/>
      </c>
      <c r="Z183" t="str">
        <f t="shared" si="11"/>
        <v/>
      </c>
      <c r="AC183">
        <v>14</v>
      </c>
      <c r="AD183">
        <v>1999</v>
      </c>
      <c r="AE183" t="s">
        <v>296</v>
      </c>
      <c r="AF183" t="s">
        <v>398</v>
      </c>
      <c r="AG183" t="s">
        <v>414</v>
      </c>
      <c r="AH183">
        <v>10</v>
      </c>
      <c r="AI183" s="64">
        <f t="shared" si="0"/>
        <v>10</v>
      </c>
      <c r="AJ183" s="64"/>
      <c r="AL183">
        <v>1998</v>
      </c>
      <c r="AM183" t="s">
        <v>398</v>
      </c>
      <c r="AN183" t="s">
        <v>286</v>
      </c>
      <c r="AO183">
        <v>29</v>
      </c>
      <c r="AP183">
        <v>20</v>
      </c>
      <c r="AQ183">
        <v>30</v>
      </c>
    </row>
    <row r="184" spans="1:43">
      <c r="A184" s="9">
        <v>31</v>
      </c>
      <c r="B184" s="99">
        <v>1998</v>
      </c>
      <c r="C184" s="8" t="s">
        <v>302</v>
      </c>
      <c r="D184" s="9" t="s">
        <v>398</v>
      </c>
      <c r="E184" s="8"/>
      <c r="K184">
        <v>2</v>
      </c>
      <c r="L184">
        <v>2</v>
      </c>
      <c r="O184" s="9"/>
      <c r="P184" t="str">
        <f t="shared" si="1"/>
        <v/>
      </c>
      <c r="Q184" t="str">
        <f t="shared" si="2"/>
        <v/>
      </c>
      <c r="R184" t="str">
        <f t="shared" si="3"/>
        <v/>
      </c>
      <c r="S184" t="str">
        <f t="shared" si="4"/>
        <v/>
      </c>
      <c r="T184" t="str">
        <f t="shared" si="5"/>
        <v/>
      </c>
      <c r="U184" t="str">
        <f t="shared" si="6"/>
        <v/>
      </c>
      <c r="V184">
        <f t="shared" si="7"/>
        <v>5</v>
      </c>
      <c r="W184">
        <f t="shared" si="8"/>
        <v>2.5</v>
      </c>
      <c r="X184" t="str">
        <f t="shared" si="9"/>
        <v/>
      </c>
      <c r="Y184" t="str">
        <f t="shared" si="10"/>
        <v/>
      </c>
      <c r="Z184" t="str">
        <f t="shared" si="11"/>
        <v/>
      </c>
      <c r="AC184">
        <v>15</v>
      </c>
      <c r="AD184">
        <v>1999</v>
      </c>
      <c r="AE184" t="s">
        <v>302</v>
      </c>
      <c r="AF184" t="s">
        <v>398</v>
      </c>
      <c r="AG184" t="s">
        <v>415</v>
      </c>
      <c r="AH184">
        <v>7.5</v>
      </c>
      <c r="AI184" s="64">
        <f t="shared" si="0"/>
        <v>10</v>
      </c>
      <c r="AJ184" s="64"/>
      <c r="AL184">
        <v>1998</v>
      </c>
      <c r="AM184" t="s">
        <v>398</v>
      </c>
      <c r="AN184" t="s">
        <v>296</v>
      </c>
      <c r="AO184">
        <v>30</v>
      </c>
      <c r="AP184">
        <v>12.5</v>
      </c>
      <c r="AQ184">
        <v>30</v>
      </c>
    </row>
    <row r="185" spans="1:43">
      <c r="A185" s="9">
        <v>32</v>
      </c>
      <c r="B185" s="99">
        <v>1998</v>
      </c>
      <c r="C185" s="8" t="s">
        <v>336</v>
      </c>
      <c r="D185" s="9" t="s">
        <v>398</v>
      </c>
      <c r="E185" s="8"/>
      <c r="M185">
        <v>1</v>
      </c>
      <c r="N185">
        <v>1</v>
      </c>
      <c r="O185" s="9">
        <v>2</v>
      </c>
      <c r="P185" t="str">
        <f t="shared" si="1"/>
        <v/>
      </c>
      <c r="Q185" t="str">
        <f t="shared" si="2"/>
        <v/>
      </c>
      <c r="R185" t="str">
        <f t="shared" si="3"/>
        <v/>
      </c>
      <c r="S185" t="str">
        <f t="shared" si="4"/>
        <v/>
      </c>
      <c r="T185" t="str">
        <f t="shared" si="5"/>
        <v/>
      </c>
      <c r="U185" t="str">
        <f t="shared" si="6"/>
        <v/>
      </c>
      <c r="V185" t="str">
        <f t="shared" si="7"/>
        <v/>
      </c>
      <c r="W185" t="str">
        <f t="shared" si="8"/>
        <v/>
      </c>
      <c r="X185">
        <f t="shared" si="9"/>
        <v>1.25</v>
      </c>
      <c r="Y185">
        <f t="shared" si="10"/>
        <v>1.25</v>
      </c>
      <c r="Z185">
        <f t="shared" si="11"/>
        <v>7.5</v>
      </c>
      <c r="AC185">
        <v>15</v>
      </c>
      <c r="AD185">
        <v>1999</v>
      </c>
      <c r="AE185" t="s">
        <v>302</v>
      </c>
      <c r="AF185" t="s">
        <v>398</v>
      </c>
      <c r="AG185" t="s">
        <v>416</v>
      </c>
      <c r="AH185">
        <v>1.25</v>
      </c>
      <c r="AI185" s="64">
        <f t="shared" si="0"/>
        <v>5</v>
      </c>
      <c r="AJ185" s="64"/>
      <c r="AL185">
        <v>1998</v>
      </c>
      <c r="AM185" t="s">
        <v>397</v>
      </c>
      <c r="AN185" t="s">
        <v>302</v>
      </c>
      <c r="AO185">
        <v>19</v>
      </c>
      <c r="AP185">
        <v>15</v>
      </c>
      <c r="AQ185">
        <v>15</v>
      </c>
    </row>
    <row r="186" spans="1:43">
      <c r="AC186">
        <v>17</v>
      </c>
      <c r="AD186">
        <v>1998</v>
      </c>
      <c r="AE186" t="s">
        <v>286</v>
      </c>
      <c r="AF186" t="s">
        <v>397</v>
      </c>
      <c r="AG186" t="s">
        <v>395</v>
      </c>
      <c r="AH186">
        <v>7.5</v>
      </c>
      <c r="AI186" s="64">
        <f t="shared" si="0"/>
        <v>10</v>
      </c>
      <c r="AJ186" s="64"/>
      <c r="AL186">
        <v>1998</v>
      </c>
      <c r="AM186" t="s">
        <v>397</v>
      </c>
      <c r="AN186" t="s">
        <v>302</v>
      </c>
      <c r="AO186">
        <v>23</v>
      </c>
      <c r="AP186">
        <v>5</v>
      </c>
      <c r="AQ186">
        <v>15</v>
      </c>
    </row>
    <row r="187" spans="1:43">
      <c r="AC187">
        <v>17</v>
      </c>
      <c r="AD187">
        <v>1998</v>
      </c>
      <c r="AE187" t="s">
        <v>286</v>
      </c>
      <c r="AF187" t="s">
        <v>397</v>
      </c>
      <c r="AG187" t="s">
        <v>399</v>
      </c>
      <c r="AH187">
        <v>2.5</v>
      </c>
      <c r="AI187" s="64">
        <f t="shared" si="0"/>
        <v>10</v>
      </c>
      <c r="AJ187" s="64"/>
      <c r="AL187">
        <v>1998</v>
      </c>
      <c r="AM187" t="s">
        <v>397</v>
      </c>
      <c r="AN187" t="s">
        <v>302</v>
      </c>
      <c r="AO187">
        <v>27</v>
      </c>
      <c r="AP187">
        <v>7.5</v>
      </c>
      <c r="AQ187">
        <v>15</v>
      </c>
    </row>
    <row r="188" spans="1:43">
      <c r="AC188">
        <v>17</v>
      </c>
      <c r="AD188">
        <v>1998</v>
      </c>
      <c r="AE188" t="s">
        <v>286</v>
      </c>
      <c r="AF188" t="s">
        <v>397</v>
      </c>
      <c r="AG188" t="s">
        <v>400</v>
      </c>
      <c r="AH188">
        <v>10</v>
      </c>
      <c r="AI188" s="64">
        <f t="shared" si="0"/>
        <v>10</v>
      </c>
      <c r="AJ188" s="64"/>
      <c r="AL188">
        <v>1998</v>
      </c>
      <c r="AM188" t="s">
        <v>397</v>
      </c>
      <c r="AN188" t="s">
        <v>336</v>
      </c>
      <c r="AO188">
        <v>28</v>
      </c>
      <c r="AP188">
        <v>5</v>
      </c>
      <c r="AQ188">
        <v>5</v>
      </c>
    </row>
    <row r="189" spans="1:43">
      <c r="E189" t="s">
        <v>286</v>
      </c>
      <c r="F189" t="s">
        <v>395</v>
      </c>
      <c r="G189" s="64">
        <v>10</v>
      </c>
      <c r="AC189">
        <v>18</v>
      </c>
      <c r="AD189">
        <v>1998</v>
      </c>
      <c r="AE189" t="s">
        <v>296</v>
      </c>
      <c r="AF189" t="s">
        <v>397</v>
      </c>
      <c r="AG189" t="s">
        <v>412</v>
      </c>
      <c r="AH189">
        <v>10</v>
      </c>
      <c r="AI189" s="64">
        <f t="shared" si="0"/>
        <v>10</v>
      </c>
      <c r="AJ189" s="64"/>
      <c r="AL189">
        <v>1998</v>
      </c>
      <c r="AM189" s="183" t="s">
        <v>397</v>
      </c>
      <c r="AN189" t="s">
        <v>286</v>
      </c>
      <c r="AO189">
        <v>17</v>
      </c>
      <c r="AP189">
        <v>20</v>
      </c>
      <c r="AQ189">
        <v>30</v>
      </c>
    </row>
    <row r="190" spans="1:43">
      <c r="E190" t="s">
        <v>286</v>
      </c>
      <c r="F190" t="s">
        <v>399</v>
      </c>
      <c r="G190" s="64">
        <v>10</v>
      </c>
      <c r="AC190">
        <v>18</v>
      </c>
      <c r="AD190">
        <v>1998</v>
      </c>
      <c r="AE190" t="s">
        <v>296</v>
      </c>
      <c r="AF190" t="s">
        <v>397</v>
      </c>
      <c r="AG190" t="s">
        <v>413</v>
      </c>
      <c r="AH190">
        <v>10</v>
      </c>
      <c r="AI190" s="64">
        <f t="shared" si="0"/>
        <v>10</v>
      </c>
      <c r="AJ190" s="64"/>
      <c r="AL190">
        <v>1998</v>
      </c>
      <c r="AM190" t="s">
        <v>397</v>
      </c>
      <c r="AN190" t="s">
        <v>286</v>
      </c>
      <c r="AO190">
        <v>21</v>
      </c>
      <c r="AP190">
        <v>12.5</v>
      </c>
      <c r="AQ190">
        <v>30</v>
      </c>
    </row>
    <row r="191" spans="1:43">
      <c r="E191" t="s">
        <v>286</v>
      </c>
      <c r="F191" t="s">
        <v>400</v>
      </c>
      <c r="G191" s="64">
        <v>10</v>
      </c>
      <c r="AC191">
        <v>18</v>
      </c>
      <c r="AD191">
        <v>1998</v>
      </c>
      <c r="AE191" t="s">
        <v>296</v>
      </c>
      <c r="AF191" t="s">
        <v>397</v>
      </c>
      <c r="AG191" t="s">
        <v>414</v>
      </c>
      <c r="AH191">
        <v>5</v>
      </c>
      <c r="AI191" s="64">
        <f t="shared" si="0"/>
        <v>10</v>
      </c>
      <c r="AJ191" s="64"/>
      <c r="AL191">
        <v>1998</v>
      </c>
      <c r="AM191" t="s">
        <v>397</v>
      </c>
      <c r="AN191" t="s">
        <v>286</v>
      </c>
      <c r="AO191">
        <v>25</v>
      </c>
      <c r="AP191">
        <v>25</v>
      </c>
      <c r="AQ191">
        <v>30</v>
      </c>
    </row>
    <row r="192" spans="1:43">
      <c r="E192" t="s">
        <v>296</v>
      </c>
      <c r="F192" t="s">
        <v>412</v>
      </c>
      <c r="G192" s="64">
        <v>10</v>
      </c>
      <c r="AC192">
        <v>19</v>
      </c>
      <c r="AD192">
        <v>1998</v>
      </c>
      <c r="AE192" t="s">
        <v>302</v>
      </c>
      <c r="AF192" t="s">
        <v>397</v>
      </c>
      <c r="AG192" t="s">
        <v>415</v>
      </c>
      <c r="AH192">
        <v>10</v>
      </c>
      <c r="AI192" s="64">
        <f t="shared" si="0"/>
        <v>10</v>
      </c>
      <c r="AJ192" s="64"/>
      <c r="AL192">
        <v>1998</v>
      </c>
      <c r="AM192" t="s">
        <v>397</v>
      </c>
      <c r="AN192" t="s">
        <v>296</v>
      </c>
      <c r="AO192">
        <v>18</v>
      </c>
      <c r="AP192">
        <v>25</v>
      </c>
      <c r="AQ192">
        <v>30</v>
      </c>
    </row>
    <row r="193" spans="5:43">
      <c r="E193" t="s">
        <v>296</v>
      </c>
      <c r="F193" t="s">
        <v>413</v>
      </c>
      <c r="G193" s="64">
        <v>10</v>
      </c>
      <c r="AC193">
        <v>19</v>
      </c>
      <c r="AD193">
        <v>1998</v>
      </c>
      <c r="AE193" t="s">
        <v>302</v>
      </c>
      <c r="AF193" t="s">
        <v>397</v>
      </c>
      <c r="AG193" t="s">
        <v>416</v>
      </c>
      <c r="AH193">
        <v>5</v>
      </c>
      <c r="AI193" s="64">
        <f t="shared" si="0"/>
        <v>5</v>
      </c>
      <c r="AJ193" s="64"/>
      <c r="AL193">
        <v>1998</v>
      </c>
      <c r="AM193" t="s">
        <v>397</v>
      </c>
      <c r="AN193" t="s">
        <v>296</v>
      </c>
      <c r="AO193">
        <v>22</v>
      </c>
      <c r="AP193">
        <v>17.5</v>
      </c>
      <c r="AQ193">
        <v>30</v>
      </c>
    </row>
    <row r="194" spans="5:43">
      <c r="E194" t="s">
        <v>296</v>
      </c>
      <c r="F194" t="s">
        <v>414</v>
      </c>
      <c r="G194" s="64">
        <v>10</v>
      </c>
      <c r="AC194">
        <v>21</v>
      </c>
      <c r="AD194">
        <v>1998</v>
      </c>
      <c r="AE194" t="s">
        <v>286</v>
      </c>
      <c r="AF194" t="s">
        <v>397</v>
      </c>
      <c r="AG194" t="s">
        <v>395</v>
      </c>
      <c r="AH194">
        <v>2.5</v>
      </c>
      <c r="AI194" s="64">
        <f t="shared" si="0"/>
        <v>10</v>
      </c>
      <c r="AJ194" s="64"/>
      <c r="AL194">
        <v>1998</v>
      </c>
      <c r="AM194" t="s">
        <v>397</v>
      </c>
      <c r="AN194" t="s">
        <v>296</v>
      </c>
      <c r="AO194">
        <v>26</v>
      </c>
      <c r="AP194">
        <v>15</v>
      </c>
      <c r="AQ194">
        <v>30</v>
      </c>
    </row>
    <row r="195" spans="5:43">
      <c r="E195" t="s">
        <v>302</v>
      </c>
      <c r="F195" t="s">
        <v>415</v>
      </c>
      <c r="G195" s="64">
        <v>10</v>
      </c>
      <c r="AC195">
        <v>21</v>
      </c>
      <c r="AD195">
        <v>1998</v>
      </c>
      <c r="AE195" t="s">
        <v>286</v>
      </c>
      <c r="AF195" t="s">
        <v>397</v>
      </c>
      <c r="AG195" t="s">
        <v>399</v>
      </c>
      <c r="AH195">
        <v>5</v>
      </c>
      <c r="AI195" s="64">
        <f t="shared" si="0"/>
        <v>10</v>
      </c>
      <c r="AJ195" s="64"/>
      <c r="AL195">
        <v>1999</v>
      </c>
      <c r="AM195" t="s">
        <v>398</v>
      </c>
      <c r="AN195" t="s">
        <v>302</v>
      </c>
      <c r="AO195">
        <v>7</v>
      </c>
      <c r="AP195">
        <v>12.5</v>
      </c>
      <c r="AQ195">
        <v>15</v>
      </c>
    </row>
    <row r="196" spans="5:43">
      <c r="E196" t="s">
        <v>302</v>
      </c>
      <c r="F196" t="s">
        <v>416</v>
      </c>
      <c r="G196" s="64">
        <v>5</v>
      </c>
      <c r="AC196">
        <v>21</v>
      </c>
      <c r="AD196">
        <v>1998</v>
      </c>
      <c r="AE196" t="s">
        <v>286</v>
      </c>
      <c r="AF196" t="s">
        <v>397</v>
      </c>
      <c r="AG196" t="s">
        <v>400</v>
      </c>
      <c r="AH196">
        <v>5</v>
      </c>
      <c r="AI196" s="64">
        <f t="shared" si="0"/>
        <v>10</v>
      </c>
      <c r="AJ196" s="64"/>
      <c r="AL196">
        <v>1999</v>
      </c>
      <c r="AM196" t="s">
        <v>398</v>
      </c>
      <c r="AN196" t="s">
        <v>302</v>
      </c>
      <c r="AO196">
        <v>11</v>
      </c>
      <c r="AP196">
        <v>10</v>
      </c>
      <c r="AQ196">
        <v>15</v>
      </c>
    </row>
    <row r="197" spans="5:43">
      <c r="E197" t="s">
        <v>336</v>
      </c>
      <c r="F197" s="211" t="s">
        <v>417</v>
      </c>
      <c r="G197" s="64">
        <v>5</v>
      </c>
      <c r="AC197">
        <v>22</v>
      </c>
      <c r="AD197">
        <v>1998</v>
      </c>
      <c r="AE197" t="s">
        <v>296</v>
      </c>
      <c r="AF197" t="s">
        <v>397</v>
      </c>
      <c r="AG197" t="s">
        <v>412</v>
      </c>
      <c r="AH197">
        <v>5</v>
      </c>
      <c r="AI197" s="64">
        <f t="shared" si="0"/>
        <v>10</v>
      </c>
      <c r="AJ197" s="64"/>
      <c r="AL197">
        <v>1999</v>
      </c>
      <c r="AM197" t="s">
        <v>398</v>
      </c>
      <c r="AN197" t="s">
        <v>302</v>
      </c>
      <c r="AO197">
        <v>15</v>
      </c>
      <c r="AP197">
        <v>8.75</v>
      </c>
      <c r="AQ197">
        <v>15</v>
      </c>
    </row>
    <row r="198" spans="5:43">
      <c r="E198" t="s">
        <v>336</v>
      </c>
      <c r="F198" s="211" t="s">
        <v>418</v>
      </c>
      <c r="G198" s="64">
        <v>5</v>
      </c>
      <c r="AC198">
        <v>22</v>
      </c>
      <c r="AD198">
        <v>1998</v>
      </c>
      <c r="AE198" t="s">
        <v>296</v>
      </c>
      <c r="AF198" t="s">
        <v>397</v>
      </c>
      <c r="AG198" t="s">
        <v>413</v>
      </c>
      <c r="AH198">
        <v>7.5</v>
      </c>
      <c r="AI198" s="64">
        <f t="shared" si="0"/>
        <v>10</v>
      </c>
      <c r="AJ198" s="64"/>
      <c r="AL198">
        <v>1999</v>
      </c>
      <c r="AM198" t="s">
        <v>398</v>
      </c>
      <c r="AN198" t="s">
        <v>286</v>
      </c>
      <c r="AO198">
        <v>5</v>
      </c>
      <c r="AP198">
        <v>17.5</v>
      </c>
      <c r="AQ198">
        <v>30</v>
      </c>
    </row>
    <row r="199" spans="5:43">
      <c r="E199" t="s">
        <v>336</v>
      </c>
      <c r="F199" s="211" t="s">
        <v>419</v>
      </c>
      <c r="G199" s="64">
        <v>15</v>
      </c>
      <c r="AC199">
        <v>22</v>
      </c>
      <c r="AD199">
        <v>1998</v>
      </c>
      <c r="AE199" t="s">
        <v>296</v>
      </c>
      <c r="AF199" t="s">
        <v>397</v>
      </c>
      <c r="AG199" t="s">
        <v>414</v>
      </c>
      <c r="AH199">
        <v>5</v>
      </c>
      <c r="AI199" s="64">
        <f t="shared" si="0"/>
        <v>10</v>
      </c>
      <c r="AJ199" s="64"/>
      <c r="AL199">
        <v>1999</v>
      </c>
      <c r="AM199" t="s">
        <v>398</v>
      </c>
      <c r="AN199" t="s">
        <v>286</v>
      </c>
      <c r="AO199">
        <v>9</v>
      </c>
      <c r="AP199">
        <v>17.5</v>
      </c>
      <c r="AQ199">
        <v>30</v>
      </c>
    </row>
    <row r="200" spans="5:43">
      <c r="AC200">
        <v>23</v>
      </c>
      <c r="AD200">
        <v>1998</v>
      </c>
      <c r="AE200" t="s">
        <v>302</v>
      </c>
      <c r="AF200" t="s">
        <v>397</v>
      </c>
      <c r="AG200" t="s">
        <v>415</v>
      </c>
      <c r="AH200">
        <v>2.5</v>
      </c>
      <c r="AI200" s="64">
        <f t="shared" si="0"/>
        <v>10</v>
      </c>
      <c r="AJ200" s="64"/>
      <c r="AL200">
        <v>1999</v>
      </c>
      <c r="AM200" t="s">
        <v>398</v>
      </c>
      <c r="AN200" t="s">
        <v>286</v>
      </c>
      <c r="AO200">
        <v>13</v>
      </c>
      <c r="AP200">
        <v>27.5</v>
      </c>
      <c r="AQ200">
        <v>30</v>
      </c>
    </row>
    <row r="201" spans="5:43">
      <c r="AC201">
        <v>23</v>
      </c>
      <c r="AD201">
        <v>1998</v>
      </c>
      <c r="AE201" t="s">
        <v>302</v>
      </c>
      <c r="AF201" t="s">
        <v>397</v>
      </c>
      <c r="AG201" t="s">
        <v>416</v>
      </c>
      <c r="AH201">
        <v>2.5</v>
      </c>
      <c r="AI201" s="64">
        <f t="shared" si="0"/>
        <v>5</v>
      </c>
      <c r="AJ201" s="64"/>
      <c r="AL201">
        <v>1999</v>
      </c>
      <c r="AM201" t="s">
        <v>398</v>
      </c>
      <c r="AN201" t="s">
        <v>296</v>
      </c>
      <c r="AO201">
        <v>6</v>
      </c>
      <c r="AP201">
        <v>22.5</v>
      </c>
      <c r="AQ201">
        <v>30</v>
      </c>
    </row>
    <row r="202" spans="5:43">
      <c r="AC202">
        <v>25</v>
      </c>
      <c r="AD202">
        <v>1998</v>
      </c>
      <c r="AE202" t="s">
        <v>286</v>
      </c>
      <c r="AF202" t="s">
        <v>397</v>
      </c>
      <c r="AG202" t="s">
        <v>395</v>
      </c>
      <c r="AH202">
        <v>10</v>
      </c>
      <c r="AI202" s="64">
        <f t="shared" si="0"/>
        <v>10</v>
      </c>
      <c r="AJ202" s="64"/>
      <c r="AL202">
        <v>1999</v>
      </c>
      <c r="AM202" t="s">
        <v>398</v>
      </c>
      <c r="AN202" t="s">
        <v>296</v>
      </c>
      <c r="AO202">
        <v>10</v>
      </c>
      <c r="AP202">
        <v>22.5</v>
      </c>
      <c r="AQ202">
        <v>30</v>
      </c>
    </row>
    <row r="203" spans="5:43">
      <c r="AC203">
        <v>25</v>
      </c>
      <c r="AD203">
        <v>1998</v>
      </c>
      <c r="AE203" t="s">
        <v>286</v>
      </c>
      <c r="AF203" t="s">
        <v>397</v>
      </c>
      <c r="AG203" t="s">
        <v>399</v>
      </c>
      <c r="AH203">
        <v>5</v>
      </c>
      <c r="AI203" s="64">
        <f t="shared" si="0"/>
        <v>10</v>
      </c>
      <c r="AJ203" s="64"/>
      <c r="AL203">
        <v>1999</v>
      </c>
      <c r="AM203" t="s">
        <v>398</v>
      </c>
      <c r="AN203" t="s">
        <v>296</v>
      </c>
      <c r="AO203">
        <v>14</v>
      </c>
      <c r="AP203">
        <v>20</v>
      </c>
      <c r="AQ203">
        <v>30</v>
      </c>
    </row>
    <row r="204" spans="5:43">
      <c r="AC204">
        <v>25</v>
      </c>
      <c r="AD204">
        <v>1998</v>
      </c>
      <c r="AE204" t="s">
        <v>286</v>
      </c>
      <c r="AF204" t="s">
        <v>397</v>
      </c>
      <c r="AG204" t="s">
        <v>400</v>
      </c>
      <c r="AH204">
        <v>10</v>
      </c>
      <c r="AI204" s="64">
        <f t="shared" si="0"/>
        <v>10</v>
      </c>
      <c r="AJ204" s="64"/>
      <c r="AL204">
        <v>1999</v>
      </c>
      <c r="AM204" t="s">
        <v>397</v>
      </c>
      <c r="AN204" t="s">
        <v>302</v>
      </c>
      <c r="AO204">
        <v>3</v>
      </c>
      <c r="AP204">
        <v>7.5</v>
      </c>
      <c r="AQ204">
        <v>15</v>
      </c>
    </row>
    <row r="205" spans="5:43">
      <c r="AC205">
        <v>26</v>
      </c>
      <c r="AD205">
        <v>1998</v>
      </c>
      <c r="AE205" t="s">
        <v>296</v>
      </c>
      <c r="AF205" t="s">
        <v>397</v>
      </c>
      <c r="AG205" t="s">
        <v>412</v>
      </c>
      <c r="AH205">
        <v>5</v>
      </c>
      <c r="AI205" s="64">
        <f t="shared" si="0"/>
        <v>10</v>
      </c>
      <c r="AJ205" s="64"/>
      <c r="AL205">
        <v>1999</v>
      </c>
      <c r="AM205" t="s">
        <v>397</v>
      </c>
      <c r="AN205" t="s">
        <v>336</v>
      </c>
      <c r="AO205">
        <v>4</v>
      </c>
      <c r="AP205">
        <v>23.75</v>
      </c>
      <c r="AQ205">
        <v>25</v>
      </c>
    </row>
    <row r="206" spans="5:43">
      <c r="AC206">
        <v>26</v>
      </c>
      <c r="AD206">
        <v>1998</v>
      </c>
      <c r="AE206" t="s">
        <v>296</v>
      </c>
      <c r="AF206" t="s">
        <v>397</v>
      </c>
      <c r="AG206" t="s">
        <v>413</v>
      </c>
      <c r="AH206">
        <v>7.5</v>
      </c>
      <c r="AI206" s="64">
        <f t="shared" si="0"/>
        <v>10</v>
      </c>
      <c r="AJ206" s="64"/>
      <c r="AL206">
        <v>1999</v>
      </c>
      <c r="AM206" t="s">
        <v>397</v>
      </c>
      <c r="AN206" t="s">
        <v>286</v>
      </c>
      <c r="AO206">
        <v>1</v>
      </c>
      <c r="AP206">
        <v>25</v>
      </c>
      <c r="AQ206">
        <v>30</v>
      </c>
    </row>
    <row r="207" spans="5:43">
      <c r="AC207">
        <v>26</v>
      </c>
      <c r="AD207">
        <v>1998</v>
      </c>
      <c r="AE207" t="s">
        <v>296</v>
      </c>
      <c r="AF207" t="s">
        <v>397</v>
      </c>
      <c r="AG207" t="s">
        <v>414</v>
      </c>
      <c r="AH207">
        <v>2.5</v>
      </c>
      <c r="AI207" s="64">
        <f t="shared" si="0"/>
        <v>10</v>
      </c>
      <c r="AJ207" s="64"/>
      <c r="AL207">
        <v>1999</v>
      </c>
      <c r="AM207" t="s">
        <v>397</v>
      </c>
      <c r="AN207" t="s">
        <v>296</v>
      </c>
      <c r="AO207">
        <v>2</v>
      </c>
      <c r="AP207">
        <v>17.5</v>
      </c>
      <c r="AQ207">
        <v>30</v>
      </c>
    </row>
    <row r="208" spans="5:43">
      <c r="AC208">
        <v>27</v>
      </c>
      <c r="AD208">
        <v>1998</v>
      </c>
      <c r="AE208" t="s">
        <v>302</v>
      </c>
      <c r="AF208" t="s">
        <v>397</v>
      </c>
      <c r="AG208" t="s">
        <v>415</v>
      </c>
      <c r="AH208">
        <v>5</v>
      </c>
      <c r="AI208" s="64">
        <f t="shared" si="0"/>
        <v>10</v>
      </c>
      <c r="AJ208" s="64"/>
    </row>
    <row r="209" spans="29:43">
      <c r="AC209">
        <v>27</v>
      </c>
      <c r="AD209">
        <v>1998</v>
      </c>
      <c r="AE209" t="s">
        <v>302</v>
      </c>
      <c r="AF209" t="s">
        <v>397</v>
      </c>
      <c r="AG209" t="s">
        <v>416</v>
      </c>
      <c r="AH209">
        <v>2.5</v>
      </c>
      <c r="AI209" s="64">
        <f t="shared" si="0"/>
        <v>5</v>
      </c>
      <c r="AJ209" s="64"/>
    </row>
    <row r="210" spans="29:43">
      <c r="AC210" s="2">
        <v>28</v>
      </c>
      <c r="AD210" s="2">
        <v>1998</v>
      </c>
      <c r="AE210" s="2" t="s">
        <v>336</v>
      </c>
      <c r="AF210" s="2" t="s">
        <v>397</v>
      </c>
      <c r="AG210" s="2" t="s">
        <v>417</v>
      </c>
      <c r="AH210" s="2">
        <v>5</v>
      </c>
      <c r="AI210" s="199">
        <f t="shared" si="0"/>
        <v>5</v>
      </c>
      <c r="AJ210" s="64"/>
      <c r="AL210" s="184" t="s">
        <v>389</v>
      </c>
      <c r="AM210" s="183">
        <v>1998</v>
      </c>
      <c r="AQ210" s="183"/>
    </row>
    <row r="211" spans="29:43">
      <c r="AC211">
        <v>29</v>
      </c>
      <c r="AD211">
        <v>1998</v>
      </c>
      <c r="AE211" t="s">
        <v>286</v>
      </c>
      <c r="AF211" t="s">
        <v>398</v>
      </c>
      <c r="AG211" t="s">
        <v>395</v>
      </c>
      <c r="AH211">
        <v>10</v>
      </c>
      <c r="AI211" s="64">
        <f t="shared" si="0"/>
        <v>10</v>
      </c>
      <c r="AJ211" s="64"/>
      <c r="AL211" s="184" t="s">
        <v>391</v>
      </c>
      <c r="AM211" t="s">
        <v>330</v>
      </c>
    </row>
    <row r="212" spans="29:43">
      <c r="AC212">
        <v>29</v>
      </c>
      <c r="AD212">
        <v>1998</v>
      </c>
      <c r="AE212" t="s">
        <v>286</v>
      </c>
      <c r="AF212" t="s">
        <v>398</v>
      </c>
      <c r="AG212" t="s">
        <v>399</v>
      </c>
      <c r="AH212">
        <v>2.5</v>
      </c>
      <c r="AI212" s="64">
        <f t="shared" si="0"/>
        <v>10</v>
      </c>
      <c r="AJ212" s="64"/>
    </row>
    <row r="213" spans="29:43">
      <c r="AC213">
        <v>29</v>
      </c>
      <c r="AD213">
        <v>1998</v>
      </c>
      <c r="AE213" t="s">
        <v>286</v>
      </c>
      <c r="AF213" t="s">
        <v>398</v>
      </c>
      <c r="AG213" t="s">
        <v>400</v>
      </c>
      <c r="AH213">
        <v>7.5</v>
      </c>
      <c r="AI213" s="64">
        <f t="shared" si="0"/>
        <v>10</v>
      </c>
      <c r="AJ213" s="64"/>
      <c r="AL213" s="184" t="s">
        <v>332</v>
      </c>
      <c r="AM213" t="s">
        <v>420</v>
      </c>
      <c r="AN213" t="s">
        <v>421</v>
      </c>
    </row>
    <row r="214" spans="29:43">
      <c r="AC214">
        <v>30</v>
      </c>
      <c r="AD214">
        <v>1998</v>
      </c>
      <c r="AE214" t="s">
        <v>296</v>
      </c>
      <c r="AF214" t="s">
        <v>398</v>
      </c>
      <c r="AG214" t="s">
        <v>412</v>
      </c>
      <c r="AH214">
        <v>2.5</v>
      </c>
      <c r="AI214" s="64">
        <f t="shared" si="0"/>
        <v>10</v>
      </c>
      <c r="AJ214" s="64"/>
      <c r="AL214" s="183" t="s">
        <v>302</v>
      </c>
      <c r="AM214">
        <v>8.75</v>
      </c>
      <c r="AN214">
        <v>15</v>
      </c>
    </row>
    <row r="215" spans="29:43">
      <c r="AC215">
        <v>30</v>
      </c>
      <c r="AD215">
        <v>1998</v>
      </c>
      <c r="AE215" t="s">
        <v>296</v>
      </c>
      <c r="AF215" t="s">
        <v>398</v>
      </c>
      <c r="AG215" t="s">
        <v>413</v>
      </c>
      <c r="AH215">
        <v>2.5</v>
      </c>
      <c r="AI215" s="64">
        <f t="shared" si="0"/>
        <v>10</v>
      </c>
      <c r="AL215" s="183" t="s">
        <v>336</v>
      </c>
      <c r="AM215">
        <v>7.5</v>
      </c>
      <c r="AN215">
        <v>15</v>
      </c>
    </row>
    <row r="216" spans="29:43">
      <c r="AC216">
        <v>30</v>
      </c>
      <c r="AD216">
        <v>1998</v>
      </c>
      <c r="AE216" t="s">
        <v>296</v>
      </c>
      <c r="AF216" t="s">
        <v>398</v>
      </c>
      <c r="AG216" t="s">
        <v>414</v>
      </c>
      <c r="AH216">
        <v>7.5</v>
      </c>
      <c r="AI216" s="64">
        <f t="shared" ref="AI216:AI221" si="12">_xlfn.XLOOKUP(AG216,$F$189:$F$199,$G$189:$G$199,"-")</f>
        <v>10</v>
      </c>
      <c r="AL216" s="183" t="s">
        <v>286</v>
      </c>
      <c r="AM216">
        <v>19.375</v>
      </c>
      <c r="AN216">
        <v>30</v>
      </c>
    </row>
    <row r="217" spans="29:43">
      <c r="AC217">
        <v>31</v>
      </c>
      <c r="AD217">
        <v>1998</v>
      </c>
      <c r="AE217" t="s">
        <v>302</v>
      </c>
      <c r="AF217" t="s">
        <v>398</v>
      </c>
      <c r="AG217" t="s">
        <v>415</v>
      </c>
      <c r="AH217">
        <v>5</v>
      </c>
      <c r="AI217" s="64">
        <f t="shared" si="12"/>
        <v>10</v>
      </c>
      <c r="AL217" s="183" t="s">
        <v>296</v>
      </c>
      <c r="AM217">
        <v>17.5</v>
      </c>
      <c r="AN217">
        <v>30</v>
      </c>
    </row>
    <row r="218" spans="29:43">
      <c r="AC218">
        <v>31</v>
      </c>
      <c r="AD218">
        <v>1998</v>
      </c>
      <c r="AE218" t="s">
        <v>302</v>
      </c>
      <c r="AF218" t="s">
        <v>398</v>
      </c>
      <c r="AG218" t="s">
        <v>416</v>
      </c>
      <c r="AH218">
        <v>2.5</v>
      </c>
      <c r="AI218" s="64">
        <f t="shared" si="12"/>
        <v>5</v>
      </c>
    </row>
    <row r="219" spans="29:43">
      <c r="AC219">
        <v>32</v>
      </c>
      <c r="AD219">
        <v>1998</v>
      </c>
      <c r="AE219" t="s">
        <v>336</v>
      </c>
      <c r="AF219" t="s">
        <v>398</v>
      </c>
      <c r="AG219" t="s">
        <v>417</v>
      </c>
      <c r="AH219">
        <v>1.25</v>
      </c>
      <c r="AI219" s="64">
        <f t="shared" si="12"/>
        <v>5</v>
      </c>
    </row>
    <row r="220" spans="29:43">
      <c r="AC220">
        <v>32</v>
      </c>
      <c r="AD220">
        <v>1998</v>
      </c>
      <c r="AE220" t="s">
        <v>336</v>
      </c>
      <c r="AF220" t="s">
        <v>398</v>
      </c>
      <c r="AG220" t="s">
        <v>418</v>
      </c>
      <c r="AH220">
        <v>1.25</v>
      </c>
      <c r="AI220" s="64">
        <f t="shared" si="12"/>
        <v>5</v>
      </c>
    </row>
    <row r="221" spans="29:43">
      <c r="AC221">
        <v>32</v>
      </c>
      <c r="AD221">
        <v>1998</v>
      </c>
      <c r="AE221" t="s">
        <v>336</v>
      </c>
      <c r="AF221" t="s">
        <v>398</v>
      </c>
      <c r="AG221" t="s">
        <v>419</v>
      </c>
      <c r="AH221">
        <v>7.5</v>
      </c>
      <c r="AI221" s="64">
        <f t="shared" si="12"/>
        <v>15</v>
      </c>
    </row>
    <row r="223" spans="29:43">
      <c r="AL223" t="s">
        <v>339</v>
      </c>
      <c r="AM223">
        <f>SUM(AM213:AM217)</f>
        <v>53.125</v>
      </c>
      <c r="AN223">
        <f>SUM(AN213:AN217)</f>
        <v>90</v>
      </c>
      <c r="AO223" s="164">
        <f>AM223/AN223*100</f>
        <v>59.027777777777779</v>
      </c>
    </row>
    <row r="227" spans="1:47" ht="20.100000000000001">
      <c r="A227" s="196" t="s">
        <v>422</v>
      </c>
    </row>
    <row r="229" spans="1:47">
      <c r="A229" s="29"/>
      <c r="F229" s="175" t="s">
        <v>286</v>
      </c>
      <c r="G229" s="175" t="s">
        <v>286</v>
      </c>
      <c r="H229" s="175" t="s">
        <v>286</v>
      </c>
      <c r="I229" s="175" t="s">
        <v>286</v>
      </c>
      <c r="J229" s="175" t="s">
        <v>286</v>
      </c>
      <c r="K229" s="175" t="s">
        <v>286</v>
      </c>
      <c r="L229" s="174" t="s">
        <v>296</v>
      </c>
      <c r="M229" s="174" t="s">
        <v>296</v>
      </c>
      <c r="N229" s="174" t="s">
        <v>296</v>
      </c>
      <c r="O229" s="174" t="s">
        <v>296</v>
      </c>
      <c r="P229" s="174" t="s">
        <v>296</v>
      </c>
      <c r="Q229" s="174" t="s">
        <v>296</v>
      </c>
      <c r="R229" s="173" t="s">
        <v>337</v>
      </c>
      <c r="S229" s="173" t="s">
        <v>337</v>
      </c>
      <c r="T229" s="173" t="s">
        <v>337</v>
      </c>
      <c r="U229" s="173" t="s">
        <v>337</v>
      </c>
      <c r="V229" s="218" t="s">
        <v>337</v>
      </c>
      <c r="W229" s="159" t="s">
        <v>336</v>
      </c>
      <c r="X229" s="159" t="s">
        <v>336</v>
      </c>
      <c r="Y229" s="159" t="s">
        <v>336</v>
      </c>
      <c r="Z229" s="159" t="s">
        <v>336</v>
      </c>
      <c r="AA229" s="175" t="s">
        <v>286</v>
      </c>
      <c r="AB229" s="175" t="s">
        <v>286</v>
      </c>
      <c r="AC229" s="175" t="s">
        <v>286</v>
      </c>
      <c r="AD229" s="175" t="s">
        <v>286</v>
      </c>
      <c r="AE229" s="175" t="s">
        <v>286</v>
      </c>
      <c r="AF229" s="175" t="s">
        <v>286</v>
      </c>
      <c r="AG229" s="174" t="s">
        <v>296</v>
      </c>
      <c r="AH229" s="174" t="s">
        <v>296</v>
      </c>
      <c r="AI229" s="174" t="s">
        <v>296</v>
      </c>
      <c r="AJ229" s="174" t="s">
        <v>296</v>
      </c>
      <c r="AK229" s="174" t="s">
        <v>296</v>
      </c>
      <c r="AL229" s="174" t="s">
        <v>296</v>
      </c>
      <c r="AM229" s="173" t="s">
        <v>337</v>
      </c>
      <c r="AN229" s="173" t="s">
        <v>337</v>
      </c>
      <c r="AO229" s="173" t="s">
        <v>337</v>
      </c>
      <c r="AP229" s="173" t="s">
        <v>337</v>
      </c>
      <c r="AQ229" s="218" t="s">
        <v>337</v>
      </c>
      <c r="AR229" s="159" t="s">
        <v>336</v>
      </c>
      <c r="AS229" s="159" t="s">
        <v>336</v>
      </c>
      <c r="AT229" s="159" t="s">
        <v>336</v>
      </c>
      <c r="AU229" s="159" t="s">
        <v>336</v>
      </c>
    </row>
    <row r="230" spans="1:47" ht="14.45" thickBot="1">
      <c r="A230" s="29"/>
      <c r="F230" s="64">
        <v>10</v>
      </c>
      <c r="G230" s="64">
        <v>10</v>
      </c>
      <c r="H230" s="64">
        <v>10</v>
      </c>
      <c r="I230" s="64">
        <v>2.5</v>
      </c>
      <c r="J230" s="64">
        <v>2.5</v>
      </c>
      <c r="K230" s="64">
        <v>10</v>
      </c>
      <c r="L230">
        <v>4</v>
      </c>
      <c r="M230">
        <v>4</v>
      </c>
      <c r="N230">
        <v>3</v>
      </c>
      <c r="O230">
        <v>3</v>
      </c>
      <c r="P230">
        <v>3</v>
      </c>
      <c r="Q230">
        <v>3</v>
      </c>
      <c r="R230">
        <v>10</v>
      </c>
      <c r="S230">
        <v>10</v>
      </c>
      <c r="T230">
        <v>1.25</v>
      </c>
      <c r="U230">
        <v>1.25</v>
      </c>
      <c r="V230">
        <v>5</v>
      </c>
      <c r="W230">
        <v>1.25</v>
      </c>
      <c r="X230">
        <v>1.25</v>
      </c>
      <c r="Y230">
        <v>2.5</v>
      </c>
      <c r="Z230">
        <v>2.5</v>
      </c>
      <c r="AA230" s="64">
        <v>10</v>
      </c>
      <c r="AB230" s="64">
        <v>10</v>
      </c>
      <c r="AC230" s="64">
        <v>10</v>
      </c>
      <c r="AD230" s="64">
        <v>2.5</v>
      </c>
      <c r="AE230" s="64">
        <v>2.5</v>
      </c>
      <c r="AF230" s="64">
        <v>10</v>
      </c>
      <c r="AG230">
        <v>4</v>
      </c>
      <c r="AH230">
        <v>4</v>
      </c>
      <c r="AI230">
        <v>3</v>
      </c>
      <c r="AJ230">
        <v>3</v>
      </c>
      <c r="AK230">
        <v>3</v>
      </c>
      <c r="AL230">
        <v>3</v>
      </c>
      <c r="AM230">
        <v>10</v>
      </c>
      <c r="AN230">
        <v>10</v>
      </c>
      <c r="AO230">
        <v>1.25</v>
      </c>
      <c r="AP230">
        <v>1.25</v>
      </c>
      <c r="AQ230">
        <v>5</v>
      </c>
      <c r="AR230">
        <v>1.25</v>
      </c>
      <c r="AS230">
        <v>1.25</v>
      </c>
      <c r="AT230">
        <v>2.5</v>
      </c>
      <c r="AU230">
        <v>2.5</v>
      </c>
    </row>
    <row r="231" spans="1:47" ht="14.45" thickBot="1">
      <c r="A231" s="6" t="s">
        <v>389</v>
      </c>
      <c r="B231" s="102" t="s">
        <v>423</v>
      </c>
      <c r="C231" s="102" t="s">
        <v>424</v>
      </c>
      <c r="D231" s="219" t="s">
        <v>391</v>
      </c>
      <c r="E231" s="182" t="s">
        <v>390</v>
      </c>
      <c r="F231" s="222" t="s">
        <v>401</v>
      </c>
      <c r="G231" s="222" t="s">
        <v>402</v>
      </c>
      <c r="H231" s="222" t="s">
        <v>403</v>
      </c>
      <c r="I231" s="222" t="s">
        <v>425</v>
      </c>
      <c r="J231" s="222" t="s">
        <v>426</v>
      </c>
      <c r="K231" s="222" t="s">
        <v>427</v>
      </c>
      <c r="L231" s="222" t="s">
        <v>404</v>
      </c>
      <c r="M231" s="222" t="s">
        <v>405</v>
      </c>
      <c r="N231" s="222" t="s">
        <v>406</v>
      </c>
      <c r="O231" s="222" t="s">
        <v>407</v>
      </c>
      <c r="P231" s="222" t="s">
        <v>408</v>
      </c>
      <c r="Q231" s="222" t="s">
        <v>409</v>
      </c>
      <c r="R231" s="222" t="s">
        <v>410</v>
      </c>
      <c r="S231" s="222" t="s">
        <v>411</v>
      </c>
      <c r="T231" s="222" t="s">
        <v>428</v>
      </c>
      <c r="U231" s="222" t="s">
        <v>429</v>
      </c>
      <c r="V231" s="222" t="s">
        <v>430</v>
      </c>
      <c r="W231" s="222" t="s">
        <v>431</v>
      </c>
      <c r="X231" s="222" t="s">
        <v>432</v>
      </c>
      <c r="Y231" s="222" t="s">
        <v>433</v>
      </c>
      <c r="Z231" s="222" t="s">
        <v>434</v>
      </c>
      <c r="AA231" s="221" t="s">
        <v>395</v>
      </c>
      <c r="AB231" s="221" t="s">
        <v>399</v>
      </c>
      <c r="AC231" s="221" t="s">
        <v>400</v>
      </c>
      <c r="AD231" s="221" t="s">
        <v>435</v>
      </c>
      <c r="AE231" s="221" t="s">
        <v>436</v>
      </c>
      <c r="AF231" s="221" t="s">
        <v>437</v>
      </c>
      <c r="AG231" s="221" t="s">
        <v>412</v>
      </c>
      <c r="AH231" s="221" t="s">
        <v>413</v>
      </c>
      <c r="AI231" s="221" t="s">
        <v>414</v>
      </c>
      <c r="AJ231" s="221" t="s">
        <v>415</v>
      </c>
      <c r="AK231" s="221" t="s">
        <v>416</v>
      </c>
      <c r="AL231" s="221" t="s">
        <v>417</v>
      </c>
      <c r="AM231" s="221" t="s">
        <v>418</v>
      </c>
      <c r="AN231" s="221" t="s">
        <v>419</v>
      </c>
      <c r="AO231" s="221" t="s">
        <v>438</v>
      </c>
      <c r="AP231" s="221" t="s">
        <v>439</v>
      </c>
      <c r="AQ231" s="221" t="s">
        <v>440</v>
      </c>
      <c r="AR231" s="221" t="s">
        <v>441</v>
      </c>
      <c r="AS231" s="221" t="s">
        <v>442</v>
      </c>
      <c r="AT231" s="221" t="s">
        <v>443</v>
      </c>
      <c r="AU231" s="221" t="s">
        <v>444</v>
      </c>
    </row>
    <row r="232" spans="1:47" ht="14.45" thickBot="1">
      <c r="A232" s="234">
        <v>1999</v>
      </c>
      <c r="B232" s="220" t="s">
        <v>445</v>
      </c>
      <c r="C232" s="220" t="s">
        <v>446</v>
      </c>
      <c r="D232" s="220" t="s">
        <v>447</v>
      </c>
      <c r="E232" s="220" t="s">
        <v>286</v>
      </c>
      <c r="F232" s="5">
        <v>4</v>
      </c>
      <c r="G232" s="6">
        <v>3</v>
      </c>
      <c r="H232" s="6">
        <v>4</v>
      </c>
      <c r="I232" s="6">
        <v>4</v>
      </c>
      <c r="J232" s="6">
        <v>4</v>
      </c>
      <c r="K232" s="6">
        <v>2</v>
      </c>
      <c r="L232" s="6"/>
      <c r="M232" s="6"/>
      <c r="N232" s="6"/>
      <c r="O232" s="6"/>
      <c r="P232" s="6"/>
      <c r="Q232" s="6"/>
      <c r="R232" s="6"/>
      <c r="S232" s="6"/>
      <c r="T232" s="6"/>
      <c r="U232" s="6"/>
      <c r="V232" s="6"/>
      <c r="W232" s="6"/>
      <c r="X232" s="6"/>
      <c r="Y232" s="6"/>
      <c r="Z232" s="7"/>
      <c r="AA232" s="5">
        <f>IF(F232="-","",IF(F232/4*AA$230=0, "",F232/4*AA$230))</f>
        <v>10</v>
      </c>
      <c r="AB232" s="6">
        <f t="shared" ref="AB232:AU232" si="13">IF(G232="-","",IF(G232/4*AB$230=0, "",G232/4*AB$230))</f>
        <v>7.5</v>
      </c>
      <c r="AC232" s="6">
        <f t="shared" si="13"/>
        <v>10</v>
      </c>
      <c r="AD232" s="6">
        <f t="shared" si="13"/>
        <v>2.5</v>
      </c>
      <c r="AE232" s="6">
        <f t="shared" si="13"/>
        <v>2.5</v>
      </c>
      <c r="AF232" s="6">
        <f t="shared" si="13"/>
        <v>5</v>
      </c>
      <c r="AG232" s="6" t="str">
        <f t="shared" si="13"/>
        <v/>
      </c>
      <c r="AH232" s="6" t="str">
        <f t="shared" si="13"/>
        <v/>
      </c>
      <c r="AI232" s="6" t="str">
        <f t="shared" si="13"/>
        <v/>
      </c>
      <c r="AJ232" s="6" t="str">
        <f t="shared" si="13"/>
        <v/>
      </c>
      <c r="AK232" s="6" t="str">
        <f t="shared" si="13"/>
        <v/>
      </c>
      <c r="AL232" s="6" t="str">
        <f t="shared" si="13"/>
        <v/>
      </c>
      <c r="AM232" s="6" t="str">
        <f t="shared" si="13"/>
        <v/>
      </c>
      <c r="AN232" s="6" t="str">
        <f t="shared" si="13"/>
        <v/>
      </c>
      <c r="AO232" s="6" t="str">
        <f t="shared" si="13"/>
        <v/>
      </c>
      <c r="AP232" s="6" t="str">
        <f t="shared" si="13"/>
        <v/>
      </c>
      <c r="AQ232" s="6" t="str">
        <f t="shared" si="13"/>
        <v/>
      </c>
      <c r="AR232" s="6" t="str">
        <f t="shared" si="13"/>
        <v/>
      </c>
      <c r="AS232" s="6" t="str">
        <f t="shared" si="13"/>
        <v/>
      </c>
      <c r="AT232" s="6" t="str">
        <f t="shared" si="13"/>
        <v/>
      </c>
      <c r="AU232" s="7" t="str">
        <f t="shared" si="13"/>
        <v/>
      </c>
    </row>
    <row r="233" spans="1:47" ht="14.45" thickBot="1">
      <c r="A233" s="234">
        <v>1999</v>
      </c>
      <c r="B233" s="220" t="s">
        <v>445</v>
      </c>
      <c r="C233" s="220" t="s">
        <v>446</v>
      </c>
      <c r="D233" s="220" t="s">
        <v>447</v>
      </c>
      <c r="E233" s="220" t="s">
        <v>296</v>
      </c>
      <c r="F233" s="8"/>
      <c r="L233">
        <v>2</v>
      </c>
      <c r="M233">
        <v>4</v>
      </c>
      <c r="N233">
        <v>4</v>
      </c>
      <c r="O233">
        <v>1</v>
      </c>
      <c r="P233">
        <v>4</v>
      </c>
      <c r="Q233">
        <v>4</v>
      </c>
      <c r="Z233" s="9"/>
      <c r="AA233" s="8" t="str">
        <f t="shared" ref="AA233:AA235" si="14">IF(F233="-","",IF(F233/4*AA$230=0, "",F233/4*AA$230))</f>
        <v/>
      </c>
      <c r="AB233" t="str">
        <f t="shared" ref="AB233:AB236" si="15">IF(G233="-","",IF(G233/4*AB$230=0, "",G233/4*AB$230))</f>
        <v/>
      </c>
      <c r="AC233" t="str">
        <f t="shared" ref="AC233:AC236" si="16">IF(H233="-","",IF(H233/4*AC$230=0, "",H233/4*AC$230))</f>
        <v/>
      </c>
      <c r="AD233" t="str">
        <f t="shared" ref="AD233:AD236" si="17">IF(I233="-","",IF(I233/4*AD$230=0, "",I233/4*AD$230))</f>
        <v/>
      </c>
      <c r="AE233" t="str">
        <f t="shared" ref="AE233:AE236" si="18">IF(J233="-","",IF(J233/4*AE$230=0, "",J233/4*AE$230))</f>
        <v/>
      </c>
      <c r="AF233" t="str">
        <f t="shared" ref="AF233:AF236" si="19">IF(K233="-","",IF(K233/4*AF$230=0, "",K233/4*AF$230))</f>
        <v/>
      </c>
      <c r="AG233">
        <f t="shared" ref="AG233:AG236" si="20">IF(L233="-","",IF(L233/4*AG$230=0, "",L233/4*AG$230))</f>
        <v>2</v>
      </c>
      <c r="AH233">
        <f t="shared" ref="AH233:AH236" si="21">IF(M233="-","",IF(M233/4*AH$230=0, "",M233/4*AH$230))</f>
        <v>4</v>
      </c>
      <c r="AI233">
        <f t="shared" ref="AI233:AI236" si="22">IF(N233="-","",IF(N233/4*AI$230=0, "",N233/4*AI$230))</f>
        <v>3</v>
      </c>
      <c r="AJ233">
        <f t="shared" ref="AJ233:AJ236" si="23">IF(O233="-","",IF(O233/4*AJ$230=0, "",O233/4*AJ$230))</f>
        <v>0.75</v>
      </c>
      <c r="AK233">
        <f t="shared" ref="AK233:AK236" si="24">IF(P233="-","",IF(P233/4*AK$230=0, "",P233/4*AK$230))</f>
        <v>3</v>
      </c>
      <c r="AL233">
        <f t="shared" ref="AL233:AL236" si="25">IF(Q233="-","",IF(Q233/4*AL$230=0, "",Q233/4*AL$230))</f>
        <v>3</v>
      </c>
      <c r="AM233" t="str">
        <f t="shared" ref="AM233:AM236" si="26">IF(R233="-","",IF(R233/4*AM$230=0, "",R233/4*AM$230))</f>
        <v/>
      </c>
      <c r="AN233" t="str">
        <f t="shared" ref="AN233:AN236" si="27">IF(S233="-","",IF(S233/4*AN$230=0, "",S233/4*AN$230))</f>
        <v/>
      </c>
      <c r="AO233" t="str">
        <f t="shared" ref="AO233:AO236" si="28">IF(T233="-","",IF(T233/4*AO$230=0, "",T233/4*AO$230))</f>
        <v/>
      </c>
      <c r="AP233" t="str">
        <f t="shared" ref="AP233:AP236" si="29">IF(U233="-","",IF(U233/4*AP$230=0, "",U233/4*AP$230))</f>
        <v/>
      </c>
      <c r="AQ233" t="str">
        <f t="shared" ref="AQ233:AQ236" si="30">IF(V233="-","",IF(V233/4*AQ$230=0, "",V233/4*AQ$230))</f>
        <v/>
      </c>
      <c r="AR233" t="str">
        <f t="shared" ref="AR233:AR236" si="31">IF(W233="-","",IF(W233/4*AR$230=0, "",W233/4*AR$230))</f>
        <v/>
      </c>
      <c r="AS233" t="str">
        <f t="shared" ref="AS233:AS236" si="32">IF(X233="-","",IF(X233/4*AS$230=0, "",X233/4*AS$230))</f>
        <v/>
      </c>
      <c r="AT233" t="str">
        <f t="shared" ref="AT233:AT236" si="33">IF(Y233="-","",IF(Y233/4*AT$230=0, "",Y233/4*AT$230))</f>
        <v/>
      </c>
      <c r="AU233" s="9" t="str">
        <f t="shared" ref="AU233:AU236" si="34">IF(Z233="-","",IF(Z233/4*AU$230=0, "",Z233/4*AU$230))</f>
        <v/>
      </c>
    </row>
    <row r="234" spans="1:47" ht="14.45" thickBot="1">
      <c r="A234" s="234">
        <v>1999</v>
      </c>
      <c r="B234" s="220" t="s">
        <v>445</v>
      </c>
      <c r="C234" s="220" t="s">
        <v>446</v>
      </c>
      <c r="D234" s="220" t="s">
        <v>447</v>
      </c>
      <c r="E234" s="225" t="s">
        <v>337</v>
      </c>
      <c r="F234" s="8"/>
      <c r="R234">
        <v>4</v>
      </c>
      <c r="S234">
        <v>4</v>
      </c>
      <c r="T234">
        <v>3</v>
      </c>
      <c r="U234">
        <v>4</v>
      </c>
      <c r="V234">
        <v>3</v>
      </c>
      <c r="Z234" s="9"/>
      <c r="AA234" s="8" t="str">
        <f t="shared" si="14"/>
        <v/>
      </c>
      <c r="AB234" t="str">
        <f t="shared" si="15"/>
        <v/>
      </c>
      <c r="AC234" t="str">
        <f t="shared" si="16"/>
        <v/>
      </c>
      <c r="AD234" t="str">
        <f t="shared" si="17"/>
        <v/>
      </c>
      <c r="AE234" t="str">
        <f t="shared" si="18"/>
        <v/>
      </c>
      <c r="AF234" t="str">
        <f t="shared" si="19"/>
        <v/>
      </c>
      <c r="AG234" t="str">
        <f t="shared" si="20"/>
        <v/>
      </c>
      <c r="AH234" t="str">
        <f t="shared" si="21"/>
        <v/>
      </c>
      <c r="AI234" t="str">
        <f t="shared" si="22"/>
        <v/>
      </c>
      <c r="AJ234" t="str">
        <f t="shared" si="23"/>
        <v/>
      </c>
      <c r="AK234" t="str">
        <f t="shared" si="24"/>
        <v/>
      </c>
      <c r="AL234" t="str">
        <f t="shared" si="25"/>
        <v/>
      </c>
      <c r="AM234">
        <f t="shared" si="26"/>
        <v>10</v>
      </c>
      <c r="AN234">
        <f t="shared" si="27"/>
        <v>10</v>
      </c>
      <c r="AO234">
        <f t="shared" si="28"/>
        <v>0.9375</v>
      </c>
      <c r="AP234">
        <f t="shared" si="29"/>
        <v>1.25</v>
      </c>
      <c r="AQ234">
        <f t="shared" si="30"/>
        <v>3.75</v>
      </c>
      <c r="AR234" t="str">
        <f t="shared" si="31"/>
        <v/>
      </c>
      <c r="AS234" t="str">
        <f t="shared" si="32"/>
        <v/>
      </c>
      <c r="AT234" t="str">
        <f t="shared" si="33"/>
        <v/>
      </c>
      <c r="AU234" s="9" t="str">
        <f t="shared" si="34"/>
        <v/>
      </c>
    </row>
    <row r="235" spans="1:47" ht="14.45" thickBot="1">
      <c r="A235" s="234">
        <v>1999</v>
      </c>
      <c r="B235" s="220" t="s">
        <v>445</v>
      </c>
      <c r="C235" s="220" t="s">
        <v>446</v>
      </c>
      <c r="D235" s="220" t="s">
        <v>447</v>
      </c>
      <c r="E235" s="220" t="s">
        <v>336</v>
      </c>
      <c r="F235" s="10"/>
      <c r="G235" s="11"/>
      <c r="H235" s="11"/>
      <c r="I235" s="11"/>
      <c r="J235" s="11"/>
      <c r="K235" s="11"/>
      <c r="L235" s="11"/>
      <c r="M235" s="11"/>
      <c r="N235" s="11"/>
      <c r="O235" s="11"/>
      <c r="P235" s="11"/>
      <c r="Q235" s="11"/>
      <c r="R235" s="11"/>
      <c r="S235" s="11"/>
      <c r="T235" s="11"/>
      <c r="U235" s="11"/>
      <c r="V235" s="11"/>
      <c r="W235" s="11">
        <v>3</v>
      </c>
      <c r="X235" s="11">
        <v>4</v>
      </c>
      <c r="Y235" s="11">
        <v>4</v>
      </c>
      <c r="Z235" s="12">
        <v>3</v>
      </c>
      <c r="AA235" s="10" t="str">
        <f t="shared" si="14"/>
        <v/>
      </c>
      <c r="AB235" s="11" t="str">
        <f t="shared" si="15"/>
        <v/>
      </c>
      <c r="AC235" s="11" t="str">
        <f t="shared" si="16"/>
        <v/>
      </c>
      <c r="AD235" s="11" t="str">
        <f t="shared" si="17"/>
        <v/>
      </c>
      <c r="AE235" s="11" t="str">
        <f t="shared" si="18"/>
        <v/>
      </c>
      <c r="AF235" s="11" t="str">
        <f t="shared" si="19"/>
        <v/>
      </c>
      <c r="AG235" s="11" t="str">
        <f t="shared" si="20"/>
        <v/>
      </c>
      <c r="AH235" s="11" t="str">
        <f t="shared" si="21"/>
        <v/>
      </c>
      <c r="AI235" s="11" t="str">
        <f t="shared" si="22"/>
        <v/>
      </c>
      <c r="AJ235" s="11" t="str">
        <f t="shared" si="23"/>
        <v/>
      </c>
      <c r="AK235" s="11" t="str">
        <f t="shared" si="24"/>
        <v/>
      </c>
      <c r="AL235" s="11" t="str">
        <f t="shared" si="25"/>
        <v/>
      </c>
      <c r="AM235" s="11" t="str">
        <f t="shared" si="26"/>
        <v/>
      </c>
      <c r="AN235" s="11" t="str">
        <f t="shared" si="27"/>
        <v/>
      </c>
      <c r="AO235" s="11" t="str">
        <f t="shared" si="28"/>
        <v/>
      </c>
      <c r="AP235" s="11" t="str">
        <f t="shared" si="29"/>
        <v/>
      </c>
      <c r="AQ235" s="11" t="str">
        <f t="shared" si="30"/>
        <v/>
      </c>
      <c r="AR235" s="11">
        <f t="shared" si="31"/>
        <v>0.9375</v>
      </c>
      <c r="AS235" s="11">
        <f t="shared" si="32"/>
        <v>1.25</v>
      </c>
      <c r="AT235" s="11">
        <f t="shared" si="33"/>
        <v>2.5</v>
      </c>
      <c r="AU235" s="12">
        <f t="shared" si="34"/>
        <v>1.875</v>
      </c>
    </row>
    <row r="236" spans="1:47" ht="14.45" thickBot="1">
      <c r="A236" s="119">
        <v>1999</v>
      </c>
      <c r="B236" s="118" t="s">
        <v>445</v>
      </c>
      <c r="C236" s="118" t="s">
        <v>446</v>
      </c>
      <c r="D236" s="118" t="s">
        <v>448</v>
      </c>
      <c r="E236" s="118" t="s">
        <v>286</v>
      </c>
      <c r="F236" s="5">
        <v>3</v>
      </c>
      <c r="G236" s="6">
        <v>3</v>
      </c>
      <c r="H236" s="6">
        <v>4</v>
      </c>
      <c r="I236" s="6">
        <v>4</v>
      </c>
      <c r="J236" s="6">
        <v>4</v>
      </c>
      <c r="K236" s="6">
        <v>4</v>
      </c>
      <c r="L236" s="6"/>
      <c r="M236" s="6"/>
      <c r="N236" s="6"/>
      <c r="O236" s="6"/>
      <c r="P236" s="6"/>
      <c r="Q236" s="6"/>
      <c r="R236" s="6"/>
      <c r="S236" s="6"/>
      <c r="T236" s="6"/>
      <c r="U236" s="6"/>
      <c r="V236" s="6"/>
      <c r="W236" s="6"/>
      <c r="X236" s="6"/>
      <c r="Y236" s="6"/>
      <c r="Z236" s="7"/>
      <c r="AA236" s="5">
        <f>IF(F236="-","",IF(F236/4*AA$230=0, "",F236/4*AA$230))</f>
        <v>7.5</v>
      </c>
      <c r="AB236" s="6">
        <f t="shared" si="15"/>
        <v>7.5</v>
      </c>
      <c r="AC236" s="6">
        <f t="shared" si="16"/>
        <v>10</v>
      </c>
      <c r="AD236" s="6">
        <f t="shared" si="17"/>
        <v>2.5</v>
      </c>
      <c r="AE236" s="6">
        <f t="shared" si="18"/>
        <v>2.5</v>
      </c>
      <c r="AF236" s="6">
        <f t="shared" si="19"/>
        <v>10</v>
      </c>
      <c r="AG236" s="6" t="str">
        <f t="shared" si="20"/>
        <v/>
      </c>
      <c r="AH236" s="6" t="str">
        <f t="shared" si="21"/>
        <v/>
      </c>
      <c r="AI236" s="6" t="str">
        <f t="shared" si="22"/>
        <v/>
      </c>
      <c r="AJ236" s="6" t="str">
        <f t="shared" si="23"/>
        <v/>
      </c>
      <c r="AK236" s="6" t="str">
        <f t="shared" si="24"/>
        <v/>
      </c>
      <c r="AL236" s="6" t="str">
        <f t="shared" si="25"/>
        <v/>
      </c>
      <c r="AM236" s="6" t="str">
        <f t="shared" si="26"/>
        <v/>
      </c>
      <c r="AN236" s="6" t="str">
        <f t="shared" si="27"/>
        <v/>
      </c>
      <c r="AO236" s="6" t="str">
        <f t="shared" si="28"/>
        <v/>
      </c>
      <c r="AP236" s="6" t="str">
        <f t="shared" si="29"/>
        <v/>
      </c>
      <c r="AQ236" s="6" t="str">
        <f t="shared" si="30"/>
        <v/>
      </c>
      <c r="AR236" s="6" t="str">
        <f t="shared" si="31"/>
        <v/>
      </c>
      <c r="AS236" s="6" t="str">
        <f t="shared" si="32"/>
        <v/>
      </c>
      <c r="AT236" s="6" t="str">
        <f t="shared" si="33"/>
        <v/>
      </c>
      <c r="AU236" s="7" t="str">
        <f t="shared" si="34"/>
        <v/>
      </c>
    </row>
    <row r="237" spans="1:47" ht="14.45" thickBot="1">
      <c r="A237" s="119">
        <v>1999</v>
      </c>
      <c r="B237" s="118" t="s">
        <v>445</v>
      </c>
      <c r="C237" s="118" t="s">
        <v>446</v>
      </c>
      <c r="D237" s="118" t="s">
        <v>448</v>
      </c>
      <c r="E237" s="118" t="s">
        <v>296</v>
      </c>
      <c r="F237" s="8"/>
      <c r="L237">
        <v>3</v>
      </c>
      <c r="M237">
        <v>2</v>
      </c>
      <c r="N237">
        <v>4</v>
      </c>
      <c r="O237">
        <v>3</v>
      </c>
      <c r="P237">
        <v>4</v>
      </c>
      <c r="Q237">
        <v>4</v>
      </c>
      <c r="Z237" s="9"/>
      <c r="AA237" s="8" t="str">
        <f t="shared" ref="AA237:AA239" si="35">IF(F237="-","",IF(F237/4*AA$230=0, "",F237/4*AA$230))</f>
        <v/>
      </c>
      <c r="AB237" t="str">
        <f t="shared" ref="AB237:AB239" si="36">IF(G237="-","",IF(G237/4*AB$230=0, "",G237/4*AB$230))</f>
        <v/>
      </c>
      <c r="AC237" t="str">
        <f t="shared" ref="AC237:AC239" si="37">IF(H237="-","",IF(H237/4*AC$230=0, "",H237/4*AC$230))</f>
        <v/>
      </c>
      <c r="AD237" t="str">
        <f t="shared" ref="AD237:AD239" si="38">IF(I237="-","",IF(I237/4*AD$230=0, "",I237/4*AD$230))</f>
        <v/>
      </c>
      <c r="AE237" t="str">
        <f t="shared" ref="AE237:AE239" si="39">IF(J237="-","",IF(J237/4*AE$230=0, "",J237/4*AE$230))</f>
        <v/>
      </c>
      <c r="AF237" t="str">
        <f t="shared" ref="AF237:AF239" si="40">IF(K237="-","",IF(K237/4*AF$230=0, "",K237/4*AF$230))</f>
        <v/>
      </c>
      <c r="AG237">
        <f t="shared" ref="AG237:AG239" si="41">IF(L237="-","",IF(L237/4*AG$230=0, "",L237/4*AG$230))</f>
        <v>3</v>
      </c>
      <c r="AH237">
        <f t="shared" ref="AH237:AH239" si="42">IF(M237="-","",IF(M237/4*AH$230=0, "",M237/4*AH$230))</f>
        <v>2</v>
      </c>
      <c r="AI237">
        <f t="shared" ref="AI237:AI239" si="43">IF(N237="-","",IF(N237/4*AI$230=0, "",N237/4*AI$230))</f>
        <v>3</v>
      </c>
      <c r="AJ237">
        <f t="shared" ref="AJ237:AJ239" si="44">IF(O237="-","",IF(O237/4*AJ$230=0, "",O237/4*AJ$230))</f>
        <v>2.25</v>
      </c>
      <c r="AK237">
        <f t="shared" ref="AK237:AK239" si="45">IF(P237="-","",IF(P237/4*AK$230=0, "",P237/4*AK$230))</f>
        <v>3</v>
      </c>
      <c r="AL237">
        <f t="shared" ref="AL237:AL239" si="46">IF(Q237="-","",IF(Q237/4*AL$230=0, "",Q237/4*AL$230))</f>
        <v>3</v>
      </c>
      <c r="AM237" t="str">
        <f t="shared" ref="AM237:AM239" si="47">IF(R237="-","",IF(R237/4*AM$230=0, "",R237/4*AM$230))</f>
        <v/>
      </c>
      <c r="AN237" t="str">
        <f t="shared" ref="AN237:AN239" si="48">IF(S237="-","",IF(S237/4*AN$230=0, "",S237/4*AN$230))</f>
        <v/>
      </c>
      <c r="AO237" t="str">
        <f t="shared" ref="AO237:AO239" si="49">IF(T237="-","",IF(T237/4*AO$230=0, "",T237/4*AO$230))</f>
        <v/>
      </c>
      <c r="AP237" t="str">
        <f t="shared" ref="AP237:AP239" si="50">IF(U237="-","",IF(U237/4*AP$230=0, "",U237/4*AP$230))</f>
        <v/>
      </c>
      <c r="AQ237" t="str">
        <f t="shared" ref="AQ237:AQ239" si="51">IF(V237="-","",IF(V237/4*AQ$230=0, "",V237/4*AQ$230))</f>
        <v/>
      </c>
      <c r="AR237" t="str">
        <f t="shared" ref="AR237:AR239" si="52">IF(W237="-","",IF(W237/4*AR$230=0, "",W237/4*AR$230))</f>
        <v/>
      </c>
      <c r="AS237" t="str">
        <f t="shared" ref="AS237:AS239" si="53">IF(X237="-","",IF(X237/4*AS$230=0, "",X237/4*AS$230))</f>
        <v/>
      </c>
      <c r="AT237" t="str">
        <f t="shared" ref="AT237:AT239" si="54">IF(Y237="-","",IF(Y237/4*AT$230=0, "",Y237/4*AT$230))</f>
        <v/>
      </c>
      <c r="AU237" s="9" t="str">
        <f t="shared" ref="AU237:AU239" si="55">IF(Z237="-","",IF(Z237/4*AU$230=0, "",Z237/4*AU$230))</f>
        <v/>
      </c>
    </row>
    <row r="238" spans="1:47" ht="14.45" thickBot="1">
      <c r="A238" s="119">
        <v>1999</v>
      </c>
      <c r="B238" s="118" t="s">
        <v>445</v>
      </c>
      <c r="C238" s="118" t="s">
        <v>446</v>
      </c>
      <c r="D238" s="118" t="s">
        <v>448</v>
      </c>
      <c r="E238" s="232" t="s">
        <v>337</v>
      </c>
      <c r="F238" s="8"/>
      <c r="R238">
        <v>4</v>
      </c>
      <c r="S238">
        <v>2</v>
      </c>
      <c r="T238">
        <v>4</v>
      </c>
      <c r="U238">
        <v>4</v>
      </c>
      <c r="V238">
        <v>3</v>
      </c>
      <c r="Z238" s="9"/>
      <c r="AA238" s="8" t="str">
        <f t="shared" si="35"/>
        <v/>
      </c>
      <c r="AB238" t="str">
        <f t="shared" si="36"/>
        <v/>
      </c>
      <c r="AC238" t="str">
        <f t="shared" si="37"/>
        <v/>
      </c>
      <c r="AD238" t="str">
        <f t="shared" si="38"/>
        <v/>
      </c>
      <c r="AE238" t="str">
        <f t="shared" si="39"/>
        <v/>
      </c>
      <c r="AF238" t="str">
        <f t="shared" si="40"/>
        <v/>
      </c>
      <c r="AG238" t="str">
        <f t="shared" si="41"/>
        <v/>
      </c>
      <c r="AH238" t="str">
        <f t="shared" si="42"/>
        <v/>
      </c>
      <c r="AI238" t="str">
        <f t="shared" si="43"/>
        <v/>
      </c>
      <c r="AJ238" t="str">
        <f t="shared" si="44"/>
        <v/>
      </c>
      <c r="AK238" t="str">
        <f t="shared" si="45"/>
        <v/>
      </c>
      <c r="AL238" t="str">
        <f t="shared" si="46"/>
        <v/>
      </c>
      <c r="AM238">
        <f t="shared" si="47"/>
        <v>10</v>
      </c>
      <c r="AN238">
        <f t="shared" si="48"/>
        <v>5</v>
      </c>
      <c r="AO238">
        <f t="shared" si="49"/>
        <v>1.25</v>
      </c>
      <c r="AP238">
        <f t="shared" si="50"/>
        <v>1.25</v>
      </c>
      <c r="AQ238">
        <f t="shared" si="51"/>
        <v>3.75</v>
      </c>
      <c r="AR238" t="str">
        <f t="shared" si="52"/>
        <v/>
      </c>
      <c r="AS238" t="str">
        <f t="shared" si="53"/>
        <v/>
      </c>
      <c r="AT238" t="str">
        <f t="shared" si="54"/>
        <v/>
      </c>
      <c r="AU238" s="9" t="str">
        <f t="shared" si="55"/>
        <v/>
      </c>
    </row>
    <row r="239" spans="1:47">
      <c r="A239" s="104">
        <v>1999</v>
      </c>
      <c r="B239" s="103" t="s">
        <v>445</v>
      </c>
      <c r="C239" s="103" t="s">
        <v>446</v>
      </c>
      <c r="D239" s="103" t="s">
        <v>448</v>
      </c>
      <c r="E239" s="103" t="s">
        <v>336</v>
      </c>
      <c r="F239" s="8"/>
      <c r="W239">
        <v>4</v>
      </c>
      <c r="X239" t="s">
        <v>103</v>
      </c>
      <c r="Y239" t="s">
        <v>103</v>
      </c>
      <c r="Z239" s="9" t="s">
        <v>103</v>
      </c>
      <c r="AA239" s="8" t="str">
        <f t="shared" si="35"/>
        <v/>
      </c>
      <c r="AB239" t="str">
        <f t="shared" si="36"/>
        <v/>
      </c>
      <c r="AC239" t="str">
        <f t="shared" si="37"/>
        <v/>
      </c>
      <c r="AD239" t="str">
        <f t="shared" si="38"/>
        <v/>
      </c>
      <c r="AE239" t="str">
        <f t="shared" si="39"/>
        <v/>
      </c>
      <c r="AF239" t="str">
        <f t="shared" si="40"/>
        <v/>
      </c>
      <c r="AG239" t="str">
        <f t="shared" si="41"/>
        <v/>
      </c>
      <c r="AH239" t="str">
        <f t="shared" si="42"/>
        <v/>
      </c>
      <c r="AI239" t="str">
        <f t="shared" si="43"/>
        <v/>
      </c>
      <c r="AJ239" t="str">
        <f t="shared" si="44"/>
        <v/>
      </c>
      <c r="AK239" t="str">
        <f t="shared" si="45"/>
        <v/>
      </c>
      <c r="AL239" t="str">
        <f t="shared" si="46"/>
        <v/>
      </c>
      <c r="AM239" t="str">
        <f t="shared" si="47"/>
        <v/>
      </c>
      <c r="AN239" t="str">
        <f t="shared" si="48"/>
        <v/>
      </c>
      <c r="AO239" t="str">
        <f t="shared" si="49"/>
        <v/>
      </c>
      <c r="AP239" t="str">
        <f t="shared" si="50"/>
        <v/>
      </c>
      <c r="AQ239" t="str">
        <f t="shared" si="51"/>
        <v/>
      </c>
      <c r="AR239">
        <f t="shared" si="52"/>
        <v>1.25</v>
      </c>
      <c r="AS239" t="str">
        <f t="shared" si="53"/>
        <v/>
      </c>
      <c r="AT239" t="str">
        <f t="shared" si="54"/>
        <v/>
      </c>
      <c r="AU239" s="9" t="str">
        <f t="shared" si="55"/>
        <v/>
      </c>
    </row>
    <row r="243" spans="2:28">
      <c r="B243" t="s">
        <v>449</v>
      </c>
      <c r="C243" t="s">
        <v>450</v>
      </c>
      <c r="D243" t="s">
        <v>257</v>
      </c>
      <c r="G243" t="s">
        <v>389</v>
      </c>
      <c r="H243" t="s">
        <v>423</v>
      </c>
      <c r="I243" t="s">
        <v>424</v>
      </c>
      <c r="J243" t="s">
        <v>391</v>
      </c>
      <c r="K243" t="s">
        <v>390</v>
      </c>
      <c r="L243" t="s">
        <v>392</v>
      </c>
      <c r="M243" t="s">
        <v>393</v>
      </c>
      <c r="N243" t="s">
        <v>257</v>
      </c>
      <c r="Q243" t="s">
        <v>389</v>
      </c>
      <c r="R243" t="s">
        <v>391</v>
      </c>
      <c r="S243" t="s">
        <v>390</v>
      </c>
      <c r="T243" t="s">
        <v>394</v>
      </c>
      <c r="U243" t="s">
        <v>316</v>
      </c>
      <c r="W243" s="184" t="s">
        <v>389</v>
      </c>
      <c r="X243" s="183">
        <v>1999</v>
      </c>
    </row>
    <row r="244" spans="2:28">
      <c r="B244" t="s">
        <v>286</v>
      </c>
      <c r="C244" t="s">
        <v>395</v>
      </c>
      <c r="D244">
        <v>10</v>
      </c>
      <c r="G244">
        <v>1999</v>
      </c>
      <c r="H244" t="s">
        <v>445</v>
      </c>
      <c r="I244" t="s">
        <v>446</v>
      </c>
      <c r="J244" t="s">
        <v>447</v>
      </c>
      <c r="K244" t="s">
        <v>286</v>
      </c>
      <c r="L244" t="s">
        <v>395</v>
      </c>
      <c r="M244">
        <v>10</v>
      </c>
      <c r="N244">
        <f>_xlfn.XLOOKUP(L244,$C$243:$C$264,$D$243:$D$264,"-")</f>
        <v>10</v>
      </c>
      <c r="Q244">
        <v>1999</v>
      </c>
      <c r="R244" t="s">
        <v>447</v>
      </c>
      <c r="S244" t="s">
        <v>336</v>
      </c>
      <c r="T244">
        <v>6.5625</v>
      </c>
      <c r="U244">
        <v>7.5</v>
      </c>
      <c r="W244" s="184" t="s">
        <v>391</v>
      </c>
      <c r="X244" t="s">
        <v>330</v>
      </c>
    </row>
    <row r="245" spans="2:28">
      <c r="B245" t="s">
        <v>286</v>
      </c>
      <c r="C245" t="s">
        <v>399</v>
      </c>
      <c r="D245">
        <v>10</v>
      </c>
      <c r="G245">
        <v>1999</v>
      </c>
      <c r="H245" t="s">
        <v>445</v>
      </c>
      <c r="I245" t="s">
        <v>446</v>
      </c>
      <c r="J245" t="s">
        <v>447</v>
      </c>
      <c r="K245" t="s">
        <v>286</v>
      </c>
      <c r="L245" t="s">
        <v>399</v>
      </c>
      <c r="M245">
        <v>7.5</v>
      </c>
      <c r="N245">
        <f t="shared" ref="N245:N282" si="56">_xlfn.XLOOKUP(L245,$C$243:$C$264,$D$243:$D$264,"-")</f>
        <v>10</v>
      </c>
      <c r="Q245">
        <v>1999</v>
      </c>
      <c r="R245" t="s">
        <v>447</v>
      </c>
      <c r="S245" t="s">
        <v>286</v>
      </c>
      <c r="T245">
        <v>37.5</v>
      </c>
      <c r="U245">
        <v>45</v>
      </c>
    </row>
    <row r="246" spans="2:28">
      <c r="B246" t="s">
        <v>286</v>
      </c>
      <c r="C246" t="s">
        <v>400</v>
      </c>
      <c r="D246">
        <v>10</v>
      </c>
      <c r="G246">
        <v>1999</v>
      </c>
      <c r="H246" t="s">
        <v>445</v>
      </c>
      <c r="I246" t="s">
        <v>446</v>
      </c>
      <c r="J246" t="s">
        <v>447</v>
      </c>
      <c r="K246" t="s">
        <v>286</v>
      </c>
      <c r="L246" t="s">
        <v>400</v>
      </c>
      <c r="M246">
        <v>10</v>
      </c>
      <c r="N246">
        <f t="shared" si="56"/>
        <v>10</v>
      </c>
      <c r="Q246">
        <v>1999</v>
      </c>
      <c r="R246" t="s">
        <v>447</v>
      </c>
      <c r="S246" t="s">
        <v>296</v>
      </c>
      <c r="T246">
        <v>15.75</v>
      </c>
      <c r="U246">
        <v>20</v>
      </c>
      <c r="W246" s="184" t="s">
        <v>332</v>
      </c>
      <c r="X246" t="s">
        <v>420</v>
      </c>
      <c r="Y246" t="s">
        <v>421</v>
      </c>
      <c r="AB246" t="s">
        <v>421</v>
      </c>
    </row>
    <row r="247" spans="2:28">
      <c r="B247" t="s">
        <v>296</v>
      </c>
      <c r="C247" t="s">
        <v>412</v>
      </c>
      <c r="D247">
        <v>4</v>
      </c>
      <c r="G247">
        <v>1999</v>
      </c>
      <c r="H247" t="s">
        <v>445</v>
      </c>
      <c r="I247" t="s">
        <v>446</v>
      </c>
      <c r="J247" t="s">
        <v>447</v>
      </c>
      <c r="K247" t="s">
        <v>286</v>
      </c>
      <c r="L247" t="s">
        <v>435</v>
      </c>
      <c r="M247">
        <v>2.5</v>
      </c>
      <c r="N247">
        <f t="shared" si="56"/>
        <v>2.5</v>
      </c>
      <c r="Q247">
        <v>1999</v>
      </c>
      <c r="R247" t="s">
        <v>447</v>
      </c>
      <c r="S247" t="s">
        <v>337</v>
      </c>
      <c r="T247">
        <v>25.9375</v>
      </c>
      <c r="U247">
        <v>27.5</v>
      </c>
      <c r="W247" s="183" t="s">
        <v>336</v>
      </c>
      <c r="X247">
        <v>3.90625</v>
      </c>
      <c r="Y247">
        <v>4.375</v>
      </c>
      <c r="AB247">
        <v>4.375</v>
      </c>
    </row>
    <row r="248" spans="2:28">
      <c r="B248" t="s">
        <v>296</v>
      </c>
      <c r="C248" t="s">
        <v>413</v>
      </c>
      <c r="D248">
        <v>4</v>
      </c>
      <c r="G248">
        <v>1999</v>
      </c>
      <c r="H248" t="s">
        <v>445</v>
      </c>
      <c r="I248" t="s">
        <v>446</v>
      </c>
      <c r="J248" t="s">
        <v>447</v>
      </c>
      <c r="K248" t="s">
        <v>286</v>
      </c>
      <c r="L248" t="s">
        <v>436</v>
      </c>
      <c r="M248">
        <v>2.5</v>
      </c>
      <c r="N248">
        <f t="shared" si="56"/>
        <v>2.5</v>
      </c>
      <c r="Q248">
        <v>1999</v>
      </c>
      <c r="R248" t="s">
        <v>448</v>
      </c>
      <c r="S248" t="s">
        <v>336</v>
      </c>
      <c r="T248">
        <v>1.25</v>
      </c>
      <c r="U248">
        <v>1.25</v>
      </c>
      <c r="W248" s="183" t="s">
        <v>286</v>
      </c>
      <c r="X248">
        <v>38.75</v>
      </c>
      <c r="Y248">
        <v>45</v>
      </c>
      <c r="AB248">
        <v>45</v>
      </c>
    </row>
    <row r="249" spans="2:28">
      <c r="B249" t="s">
        <v>296</v>
      </c>
      <c r="C249" t="s">
        <v>414</v>
      </c>
      <c r="D249">
        <v>3</v>
      </c>
      <c r="G249">
        <v>1999</v>
      </c>
      <c r="H249" t="s">
        <v>445</v>
      </c>
      <c r="I249" t="s">
        <v>446</v>
      </c>
      <c r="J249" t="s">
        <v>447</v>
      </c>
      <c r="K249" t="s">
        <v>286</v>
      </c>
      <c r="L249" t="s">
        <v>437</v>
      </c>
      <c r="M249">
        <v>5</v>
      </c>
      <c r="N249">
        <f t="shared" si="56"/>
        <v>10</v>
      </c>
      <c r="Q249">
        <v>1999</v>
      </c>
      <c r="R249" t="s">
        <v>448</v>
      </c>
      <c r="S249" t="s">
        <v>286</v>
      </c>
      <c r="T249">
        <v>40</v>
      </c>
      <c r="U249">
        <v>45</v>
      </c>
      <c r="W249" s="183" t="s">
        <v>296</v>
      </c>
      <c r="X249">
        <v>16</v>
      </c>
      <c r="Y249">
        <v>20</v>
      </c>
      <c r="AB249">
        <v>20</v>
      </c>
    </row>
    <row r="250" spans="2:28">
      <c r="B250" t="s">
        <v>296</v>
      </c>
      <c r="C250" t="s">
        <v>415</v>
      </c>
      <c r="D250">
        <v>3</v>
      </c>
      <c r="G250">
        <v>1999</v>
      </c>
      <c r="H250" t="s">
        <v>445</v>
      </c>
      <c r="I250" t="s">
        <v>446</v>
      </c>
      <c r="J250" t="s">
        <v>447</v>
      </c>
      <c r="K250" t="s">
        <v>296</v>
      </c>
      <c r="L250" t="s">
        <v>412</v>
      </c>
      <c r="M250">
        <v>2</v>
      </c>
      <c r="N250">
        <f t="shared" si="56"/>
        <v>4</v>
      </c>
      <c r="Q250">
        <v>1999</v>
      </c>
      <c r="R250" t="s">
        <v>448</v>
      </c>
      <c r="S250" t="s">
        <v>296</v>
      </c>
      <c r="T250">
        <v>16.25</v>
      </c>
      <c r="U250">
        <v>20</v>
      </c>
      <c r="W250" s="183" t="s">
        <v>337</v>
      </c>
      <c r="X250">
        <v>23.59375</v>
      </c>
      <c r="Y250">
        <v>27.5</v>
      </c>
      <c r="AB250">
        <v>27.5</v>
      </c>
    </row>
    <row r="251" spans="2:28">
      <c r="B251" t="s">
        <v>296</v>
      </c>
      <c r="C251" t="s">
        <v>416</v>
      </c>
      <c r="D251">
        <v>3</v>
      </c>
      <c r="G251">
        <v>1999</v>
      </c>
      <c r="H251" t="s">
        <v>445</v>
      </c>
      <c r="I251" t="s">
        <v>446</v>
      </c>
      <c r="J251" t="s">
        <v>447</v>
      </c>
      <c r="K251" t="s">
        <v>296</v>
      </c>
      <c r="L251" t="s">
        <v>413</v>
      </c>
      <c r="M251">
        <v>4</v>
      </c>
      <c r="N251">
        <f t="shared" si="56"/>
        <v>4</v>
      </c>
      <c r="Q251">
        <v>1999</v>
      </c>
      <c r="R251" t="s">
        <v>448</v>
      </c>
      <c r="S251" t="s">
        <v>337</v>
      </c>
      <c r="T251">
        <v>21.25</v>
      </c>
      <c r="U251">
        <v>27.5</v>
      </c>
    </row>
    <row r="252" spans="2:28">
      <c r="B252" t="s">
        <v>296</v>
      </c>
      <c r="C252" t="s">
        <v>417</v>
      </c>
      <c r="D252">
        <v>3</v>
      </c>
      <c r="G252">
        <v>1999</v>
      </c>
      <c r="H252" t="s">
        <v>445</v>
      </c>
      <c r="I252" t="s">
        <v>446</v>
      </c>
      <c r="J252" t="s">
        <v>447</v>
      </c>
      <c r="K252" t="s">
        <v>296</v>
      </c>
      <c r="L252" t="s">
        <v>414</v>
      </c>
      <c r="M252">
        <v>3</v>
      </c>
      <c r="N252">
        <f t="shared" si="56"/>
        <v>3</v>
      </c>
    </row>
    <row r="253" spans="2:28">
      <c r="B253" t="s">
        <v>337</v>
      </c>
      <c r="C253" t="s">
        <v>418</v>
      </c>
      <c r="D253">
        <v>10</v>
      </c>
      <c r="G253">
        <v>1999</v>
      </c>
      <c r="H253" t="s">
        <v>445</v>
      </c>
      <c r="I253" t="s">
        <v>446</v>
      </c>
      <c r="J253" t="s">
        <v>447</v>
      </c>
      <c r="K253" t="s">
        <v>296</v>
      </c>
      <c r="L253" t="s">
        <v>415</v>
      </c>
      <c r="M253">
        <v>0.75</v>
      </c>
      <c r="N253">
        <f t="shared" si="56"/>
        <v>3</v>
      </c>
      <c r="W253" s="183" t="s">
        <v>339</v>
      </c>
      <c r="X253">
        <f>SUM(X247:X250)</f>
        <v>82.25</v>
      </c>
      <c r="Y253">
        <f>SUM(Y247:Y250)</f>
        <v>96.875</v>
      </c>
      <c r="Z253" s="164">
        <f>X253/Y253*100</f>
        <v>84.903225806451616</v>
      </c>
    </row>
    <row r="254" spans="2:28">
      <c r="B254" t="s">
        <v>337</v>
      </c>
      <c r="C254" t="s">
        <v>419</v>
      </c>
      <c r="D254">
        <v>10</v>
      </c>
      <c r="G254">
        <v>1999</v>
      </c>
      <c r="H254" t="s">
        <v>445</v>
      </c>
      <c r="I254" t="s">
        <v>446</v>
      </c>
      <c r="J254" t="s">
        <v>447</v>
      </c>
      <c r="K254" t="s">
        <v>296</v>
      </c>
      <c r="L254" t="s">
        <v>416</v>
      </c>
      <c r="M254">
        <v>3</v>
      </c>
      <c r="N254">
        <f t="shared" si="56"/>
        <v>3</v>
      </c>
    </row>
    <row r="255" spans="2:28">
      <c r="B255" t="s">
        <v>286</v>
      </c>
      <c r="C255" t="s">
        <v>435</v>
      </c>
      <c r="D255">
        <v>2.5</v>
      </c>
      <c r="G255">
        <v>1999</v>
      </c>
      <c r="H255" t="s">
        <v>445</v>
      </c>
      <c r="I255" t="s">
        <v>446</v>
      </c>
      <c r="J255" t="s">
        <v>447</v>
      </c>
      <c r="K255" t="s">
        <v>296</v>
      </c>
      <c r="L255" t="s">
        <v>417</v>
      </c>
      <c r="M255">
        <v>3</v>
      </c>
      <c r="N255">
        <f t="shared" si="56"/>
        <v>3</v>
      </c>
    </row>
    <row r="256" spans="2:28">
      <c r="B256" t="s">
        <v>286</v>
      </c>
      <c r="C256" t="s">
        <v>436</v>
      </c>
      <c r="D256">
        <v>2.5</v>
      </c>
      <c r="G256">
        <v>1999</v>
      </c>
      <c r="H256" t="s">
        <v>445</v>
      </c>
      <c r="I256" t="s">
        <v>446</v>
      </c>
      <c r="J256" t="s">
        <v>447</v>
      </c>
      <c r="K256" t="s">
        <v>337</v>
      </c>
      <c r="L256" t="s">
        <v>418</v>
      </c>
      <c r="M256">
        <v>10</v>
      </c>
      <c r="N256">
        <f t="shared" si="56"/>
        <v>10</v>
      </c>
    </row>
    <row r="257" spans="2:14">
      <c r="B257" t="s">
        <v>337</v>
      </c>
      <c r="C257" t="s">
        <v>438</v>
      </c>
      <c r="D257">
        <v>1.25</v>
      </c>
      <c r="G257">
        <v>1999</v>
      </c>
      <c r="H257" t="s">
        <v>445</v>
      </c>
      <c r="I257" t="s">
        <v>446</v>
      </c>
      <c r="J257" t="s">
        <v>447</v>
      </c>
      <c r="K257" t="s">
        <v>337</v>
      </c>
      <c r="L257" t="s">
        <v>419</v>
      </c>
      <c r="M257">
        <v>10</v>
      </c>
      <c r="N257">
        <f t="shared" si="56"/>
        <v>10</v>
      </c>
    </row>
    <row r="258" spans="2:14">
      <c r="B258" t="s">
        <v>336</v>
      </c>
      <c r="C258" t="s">
        <v>441</v>
      </c>
      <c r="D258">
        <v>1.25</v>
      </c>
      <c r="G258">
        <v>1999</v>
      </c>
      <c r="H258" t="s">
        <v>445</v>
      </c>
      <c r="I258" t="s">
        <v>446</v>
      </c>
      <c r="J258" t="s">
        <v>447</v>
      </c>
      <c r="K258" t="s">
        <v>337</v>
      </c>
      <c r="L258" t="s">
        <v>438</v>
      </c>
      <c r="M258">
        <v>0.9375</v>
      </c>
      <c r="N258">
        <f t="shared" si="56"/>
        <v>1.25</v>
      </c>
    </row>
    <row r="259" spans="2:14">
      <c r="B259" t="s">
        <v>337</v>
      </c>
      <c r="C259" t="s">
        <v>439</v>
      </c>
      <c r="D259">
        <v>1.25</v>
      </c>
      <c r="G259">
        <v>1999</v>
      </c>
      <c r="H259" t="s">
        <v>445</v>
      </c>
      <c r="I259" t="s">
        <v>446</v>
      </c>
      <c r="J259" t="s">
        <v>447</v>
      </c>
      <c r="K259" t="s">
        <v>337</v>
      </c>
      <c r="L259" t="s">
        <v>439</v>
      </c>
      <c r="M259">
        <v>1.25</v>
      </c>
      <c r="N259">
        <f t="shared" si="56"/>
        <v>1.25</v>
      </c>
    </row>
    <row r="260" spans="2:14">
      <c r="B260" t="s">
        <v>336</v>
      </c>
      <c r="C260" t="s">
        <v>442</v>
      </c>
      <c r="D260">
        <v>1.25</v>
      </c>
      <c r="G260">
        <v>1999</v>
      </c>
      <c r="H260" t="s">
        <v>445</v>
      </c>
      <c r="I260" t="s">
        <v>446</v>
      </c>
      <c r="J260" t="s">
        <v>447</v>
      </c>
      <c r="K260" t="s">
        <v>337</v>
      </c>
      <c r="L260" t="s">
        <v>440</v>
      </c>
      <c r="M260">
        <v>3.75</v>
      </c>
      <c r="N260">
        <f t="shared" si="56"/>
        <v>5</v>
      </c>
    </row>
    <row r="261" spans="2:14">
      <c r="B261" t="s">
        <v>336</v>
      </c>
      <c r="C261" t="s">
        <v>443</v>
      </c>
      <c r="D261">
        <v>2.5</v>
      </c>
      <c r="G261">
        <v>1999</v>
      </c>
      <c r="H261" t="s">
        <v>445</v>
      </c>
      <c r="I261" t="s">
        <v>446</v>
      </c>
      <c r="J261" t="s">
        <v>447</v>
      </c>
      <c r="K261" t="s">
        <v>336</v>
      </c>
      <c r="L261" t="s">
        <v>441</v>
      </c>
      <c r="M261">
        <v>0.9375</v>
      </c>
      <c r="N261">
        <f t="shared" si="56"/>
        <v>1.25</v>
      </c>
    </row>
    <row r="262" spans="2:14">
      <c r="B262" t="s">
        <v>336</v>
      </c>
      <c r="C262" t="s">
        <v>444</v>
      </c>
      <c r="D262">
        <v>2.5</v>
      </c>
      <c r="G262">
        <v>1999</v>
      </c>
      <c r="H262" t="s">
        <v>445</v>
      </c>
      <c r="I262" t="s">
        <v>446</v>
      </c>
      <c r="J262" t="s">
        <v>447</v>
      </c>
      <c r="K262" t="s">
        <v>336</v>
      </c>
      <c r="L262" t="s">
        <v>442</v>
      </c>
      <c r="M262">
        <v>1.25</v>
      </c>
      <c r="N262">
        <f t="shared" si="56"/>
        <v>1.25</v>
      </c>
    </row>
    <row r="263" spans="2:14">
      <c r="B263" t="s">
        <v>286</v>
      </c>
      <c r="C263" t="s">
        <v>437</v>
      </c>
      <c r="D263">
        <v>10</v>
      </c>
      <c r="G263">
        <v>1999</v>
      </c>
      <c r="H263" t="s">
        <v>445</v>
      </c>
      <c r="I263" t="s">
        <v>446</v>
      </c>
      <c r="J263" t="s">
        <v>447</v>
      </c>
      <c r="K263" t="s">
        <v>336</v>
      </c>
      <c r="L263" t="s">
        <v>443</v>
      </c>
      <c r="M263">
        <v>2.5</v>
      </c>
      <c r="N263">
        <f t="shared" si="56"/>
        <v>2.5</v>
      </c>
    </row>
    <row r="264" spans="2:14">
      <c r="B264" t="s">
        <v>337</v>
      </c>
      <c r="C264" t="s">
        <v>440</v>
      </c>
      <c r="D264">
        <v>5</v>
      </c>
      <c r="G264">
        <v>1999</v>
      </c>
      <c r="H264" t="s">
        <v>445</v>
      </c>
      <c r="I264" t="s">
        <v>446</v>
      </c>
      <c r="J264" t="s">
        <v>447</v>
      </c>
      <c r="K264" t="s">
        <v>336</v>
      </c>
      <c r="L264" t="s">
        <v>444</v>
      </c>
      <c r="M264">
        <v>1.875</v>
      </c>
      <c r="N264">
        <f t="shared" si="56"/>
        <v>2.5</v>
      </c>
    </row>
    <row r="265" spans="2:14">
      <c r="G265">
        <v>1999</v>
      </c>
      <c r="H265" t="s">
        <v>445</v>
      </c>
      <c r="I265" t="s">
        <v>446</v>
      </c>
      <c r="J265" t="s">
        <v>448</v>
      </c>
      <c r="K265" t="s">
        <v>286</v>
      </c>
      <c r="L265" t="s">
        <v>395</v>
      </c>
      <c r="M265">
        <v>7.5</v>
      </c>
      <c r="N265">
        <f t="shared" si="56"/>
        <v>10</v>
      </c>
    </row>
    <row r="266" spans="2:14">
      <c r="G266">
        <v>1999</v>
      </c>
      <c r="H266" t="s">
        <v>445</v>
      </c>
      <c r="I266" t="s">
        <v>446</v>
      </c>
      <c r="J266" t="s">
        <v>448</v>
      </c>
      <c r="K266" t="s">
        <v>286</v>
      </c>
      <c r="L266" t="s">
        <v>399</v>
      </c>
      <c r="M266">
        <v>7.5</v>
      </c>
      <c r="N266">
        <f t="shared" si="56"/>
        <v>10</v>
      </c>
    </row>
    <row r="267" spans="2:14">
      <c r="G267">
        <v>1999</v>
      </c>
      <c r="H267" t="s">
        <v>445</v>
      </c>
      <c r="I267" t="s">
        <v>446</v>
      </c>
      <c r="J267" t="s">
        <v>448</v>
      </c>
      <c r="K267" t="s">
        <v>286</v>
      </c>
      <c r="L267" t="s">
        <v>400</v>
      </c>
      <c r="M267">
        <v>10</v>
      </c>
      <c r="N267">
        <f t="shared" si="56"/>
        <v>10</v>
      </c>
    </row>
    <row r="268" spans="2:14">
      <c r="G268">
        <v>1999</v>
      </c>
      <c r="H268" t="s">
        <v>445</v>
      </c>
      <c r="I268" t="s">
        <v>446</v>
      </c>
      <c r="J268" t="s">
        <v>448</v>
      </c>
      <c r="K268" t="s">
        <v>286</v>
      </c>
      <c r="L268" t="s">
        <v>435</v>
      </c>
      <c r="M268">
        <v>2.5</v>
      </c>
      <c r="N268">
        <f t="shared" si="56"/>
        <v>2.5</v>
      </c>
    </row>
    <row r="269" spans="2:14">
      <c r="G269">
        <v>1999</v>
      </c>
      <c r="H269" t="s">
        <v>445</v>
      </c>
      <c r="I269" t="s">
        <v>446</v>
      </c>
      <c r="J269" t="s">
        <v>448</v>
      </c>
      <c r="K269" t="s">
        <v>286</v>
      </c>
      <c r="L269" t="s">
        <v>436</v>
      </c>
      <c r="M269">
        <v>2.5</v>
      </c>
      <c r="N269">
        <f t="shared" si="56"/>
        <v>2.5</v>
      </c>
    </row>
    <row r="270" spans="2:14">
      <c r="G270">
        <v>1999</v>
      </c>
      <c r="H270" t="s">
        <v>445</v>
      </c>
      <c r="I270" t="s">
        <v>446</v>
      </c>
      <c r="J270" t="s">
        <v>448</v>
      </c>
      <c r="K270" t="s">
        <v>286</v>
      </c>
      <c r="L270" t="s">
        <v>437</v>
      </c>
      <c r="M270">
        <v>10</v>
      </c>
      <c r="N270">
        <f t="shared" si="56"/>
        <v>10</v>
      </c>
    </row>
    <row r="271" spans="2:14">
      <c r="G271">
        <v>1999</v>
      </c>
      <c r="H271" t="s">
        <v>445</v>
      </c>
      <c r="I271" t="s">
        <v>446</v>
      </c>
      <c r="J271" t="s">
        <v>448</v>
      </c>
      <c r="K271" t="s">
        <v>296</v>
      </c>
      <c r="L271" t="s">
        <v>412</v>
      </c>
      <c r="M271">
        <v>3</v>
      </c>
      <c r="N271">
        <f t="shared" si="56"/>
        <v>4</v>
      </c>
    </row>
    <row r="272" spans="2:14">
      <c r="G272">
        <v>1999</v>
      </c>
      <c r="H272" t="s">
        <v>445</v>
      </c>
      <c r="I272" t="s">
        <v>446</v>
      </c>
      <c r="J272" t="s">
        <v>448</v>
      </c>
      <c r="K272" t="s">
        <v>296</v>
      </c>
      <c r="L272" t="s">
        <v>413</v>
      </c>
      <c r="M272">
        <v>2</v>
      </c>
      <c r="N272">
        <f t="shared" si="56"/>
        <v>4</v>
      </c>
    </row>
    <row r="273" spans="7:15">
      <c r="G273">
        <v>1999</v>
      </c>
      <c r="H273" t="s">
        <v>445</v>
      </c>
      <c r="I273" t="s">
        <v>446</v>
      </c>
      <c r="J273" t="s">
        <v>448</v>
      </c>
      <c r="K273" t="s">
        <v>296</v>
      </c>
      <c r="L273" t="s">
        <v>414</v>
      </c>
      <c r="M273">
        <v>3</v>
      </c>
      <c r="N273">
        <f t="shared" si="56"/>
        <v>3</v>
      </c>
    </row>
    <row r="274" spans="7:15">
      <c r="G274">
        <v>1999</v>
      </c>
      <c r="H274" t="s">
        <v>445</v>
      </c>
      <c r="I274" t="s">
        <v>446</v>
      </c>
      <c r="J274" t="s">
        <v>448</v>
      </c>
      <c r="K274" t="s">
        <v>296</v>
      </c>
      <c r="L274" t="s">
        <v>415</v>
      </c>
      <c r="M274">
        <v>2.25</v>
      </c>
      <c r="N274">
        <f t="shared" si="56"/>
        <v>3</v>
      </c>
    </row>
    <row r="275" spans="7:15">
      <c r="G275">
        <v>1999</v>
      </c>
      <c r="H275" t="s">
        <v>445</v>
      </c>
      <c r="I275" t="s">
        <v>446</v>
      </c>
      <c r="J275" t="s">
        <v>448</v>
      </c>
      <c r="K275" t="s">
        <v>296</v>
      </c>
      <c r="L275" t="s">
        <v>416</v>
      </c>
      <c r="M275">
        <v>3</v>
      </c>
      <c r="N275">
        <f t="shared" si="56"/>
        <v>3</v>
      </c>
    </row>
    <row r="276" spans="7:15">
      <c r="G276">
        <v>1999</v>
      </c>
      <c r="H276" t="s">
        <v>445</v>
      </c>
      <c r="I276" t="s">
        <v>446</v>
      </c>
      <c r="J276" t="s">
        <v>448</v>
      </c>
      <c r="K276" t="s">
        <v>296</v>
      </c>
      <c r="L276" t="s">
        <v>417</v>
      </c>
      <c r="M276">
        <v>3</v>
      </c>
      <c r="N276">
        <f t="shared" si="56"/>
        <v>3</v>
      </c>
    </row>
    <row r="277" spans="7:15">
      <c r="G277">
        <v>1999</v>
      </c>
      <c r="H277" t="s">
        <v>445</v>
      </c>
      <c r="I277" t="s">
        <v>446</v>
      </c>
      <c r="J277" t="s">
        <v>448</v>
      </c>
      <c r="K277" t="s">
        <v>337</v>
      </c>
      <c r="L277" t="s">
        <v>418</v>
      </c>
      <c r="M277">
        <v>10</v>
      </c>
      <c r="N277">
        <f t="shared" si="56"/>
        <v>10</v>
      </c>
    </row>
    <row r="278" spans="7:15">
      <c r="G278">
        <v>1999</v>
      </c>
      <c r="H278" t="s">
        <v>445</v>
      </c>
      <c r="I278" t="s">
        <v>446</v>
      </c>
      <c r="J278" t="s">
        <v>448</v>
      </c>
      <c r="K278" t="s">
        <v>337</v>
      </c>
      <c r="L278" t="s">
        <v>419</v>
      </c>
      <c r="M278">
        <v>5</v>
      </c>
      <c r="N278">
        <f t="shared" si="56"/>
        <v>10</v>
      </c>
    </row>
    <row r="279" spans="7:15">
      <c r="G279">
        <v>1999</v>
      </c>
      <c r="H279" t="s">
        <v>445</v>
      </c>
      <c r="I279" t="s">
        <v>446</v>
      </c>
      <c r="J279" t="s">
        <v>448</v>
      </c>
      <c r="K279" t="s">
        <v>337</v>
      </c>
      <c r="L279" t="s">
        <v>438</v>
      </c>
      <c r="M279">
        <v>1.25</v>
      </c>
      <c r="N279">
        <f t="shared" si="56"/>
        <v>1.25</v>
      </c>
    </row>
    <row r="280" spans="7:15">
      <c r="G280">
        <v>1999</v>
      </c>
      <c r="H280" t="s">
        <v>445</v>
      </c>
      <c r="I280" t="s">
        <v>446</v>
      </c>
      <c r="J280" t="s">
        <v>448</v>
      </c>
      <c r="K280" t="s">
        <v>337</v>
      </c>
      <c r="L280" t="s">
        <v>439</v>
      </c>
      <c r="M280">
        <v>1.25</v>
      </c>
      <c r="N280">
        <f t="shared" si="56"/>
        <v>1.25</v>
      </c>
    </row>
    <row r="281" spans="7:15">
      <c r="G281">
        <v>1999</v>
      </c>
      <c r="H281" t="s">
        <v>445</v>
      </c>
      <c r="I281" t="s">
        <v>446</v>
      </c>
      <c r="J281" t="s">
        <v>448</v>
      </c>
      <c r="K281" t="s">
        <v>337</v>
      </c>
      <c r="L281" t="s">
        <v>440</v>
      </c>
      <c r="M281">
        <v>3.75</v>
      </c>
      <c r="N281">
        <f t="shared" si="56"/>
        <v>5</v>
      </c>
    </row>
    <row r="282" spans="7:15">
      <c r="G282">
        <v>1999</v>
      </c>
      <c r="H282" t="s">
        <v>445</v>
      </c>
      <c r="I282" t="s">
        <v>446</v>
      </c>
      <c r="J282" t="s">
        <v>448</v>
      </c>
      <c r="K282" t="s">
        <v>336</v>
      </c>
      <c r="L282" t="s">
        <v>441</v>
      </c>
      <c r="M282">
        <v>1.25</v>
      </c>
      <c r="N282">
        <f t="shared" si="56"/>
        <v>1.25</v>
      </c>
    </row>
    <row r="287" spans="7:15">
      <c r="G287" s="184" t="s">
        <v>389</v>
      </c>
      <c r="H287" s="184" t="s">
        <v>391</v>
      </c>
      <c r="I287" s="184" t="s">
        <v>390</v>
      </c>
      <c r="J287" t="s">
        <v>394</v>
      </c>
      <c r="K287" t="s">
        <v>316</v>
      </c>
      <c r="M287" t="s">
        <v>286</v>
      </c>
      <c r="N287" t="s">
        <v>395</v>
      </c>
      <c r="O287" s="64">
        <v>10</v>
      </c>
    </row>
    <row r="288" spans="7:15">
      <c r="G288">
        <v>1999</v>
      </c>
      <c r="H288" t="s">
        <v>447</v>
      </c>
      <c r="I288" t="s">
        <v>336</v>
      </c>
      <c r="J288">
        <v>6.5625</v>
      </c>
      <c r="K288">
        <v>7.5</v>
      </c>
      <c r="M288" t="s">
        <v>286</v>
      </c>
      <c r="N288" t="s">
        <v>399</v>
      </c>
      <c r="O288" s="64">
        <v>10</v>
      </c>
    </row>
    <row r="289" spans="7:15">
      <c r="G289">
        <v>1999</v>
      </c>
      <c r="H289" t="s">
        <v>447</v>
      </c>
      <c r="I289" t="s">
        <v>286</v>
      </c>
      <c r="J289">
        <v>37.5</v>
      </c>
      <c r="K289">
        <v>45</v>
      </c>
      <c r="M289" t="s">
        <v>286</v>
      </c>
      <c r="N289" t="s">
        <v>400</v>
      </c>
      <c r="O289" s="64">
        <v>10</v>
      </c>
    </row>
    <row r="290" spans="7:15">
      <c r="G290">
        <v>1999</v>
      </c>
      <c r="H290" t="s">
        <v>447</v>
      </c>
      <c r="I290" t="s">
        <v>296</v>
      </c>
      <c r="J290">
        <v>15.75</v>
      </c>
      <c r="K290">
        <v>20</v>
      </c>
      <c r="M290" t="s">
        <v>296</v>
      </c>
      <c r="N290" t="s">
        <v>412</v>
      </c>
      <c r="O290" s="64">
        <v>10</v>
      </c>
    </row>
    <row r="291" spans="7:15">
      <c r="G291">
        <v>1999</v>
      </c>
      <c r="H291" t="s">
        <v>447</v>
      </c>
      <c r="I291" t="s">
        <v>337</v>
      </c>
      <c r="J291">
        <v>25.9375</v>
      </c>
      <c r="K291">
        <v>27.5</v>
      </c>
      <c r="M291" t="s">
        <v>296</v>
      </c>
      <c r="N291" t="s">
        <v>413</v>
      </c>
      <c r="O291" s="64">
        <v>10</v>
      </c>
    </row>
    <row r="292" spans="7:15">
      <c r="G292">
        <v>1999</v>
      </c>
      <c r="H292" t="s">
        <v>448</v>
      </c>
      <c r="I292" t="s">
        <v>336</v>
      </c>
      <c r="J292">
        <v>1.25</v>
      </c>
      <c r="K292">
        <v>1.25</v>
      </c>
      <c r="M292" t="s">
        <v>296</v>
      </c>
      <c r="N292" t="s">
        <v>414</v>
      </c>
      <c r="O292" s="64">
        <v>10</v>
      </c>
    </row>
    <row r="293" spans="7:15">
      <c r="G293">
        <v>1999</v>
      </c>
      <c r="H293" t="s">
        <v>448</v>
      </c>
      <c r="I293" t="s">
        <v>286</v>
      </c>
      <c r="J293">
        <v>40</v>
      </c>
      <c r="K293">
        <v>45</v>
      </c>
      <c r="M293" t="s">
        <v>302</v>
      </c>
      <c r="N293" t="s">
        <v>415</v>
      </c>
      <c r="O293" s="64">
        <v>10</v>
      </c>
    </row>
    <row r="294" spans="7:15">
      <c r="G294">
        <v>1999</v>
      </c>
      <c r="H294" t="s">
        <v>448</v>
      </c>
      <c r="I294" t="s">
        <v>296</v>
      </c>
      <c r="J294">
        <v>16.25</v>
      </c>
      <c r="K294">
        <v>20</v>
      </c>
      <c r="M294" t="s">
        <v>302</v>
      </c>
      <c r="N294" t="s">
        <v>416</v>
      </c>
      <c r="O294" s="64">
        <v>5</v>
      </c>
    </row>
    <row r="295" spans="7:15">
      <c r="G295">
        <v>1999</v>
      </c>
      <c r="H295" t="s">
        <v>448</v>
      </c>
      <c r="I295" t="s">
        <v>337</v>
      </c>
      <c r="J295">
        <v>21.25</v>
      </c>
      <c r="K295">
        <v>27.5</v>
      </c>
      <c r="M295" t="s">
        <v>336</v>
      </c>
      <c r="N295" s="211" t="s">
        <v>417</v>
      </c>
      <c r="O295" s="64">
        <v>5</v>
      </c>
    </row>
    <row r="296" spans="7:15">
      <c r="M296" t="s">
        <v>336</v>
      </c>
      <c r="N296" s="211" t="s">
        <v>418</v>
      </c>
      <c r="O296" s="64">
        <v>5</v>
      </c>
    </row>
    <row r="297" spans="7:15">
      <c r="M297" t="s">
        <v>336</v>
      </c>
      <c r="N297" s="211" t="s">
        <v>419</v>
      </c>
      <c r="O297" s="64">
        <v>15</v>
      </c>
    </row>
    <row r="300" spans="7:15">
      <c r="M300" t="s">
        <v>286</v>
      </c>
      <c r="N300">
        <v>30</v>
      </c>
    </row>
    <row r="301" spans="7:15">
      <c r="M301" t="s">
        <v>296</v>
      </c>
      <c r="N301">
        <v>30</v>
      </c>
    </row>
    <row r="302" spans="7:15">
      <c r="M302" t="s">
        <v>302</v>
      </c>
      <c r="N302">
        <v>15</v>
      </c>
    </row>
    <row r="303" spans="7:15">
      <c r="M303" t="s">
        <v>336</v>
      </c>
      <c r="N303">
        <v>25</v>
      </c>
    </row>
  </sheetData>
  <pageMargins left="0.7" right="0.7" top="0.75" bottom="0.75" header="0.3" footer="0.3"/>
  <pageSetup orientation="portrait" r:id="rId14"/>
  <headerFooter>
    <oddFooter>&amp;C_x000D_&amp;1#&amp;"Calibri"&amp;9&amp;K000000 Classified - Internal Use</oddFooter>
  </headerFooter>
  <tableParts count="2">
    <tablePart r:id="rId15"/>
    <tablePart r:id="rId16"/>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8EFA2-97F6-4511-9BB7-96BAC30F145B}">
  <sheetPr>
    <tabColor rgb="FFC00000"/>
  </sheetPr>
  <dimension ref="A1:DB310"/>
  <sheetViews>
    <sheetView topLeftCell="A134" zoomScale="55" zoomScaleNormal="55" workbookViewId="0">
      <selection activeCell="BG223" sqref="BG223:CV223"/>
    </sheetView>
  </sheetViews>
  <sheetFormatPr defaultRowHeight="14.1"/>
  <cols>
    <col min="1" max="1" width="18.875" customWidth="1"/>
    <col min="2" max="2" width="16.125" customWidth="1"/>
    <col min="3" max="3" width="9.75" style="29" customWidth="1"/>
    <col min="6" max="6" width="23.375" bestFit="1" customWidth="1"/>
    <col min="7" max="7" width="33.25" bestFit="1" customWidth="1"/>
    <col min="8" max="8" width="11.875" customWidth="1"/>
    <col min="9" max="9" width="5.5" customWidth="1"/>
    <col min="10" max="10" width="5.125" bestFit="1" customWidth="1"/>
    <col min="11" max="11" width="6.5" customWidth="1"/>
    <col min="12" max="12" width="5.125" bestFit="1" customWidth="1"/>
    <col min="13" max="13" width="11.875" bestFit="1" customWidth="1"/>
    <col min="14" max="14" width="5.625" bestFit="1" customWidth="1"/>
    <col min="15" max="17" width="8.875" bestFit="1" customWidth="1"/>
    <col min="18" max="20" width="5.125" bestFit="1" customWidth="1"/>
    <col min="21" max="25" width="12" bestFit="1" customWidth="1"/>
    <col min="26" max="29" width="8.875" bestFit="1" customWidth="1"/>
    <col min="30" max="30" width="24.625" bestFit="1" customWidth="1"/>
    <col min="31" max="31" width="8.5" bestFit="1" customWidth="1"/>
    <col min="32" max="39" width="7" bestFit="1" customWidth="1"/>
    <col min="40" max="41" width="7.125" bestFit="1" customWidth="1"/>
    <col min="42" max="51" width="7" bestFit="1" customWidth="1"/>
    <col min="52" max="52" width="8.875" bestFit="1" customWidth="1"/>
    <col min="53" max="53" width="15.125" bestFit="1" customWidth="1"/>
    <col min="55" max="55" width="9" customWidth="1"/>
    <col min="56" max="56" width="12.25" bestFit="1" customWidth="1"/>
    <col min="57" max="57" width="30.125" bestFit="1" customWidth="1"/>
    <col min="58" max="58" width="14.625" bestFit="1" customWidth="1"/>
    <col min="59" max="68" width="14.25" customWidth="1"/>
    <col min="69" max="69" width="5.375" customWidth="1"/>
    <col min="70" max="71" width="14.25" customWidth="1"/>
    <col min="72" max="72" width="5.375" customWidth="1"/>
    <col min="73" max="76" width="14.25" customWidth="1"/>
    <col min="77" max="78" width="5.375" customWidth="1"/>
    <col min="79" max="89" width="14.25" customWidth="1"/>
    <col min="90" max="90" width="5.125" customWidth="1"/>
    <col min="91" max="92" width="14.25" customWidth="1"/>
    <col min="93" max="93" width="7" customWidth="1"/>
    <col min="94" max="97" width="14.25" customWidth="1"/>
    <col min="98" max="98" width="8.125" customWidth="1"/>
    <col min="99" max="99" width="5.125" customWidth="1"/>
    <col min="100" max="100" width="14.25" customWidth="1"/>
  </cols>
  <sheetData>
    <row r="1" spans="1:56">
      <c r="A1" t="s">
        <v>451</v>
      </c>
    </row>
    <row r="3" spans="1:56">
      <c r="A3" t="s">
        <v>452</v>
      </c>
      <c r="G3" s="175" t="s">
        <v>286</v>
      </c>
      <c r="H3" s="175" t="s">
        <v>286</v>
      </c>
      <c r="I3" s="175" t="s">
        <v>286</v>
      </c>
      <c r="J3" s="174" t="s">
        <v>296</v>
      </c>
      <c r="K3" s="174" t="s">
        <v>296</v>
      </c>
      <c r="L3" s="174" t="s">
        <v>296</v>
      </c>
      <c r="M3" s="173" t="s">
        <v>302</v>
      </c>
      <c r="N3" s="173" t="s">
        <v>302</v>
      </c>
      <c r="O3" s="159" t="s">
        <v>336</v>
      </c>
      <c r="P3" s="159" t="s">
        <v>336</v>
      </c>
      <c r="Q3" s="159" t="s">
        <v>336</v>
      </c>
      <c r="R3" s="175" t="s">
        <v>286</v>
      </c>
      <c r="S3" s="175" t="s">
        <v>286</v>
      </c>
      <c r="T3" s="175" t="s">
        <v>286</v>
      </c>
      <c r="U3" s="174" t="s">
        <v>296</v>
      </c>
      <c r="V3" s="174" t="s">
        <v>296</v>
      </c>
      <c r="W3" s="174" t="s">
        <v>296</v>
      </c>
      <c r="X3" s="173" t="s">
        <v>302</v>
      </c>
      <c r="Y3" s="173" t="s">
        <v>302</v>
      </c>
      <c r="Z3" s="159" t="s">
        <v>336</v>
      </c>
      <c r="AA3" s="159" t="s">
        <v>336</v>
      </c>
      <c r="AB3" s="159" t="s">
        <v>336</v>
      </c>
      <c r="AE3" s="175" t="s">
        <v>286</v>
      </c>
      <c r="AF3" s="175" t="s">
        <v>286</v>
      </c>
      <c r="AG3" s="175" t="s">
        <v>286</v>
      </c>
      <c r="AH3" s="174" t="s">
        <v>296</v>
      </c>
      <c r="AI3" s="174" t="s">
        <v>296</v>
      </c>
      <c r="AJ3" s="174" t="s">
        <v>296</v>
      </c>
      <c r="AK3" s="173" t="s">
        <v>302</v>
      </c>
      <c r="AL3" s="173" t="s">
        <v>302</v>
      </c>
      <c r="AM3" s="159" t="s">
        <v>336</v>
      </c>
      <c r="AN3" s="159" t="s">
        <v>336</v>
      </c>
      <c r="AO3" s="159" t="s">
        <v>336</v>
      </c>
      <c r="AP3" s="175" t="s">
        <v>286</v>
      </c>
      <c r="AQ3" s="175" t="s">
        <v>286</v>
      </c>
      <c r="AR3" s="175" t="s">
        <v>286</v>
      </c>
      <c r="AS3" s="174" t="s">
        <v>296</v>
      </c>
      <c r="AT3" s="174" t="s">
        <v>296</v>
      </c>
      <c r="AU3" s="174" t="s">
        <v>296</v>
      </c>
      <c r="AV3" s="173" t="s">
        <v>302</v>
      </c>
      <c r="AW3" s="173" t="s">
        <v>302</v>
      </c>
      <c r="AX3" s="159" t="s">
        <v>336</v>
      </c>
      <c r="AY3" s="159" t="s">
        <v>336</v>
      </c>
      <c r="AZ3" s="159" t="s">
        <v>336</v>
      </c>
    </row>
    <row r="4" spans="1:56">
      <c r="E4" t="s">
        <v>396</v>
      </c>
      <c r="G4" s="164"/>
      <c r="H4" s="164"/>
      <c r="I4" s="164"/>
      <c r="J4" s="164"/>
      <c r="K4" s="164"/>
      <c r="L4" s="164"/>
      <c r="M4" s="164"/>
      <c r="N4" s="164"/>
      <c r="O4" s="165"/>
      <c r="P4" s="165"/>
      <c r="Q4" s="165"/>
      <c r="R4" s="164"/>
      <c r="S4" s="164"/>
      <c r="T4" s="164"/>
      <c r="U4" s="164"/>
      <c r="V4" s="164"/>
      <c r="W4" s="164"/>
      <c r="X4" s="164"/>
      <c r="Y4" s="164"/>
      <c r="Z4" s="165"/>
      <c r="AA4" s="165"/>
      <c r="AB4" s="165"/>
    </row>
    <row r="5" spans="1:56" ht="14.45" thickBot="1">
      <c r="G5" s="64">
        <v>10</v>
      </c>
      <c r="H5" s="64">
        <v>10</v>
      </c>
      <c r="I5" s="64">
        <v>10</v>
      </c>
      <c r="J5" s="64">
        <v>10</v>
      </c>
      <c r="K5" s="64">
        <v>10</v>
      </c>
      <c r="L5" s="64">
        <v>10</v>
      </c>
      <c r="M5" s="64">
        <v>10</v>
      </c>
      <c r="N5" s="64">
        <v>5</v>
      </c>
      <c r="O5" s="64">
        <v>5</v>
      </c>
      <c r="P5" s="64">
        <v>5</v>
      </c>
      <c r="Q5" s="64">
        <v>15</v>
      </c>
      <c r="R5" s="64">
        <v>10</v>
      </c>
      <c r="S5" s="64">
        <v>10</v>
      </c>
      <c r="T5" s="64">
        <v>10</v>
      </c>
      <c r="U5" s="64">
        <v>10</v>
      </c>
      <c r="V5" s="64">
        <v>10</v>
      </c>
      <c r="W5" s="64">
        <v>10</v>
      </c>
      <c r="X5" s="64">
        <v>10</v>
      </c>
      <c r="Y5" s="64">
        <v>5</v>
      </c>
      <c r="Z5" s="64">
        <v>5</v>
      </c>
      <c r="AA5" s="64">
        <v>5</v>
      </c>
      <c r="AB5" s="64">
        <v>15</v>
      </c>
      <c r="AE5" s="64">
        <v>10</v>
      </c>
      <c r="AF5" s="64">
        <v>10</v>
      </c>
      <c r="AG5" s="64">
        <v>10</v>
      </c>
      <c r="AH5" s="64">
        <v>10</v>
      </c>
      <c r="AI5" s="64">
        <v>10</v>
      </c>
      <c r="AJ5" s="64">
        <v>10</v>
      </c>
      <c r="AK5" s="64">
        <v>10</v>
      </c>
      <c r="AL5" s="64">
        <v>5</v>
      </c>
      <c r="AM5" s="64">
        <v>5</v>
      </c>
      <c r="AN5" s="64">
        <v>5</v>
      </c>
      <c r="AO5" s="64">
        <v>15</v>
      </c>
      <c r="AP5" s="64">
        <v>10</v>
      </c>
      <c r="AQ5" s="64">
        <v>10</v>
      </c>
      <c r="AR5" s="64">
        <v>10</v>
      </c>
      <c r="AS5" s="64">
        <v>10</v>
      </c>
      <c r="AT5" s="64">
        <v>10</v>
      </c>
      <c r="AU5" s="64">
        <v>10</v>
      </c>
      <c r="AV5" s="64">
        <v>10</v>
      </c>
      <c r="AW5" s="64">
        <v>5</v>
      </c>
      <c r="AX5" s="64">
        <v>5</v>
      </c>
      <c r="AY5" s="64">
        <v>5</v>
      </c>
      <c r="AZ5" s="64">
        <v>15</v>
      </c>
      <c r="BA5" s="64"/>
    </row>
    <row r="6" spans="1:56" ht="14.45" thickBot="1">
      <c r="E6" s="182" t="s">
        <v>390</v>
      </c>
      <c r="F6" s="181" t="s">
        <v>391</v>
      </c>
      <c r="G6" s="180" t="s">
        <v>401</v>
      </c>
      <c r="H6" s="166" t="s">
        <v>402</v>
      </c>
      <c r="I6" s="166" t="s">
        <v>403</v>
      </c>
      <c r="J6" s="166" t="s">
        <v>404</v>
      </c>
      <c r="K6" s="166" t="s">
        <v>405</v>
      </c>
      <c r="L6" s="166" t="s">
        <v>406</v>
      </c>
      <c r="M6" s="166" t="s">
        <v>407</v>
      </c>
      <c r="N6" s="166" t="s">
        <v>408</v>
      </c>
      <c r="O6" s="167" t="s">
        <v>409</v>
      </c>
      <c r="P6" s="167" t="s">
        <v>410</v>
      </c>
      <c r="Q6" s="179" t="s">
        <v>411</v>
      </c>
      <c r="R6" s="178" t="s">
        <v>395</v>
      </c>
      <c r="S6" s="168" t="s">
        <v>399</v>
      </c>
      <c r="T6" s="168" t="s">
        <v>400</v>
      </c>
      <c r="U6" s="168" t="s">
        <v>412</v>
      </c>
      <c r="V6" s="168" t="s">
        <v>413</v>
      </c>
      <c r="W6" s="168" t="s">
        <v>414</v>
      </c>
      <c r="X6" s="168" t="s">
        <v>415</v>
      </c>
      <c r="Y6" s="168" t="s">
        <v>416</v>
      </c>
      <c r="Z6" s="177" t="s">
        <v>417</v>
      </c>
      <c r="AA6" s="177" t="s">
        <v>418</v>
      </c>
      <c r="AB6" s="176" t="s">
        <v>419</v>
      </c>
      <c r="AD6" s="162" t="s">
        <v>453</v>
      </c>
      <c r="AE6" s="161" t="s">
        <v>454</v>
      </c>
      <c r="AF6" s="161" t="s">
        <v>455</v>
      </c>
      <c r="AG6" s="161" t="s">
        <v>456</v>
      </c>
      <c r="AH6" s="161" t="s">
        <v>457</v>
      </c>
      <c r="AI6" s="161" t="s">
        <v>458</v>
      </c>
      <c r="AJ6" s="161" t="s">
        <v>459</v>
      </c>
      <c r="AK6" s="161" t="s">
        <v>460</v>
      </c>
      <c r="AL6" s="161" t="s">
        <v>461</v>
      </c>
      <c r="AM6" s="161" t="s">
        <v>462</v>
      </c>
      <c r="AN6" s="161" t="s">
        <v>463</v>
      </c>
      <c r="AO6" s="161" t="s">
        <v>464</v>
      </c>
      <c r="AP6" s="161" t="s">
        <v>465</v>
      </c>
      <c r="AQ6" s="161" t="s">
        <v>466</v>
      </c>
      <c r="AR6" s="161" t="s">
        <v>467</v>
      </c>
      <c r="AS6" s="161" t="s">
        <v>468</v>
      </c>
      <c r="AT6" s="161" t="s">
        <v>469</v>
      </c>
      <c r="AU6" s="161" t="s">
        <v>470</v>
      </c>
      <c r="AV6" s="161" t="s">
        <v>471</v>
      </c>
      <c r="AW6" s="161" t="s">
        <v>472</v>
      </c>
      <c r="AX6" s="161" t="s">
        <v>473</v>
      </c>
      <c r="AY6" s="161" t="s">
        <v>474</v>
      </c>
      <c r="AZ6" s="161" t="s">
        <v>475</v>
      </c>
      <c r="BA6" s="161" t="s">
        <v>476</v>
      </c>
      <c r="BB6" s="161" t="s">
        <v>477</v>
      </c>
    </row>
    <row r="7" spans="1:56">
      <c r="A7" s="175" t="s">
        <v>286</v>
      </c>
      <c r="B7" s="175" t="s">
        <v>401</v>
      </c>
      <c r="E7" s="5" t="s">
        <v>286</v>
      </c>
      <c r="F7" s="7" t="s">
        <v>397</v>
      </c>
      <c r="G7" s="5">
        <v>4</v>
      </c>
      <c r="H7" s="6">
        <v>4</v>
      </c>
      <c r="I7" s="6">
        <v>2</v>
      </c>
      <c r="J7" s="6"/>
      <c r="K7" s="6"/>
      <c r="L7" s="6"/>
      <c r="M7" s="6"/>
      <c r="N7" s="6"/>
      <c r="O7" s="6"/>
      <c r="P7" s="6"/>
      <c r="Q7" s="6"/>
      <c r="R7" s="5">
        <f t="shared" ref="R7:R18" si="0">IF(G7="-","",IF(G7/4*R$5=0, "",G7/4*R$5))</f>
        <v>10</v>
      </c>
      <c r="S7" s="6">
        <f t="shared" ref="S7:S18" si="1">IF(H7="-","",IF(H7/4*S$5=0, "",H7/4*S$5))</f>
        <v>10</v>
      </c>
      <c r="T7" s="6">
        <f t="shared" ref="T7:T18" si="2">IF(I7="-","",IF(I7/4*T$5=0, "",I7/4*T$5))</f>
        <v>5</v>
      </c>
      <c r="U7" s="6" t="str">
        <f t="shared" ref="U7:U18" si="3">IF(J7="-","",IF(J7/4*U$5=0, "",J7/4*U$5))</f>
        <v/>
      </c>
      <c r="V7" s="6" t="str">
        <f t="shared" ref="V7:V18" si="4">IF(K7="-","",IF(K7/4*V$5=0, "",K7/4*V$5))</f>
        <v/>
      </c>
      <c r="W7" s="6" t="str">
        <f t="shared" ref="W7:W18" si="5">IF(L7="-","",IF(L7/4*W$5=0, "",L7/4*W$5))</f>
        <v/>
      </c>
      <c r="X7" s="6" t="str">
        <f t="shared" ref="X7:X18" si="6">IF(M7="-","",IF(M7/4*X$5=0, "",M7/4*X$5))</f>
        <v/>
      </c>
      <c r="Y7" s="6" t="str">
        <f t="shared" ref="Y7:Y18" si="7">IF(N7="-","",IF(N7/4*Y$5=0, "",N7/4*Y$5))</f>
        <v/>
      </c>
      <c r="Z7" s="6" t="str">
        <f t="shared" ref="Z7:Z18" si="8">IF(O7="-","",IF(O7/4*Z$5=0, "",O7/4*Z$5))</f>
        <v/>
      </c>
      <c r="AA7" s="6" t="str">
        <f t="shared" ref="AA7:AA18" si="9">IF(P7="-","",IF(P7/4*AA$5=0, "",P7/4*AA$5))</f>
        <v/>
      </c>
      <c r="AB7" s="7" t="str">
        <f t="shared" ref="AB7:AB18" si="10">IF(Q7="-","",IF(Q7/4*AB$5=0, "",Q7/4*AB$5))</f>
        <v/>
      </c>
      <c r="AD7" s="163" t="s">
        <v>398</v>
      </c>
      <c r="AE7" s="161">
        <v>2.5</v>
      </c>
      <c r="AF7" s="161">
        <v>3</v>
      </c>
      <c r="AG7" s="161">
        <v>1.5</v>
      </c>
      <c r="AH7" s="161">
        <v>3.5</v>
      </c>
      <c r="AI7" s="161">
        <v>4</v>
      </c>
      <c r="AJ7" s="161">
        <v>1.5</v>
      </c>
      <c r="AK7" s="161">
        <v>3.5</v>
      </c>
      <c r="AL7" s="161">
        <v>2</v>
      </c>
      <c r="AM7" s="161"/>
      <c r="AN7" s="161"/>
      <c r="AO7" s="161"/>
      <c r="AP7" s="161">
        <v>6.25</v>
      </c>
      <c r="AQ7" s="161">
        <v>7.5</v>
      </c>
      <c r="AR7" s="161">
        <v>3.75</v>
      </c>
      <c r="AS7" s="161">
        <v>8.75</v>
      </c>
      <c r="AT7" s="161">
        <v>10</v>
      </c>
      <c r="AU7" s="161">
        <v>3.75</v>
      </c>
      <c r="AV7" s="161">
        <v>8.75</v>
      </c>
      <c r="AW7" s="161">
        <v>2.5</v>
      </c>
      <c r="AX7" s="161"/>
      <c r="AY7" s="161"/>
      <c r="AZ7" s="161"/>
      <c r="BA7" s="161">
        <f>SUM(AE7:AO7)</f>
        <v>21.5</v>
      </c>
      <c r="BB7" s="161">
        <f>SUMIFS(AP7:AZ7, AP7:AZ7, "&lt;&gt;")/SUMIFS($AP$5:$AZ$5, AP7:AZ7, "&lt;&gt;")*100</f>
        <v>68.333333333333329</v>
      </c>
      <c r="BC7" s="161">
        <f>SUM(AP7:AW7)/SUM(AP5:AW5)*100</f>
        <v>68.333333333333329</v>
      </c>
      <c r="BD7" s="161"/>
    </row>
    <row r="8" spans="1:56">
      <c r="A8" s="175" t="s">
        <v>286</v>
      </c>
      <c r="B8" s="175" t="s">
        <v>402</v>
      </c>
      <c r="E8" s="8" t="s">
        <v>296</v>
      </c>
      <c r="F8" s="9" t="s">
        <v>397</v>
      </c>
      <c r="G8" s="8"/>
      <c r="J8">
        <v>3</v>
      </c>
      <c r="K8">
        <v>3</v>
      </c>
      <c r="L8">
        <v>1</v>
      </c>
      <c r="R8" s="8" t="str">
        <f t="shared" si="0"/>
        <v/>
      </c>
      <c r="S8" t="str">
        <f t="shared" si="1"/>
        <v/>
      </c>
      <c r="T8" t="str">
        <f t="shared" si="2"/>
        <v/>
      </c>
      <c r="U8">
        <f t="shared" si="3"/>
        <v>7.5</v>
      </c>
      <c r="V8">
        <f t="shared" si="4"/>
        <v>7.5</v>
      </c>
      <c r="W8">
        <f t="shared" si="5"/>
        <v>2.5</v>
      </c>
      <c r="X8" t="str">
        <f t="shared" si="6"/>
        <v/>
      </c>
      <c r="Y8" t="str">
        <f t="shared" si="7"/>
        <v/>
      </c>
      <c r="Z8" t="str">
        <f t="shared" si="8"/>
        <v/>
      </c>
      <c r="AA8" t="str">
        <f t="shared" si="9"/>
        <v/>
      </c>
      <c r="AB8" s="9" t="str">
        <f t="shared" si="10"/>
        <v/>
      </c>
      <c r="AD8" s="163" t="s">
        <v>397</v>
      </c>
      <c r="AE8" s="161">
        <v>4</v>
      </c>
      <c r="AF8" s="161">
        <v>4</v>
      </c>
      <c r="AG8" s="161">
        <v>2</v>
      </c>
      <c r="AH8" s="161">
        <v>3</v>
      </c>
      <c r="AI8" s="161">
        <v>3</v>
      </c>
      <c r="AJ8" s="161">
        <v>1</v>
      </c>
      <c r="AK8" s="161">
        <v>2</v>
      </c>
      <c r="AL8" s="161">
        <v>2</v>
      </c>
      <c r="AM8" s="161">
        <v>3</v>
      </c>
      <c r="AN8" s="161">
        <v>4</v>
      </c>
      <c r="AO8" s="161">
        <v>4</v>
      </c>
      <c r="AP8" s="161">
        <v>10</v>
      </c>
      <c r="AQ8" s="161">
        <v>10</v>
      </c>
      <c r="AR8" s="161">
        <v>5</v>
      </c>
      <c r="AS8" s="161">
        <v>7.5</v>
      </c>
      <c r="AT8" s="161">
        <v>7.5</v>
      </c>
      <c r="AU8" s="161">
        <v>2.5</v>
      </c>
      <c r="AV8" s="161">
        <v>5</v>
      </c>
      <c r="AW8" s="161">
        <v>2.5</v>
      </c>
      <c r="AX8" s="161">
        <v>3.75</v>
      </c>
      <c r="AY8" s="161">
        <v>5</v>
      </c>
      <c r="AZ8" s="161">
        <v>15</v>
      </c>
      <c r="BA8" s="161">
        <f>SUM(AE8:AO8)</f>
        <v>32</v>
      </c>
      <c r="BB8" s="161">
        <f>SUMIFS(AP8:AZ8, AP8:AZ8, "&lt;&gt;")/SUMIFS($AP$5:$AZ$5, AP8:AZ8, "&lt;&gt;")*100</f>
        <v>73.75</v>
      </c>
    </row>
    <row r="9" spans="1:56">
      <c r="A9" s="175" t="s">
        <v>286</v>
      </c>
      <c r="B9" s="175" t="s">
        <v>403</v>
      </c>
      <c r="E9" s="8" t="s">
        <v>302</v>
      </c>
      <c r="F9" s="9" t="s">
        <v>397</v>
      </c>
      <c r="G9" s="8"/>
      <c r="M9">
        <v>2</v>
      </c>
      <c r="N9">
        <v>2</v>
      </c>
      <c r="R9" s="8" t="str">
        <f t="shared" si="0"/>
        <v/>
      </c>
      <c r="S9" t="str">
        <f t="shared" si="1"/>
        <v/>
      </c>
      <c r="T9" t="str">
        <f t="shared" si="2"/>
        <v/>
      </c>
      <c r="U9" t="str">
        <f t="shared" si="3"/>
        <v/>
      </c>
      <c r="V9" t="str">
        <f t="shared" si="4"/>
        <v/>
      </c>
      <c r="W9" t="str">
        <f t="shared" si="5"/>
        <v/>
      </c>
      <c r="X9">
        <f t="shared" si="6"/>
        <v>5</v>
      </c>
      <c r="Y9">
        <f t="shared" si="7"/>
        <v>2.5</v>
      </c>
      <c r="Z9" t="str">
        <f t="shared" si="8"/>
        <v/>
      </c>
      <c r="AA9" t="str">
        <f t="shared" si="9"/>
        <v/>
      </c>
      <c r="AB9" s="9" t="str">
        <f t="shared" si="10"/>
        <v/>
      </c>
      <c r="AD9" s="163" t="s">
        <v>317</v>
      </c>
      <c r="AE9" s="161">
        <v>3</v>
      </c>
      <c r="AF9" s="161">
        <v>3.3333333333333335</v>
      </c>
      <c r="AG9" s="161">
        <v>1.6666666666666667</v>
      </c>
      <c r="AH9" s="161">
        <v>3.3333333333333335</v>
      </c>
      <c r="AI9" s="161">
        <v>3.6666666666666665</v>
      </c>
      <c r="AJ9" s="161">
        <v>1.3333333333333333</v>
      </c>
      <c r="AK9" s="161">
        <v>3</v>
      </c>
      <c r="AL9" s="161">
        <v>2</v>
      </c>
      <c r="AM9" s="161">
        <v>3</v>
      </c>
      <c r="AN9" s="161">
        <v>4</v>
      </c>
      <c r="AO9" s="161">
        <v>4</v>
      </c>
      <c r="AP9" s="161">
        <v>7.5</v>
      </c>
      <c r="AQ9" s="161">
        <v>8.3333333333333339</v>
      </c>
      <c r="AR9" s="161">
        <v>4.166666666666667</v>
      </c>
      <c r="AS9" s="161">
        <v>8.3333333333333339</v>
      </c>
      <c r="AT9" s="161">
        <v>9.1666666666666661</v>
      </c>
      <c r="AU9" s="161">
        <v>3.3333333333333335</v>
      </c>
      <c r="AV9" s="161">
        <v>7.5</v>
      </c>
      <c r="AW9" s="161">
        <v>2.5</v>
      </c>
      <c r="AX9" s="161">
        <v>3.75</v>
      </c>
      <c r="AY9" s="161">
        <v>5</v>
      </c>
      <c r="AZ9" s="161">
        <v>15</v>
      </c>
      <c r="BA9" s="161">
        <f>SUM(AE9:AO9)</f>
        <v>32.333333333333329</v>
      </c>
      <c r="BB9" s="161">
        <f>SUMIFS(AP9:AZ9, AP9:AZ9, "&lt;&gt;")/SUMIFS($AP$5:$AZ$5, AP9:AZ9, "&lt;&gt;")*100</f>
        <v>74.583333333333343</v>
      </c>
    </row>
    <row r="10" spans="1:56" ht="14.45" thickBot="1">
      <c r="A10" s="174" t="s">
        <v>296</v>
      </c>
      <c r="B10" s="174" t="s">
        <v>404</v>
      </c>
      <c r="E10" s="10" t="s">
        <v>336</v>
      </c>
      <c r="F10" s="12" t="s">
        <v>397</v>
      </c>
      <c r="G10" s="10"/>
      <c r="H10" s="11"/>
      <c r="I10" s="11"/>
      <c r="J10" s="11"/>
      <c r="K10" s="11"/>
      <c r="L10" s="11"/>
      <c r="M10" s="11"/>
      <c r="N10" s="11"/>
      <c r="O10" s="11">
        <v>3</v>
      </c>
      <c r="P10" s="11">
        <v>4</v>
      </c>
      <c r="Q10" s="11">
        <v>4</v>
      </c>
      <c r="R10" s="10" t="str">
        <f t="shared" si="0"/>
        <v/>
      </c>
      <c r="S10" s="11" t="str">
        <f t="shared" si="1"/>
        <v/>
      </c>
      <c r="T10" s="11" t="str">
        <f t="shared" si="2"/>
        <v/>
      </c>
      <c r="U10" s="11" t="str">
        <f t="shared" si="3"/>
        <v/>
      </c>
      <c r="V10" s="11" t="str">
        <f t="shared" si="4"/>
        <v/>
      </c>
      <c r="W10" s="11" t="str">
        <f t="shared" si="5"/>
        <v/>
      </c>
      <c r="X10" s="11" t="str">
        <f t="shared" si="6"/>
        <v/>
      </c>
      <c r="Y10" s="11" t="str">
        <f t="shared" si="7"/>
        <v/>
      </c>
      <c r="Z10" s="11">
        <f t="shared" si="8"/>
        <v>3.75</v>
      </c>
      <c r="AA10" s="11">
        <f t="shared" si="9"/>
        <v>5</v>
      </c>
      <c r="AB10" s="12">
        <f t="shared" si="10"/>
        <v>15</v>
      </c>
      <c r="BB10" s="161"/>
    </row>
    <row r="11" spans="1:56">
      <c r="A11" s="174" t="s">
        <v>296</v>
      </c>
      <c r="B11" s="174" t="s">
        <v>405</v>
      </c>
      <c r="E11" s="5" t="s">
        <v>286</v>
      </c>
      <c r="F11" s="7" t="s">
        <v>398</v>
      </c>
      <c r="G11" s="5">
        <v>3</v>
      </c>
      <c r="H11" s="6">
        <v>2</v>
      </c>
      <c r="I11" s="6">
        <v>2</v>
      </c>
      <c r="J11" s="6"/>
      <c r="K11" s="6"/>
      <c r="L11" s="6"/>
      <c r="M11" s="6"/>
      <c r="N11" s="6"/>
      <c r="O11" s="6"/>
      <c r="P11" s="6"/>
      <c r="Q11" s="6"/>
      <c r="R11" s="5">
        <f t="shared" si="0"/>
        <v>7.5</v>
      </c>
      <c r="S11" s="6">
        <f t="shared" si="1"/>
        <v>5</v>
      </c>
      <c r="T11" s="6">
        <f t="shared" si="2"/>
        <v>5</v>
      </c>
      <c r="U11" s="6" t="str">
        <f t="shared" si="3"/>
        <v/>
      </c>
      <c r="V11" s="6" t="str">
        <f t="shared" si="4"/>
        <v/>
      </c>
      <c r="W11" s="6" t="str">
        <f t="shared" si="5"/>
        <v/>
      </c>
      <c r="X11" s="6" t="str">
        <f t="shared" si="6"/>
        <v/>
      </c>
      <c r="Y11" s="6" t="str">
        <f t="shared" si="7"/>
        <v/>
      </c>
      <c r="Z11" s="6" t="str">
        <f t="shared" si="8"/>
        <v/>
      </c>
      <c r="AA11" s="6" t="str">
        <f t="shared" si="9"/>
        <v/>
      </c>
      <c r="AB11" s="7" t="str">
        <f t="shared" si="10"/>
        <v/>
      </c>
    </row>
    <row r="12" spans="1:56">
      <c r="A12" s="174" t="s">
        <v>296</v>
      </c>
      <c r="B12" s="174" t="s">
        <v>406</v>
      </c>
      <c r="E12" s="8" t="s">
        <v>296</v>
      </c>
      <c r="F12" s="9" t="s">
        <v>398</v>
      </c>
      <c r="G12" s="8"/>
      <c r="J12">
        <v>4</v>
      </c>
      <c r="K12">
        <v>4</v>
      </c>
      <c r="L12">
        <v>1</v>
      </c>
      <c r="R12" s="8" t="str">
        <f t="shared" si="0"/>
        <v/>
      </c>
      <c r="S12" t="str">
        <f t="shared" si="1"/>
        <v/>
      </c>
      <c r="T12" t="str">
        <f t="shared" si="2"/>
        <v/>
      </c>
      <c r="U12">
        <f t="shared" si="3"/>
        <v>10</v>
      </c>
      <c r="V12">
        <f t="shared" si="4"/>
        <v>10</v>
      </c>
      <c r="W12">
        <f t="shared" si="5"/>
        <v>2.5</v>
      </c>
      <c r="X12" t="str">
        <f t="shared" si="6"/>
        <v/>
      </c>
      <c r="Y12" t="str">
        <f t="shared" si="7"/>
        <v/>
      </c>
      <c r="Z12" t="str">
        <f t="shared" si="8"/>
        <v/>
      </c>
      <c r="AA12" t="str">
        <f t="shared" si="9"/>
        <v/>
      </c>
      <c r="AB12" s="9" t="str">
        <f t="shared" si="10"/>
        <v/>
      </c>
    </row>
    <row r="13" spans="1:56">
      <c r="A13" s="173" t="s">
        <v>302</v>
      </c>
      <c r="B13" s="173" t="s">
        <v>407</v>
      </c>
      <c r="E13" s="8" t="s">
        <v>302</v>
      </c>
      <c r="F13" s="9" t="s">
        <v>398</v>
      </c>
      <c r="G13" s="8"/>
      <c r="M13">
        <v>4</v>
      </c>
      <c r="N13">
        <v>2</v>
      </c>
      <c r="R13" s="8" t="str">
        <f t="shared" si="0"/>
        <v/>
      </c>
      <c r="S13" t="str">
        <f t="shared" si="1"/>
        <v/>
      </c>
      <c r="T13" t="str">
        <f t="shared" si="2"/>
        <v/>
      </c>
      <c r="U13" t="str">
        <f t="shared" si="3"/>
        <v/>
      </c>
      <c r="V13" t="str">
        <f t="shared" si="4"/>
        <v/>
      </c>
      <c r="W13" t="str">
        <f t="shared" si="5"/>
        <v/>
      </c>
      <c r="X13">
        <f t="shared" si="6"/>
        <v>10</v>
      </c>
      <c r="Y13">
        <f t="shared" si="7"/>
        <v>2.5</v>
      </c>
      <c r="Z13" t="str">
        <f t="shared" si="8"/>
        <v/>
      </c>
      <c r="AA13" t="str">
        <f t="shared" si="9"/>
        <v/>
      </c>
      <c r="AB13" s="9" t="str">
        <f t="shared" si="10"/>
        <v/>
      </c>
    </row>
    <row r="14" spans="1:56" ht="14.45" thickBot="1">
      <c r="A14" s="173" t="s">
        <v>302</v>
      </c>
      <c r="B14" s="173" t="s">
        <v>408</v>
      </c>
      <c r="E14" s="10" t="s">
        <v>336</v>
      </c>
      <c r="F14" s="12" t="s">
        <v>398</v>
      </c>
      <c r="G14" s="10"/>
      <c r="H14" s="11"/>
      <c r="I14" s="11"/>
      <c r="J14" s="11"/>
      <c r="K14" s="11"/>
      <c r="L14" s="11"/>
      <c r="M14" s="11"/>
      <c r="N14" s="11"/>
      <c r="O14" s="11" t="s">
        <v>103</v>
      </c>
      <c r="P14" s="11" t="s">
        <v>103</v>
      </c>
      <c r="Q14" s="11" t="s">
        <v>103</v>
      </c>
      <c r="R14" s="10" t="str">
        <f t="shared" si="0"/>
        <v/>
      </c>
      <c r="S14" s="11" t="str">
        <f t="shared" si="1"/>
        <v/>
      </c>
      <c r="T14" s="11" t="str">
        <f t="shared" si="2"/>
        <v/>
      </c>
      <c r="U14" s="11" t="str">
        <f t="shared" si="3"/>
        <v/>
      </c>
      <c r="V14" s="11" t="str">
        <f t="shared" si="4"/>
        <v/>
      </c>
      <c r="W14" s="11" t="str">
        <f t="shared" si="5"/>
        <v/>
      </c>
      <c r="X14" s="11" t="str">
        <f t="shared" si="6"/>
        <v/>
      </c>
      <c r="Y14" s="11" t="str">
        <f t="shared" si="7"/>
        <v/>
      </c>
      <c r="Z14" s="11" t="str">
        <f t="shared" si="8"/>
        <v/>
      </c>
      <c r="AA14" s="11" t="str">
        <f t="shared" si="9"/>
        <v/>
      </c>
      <c r="AB14" s="12" t="str">
        <f t="shared" si="10"/>
        <v/>
      </c>
    </row>
    <row r="15" spans="1:56">
      <c r="A15" s="159" t="s">
        <v>336</v>
      </c>
      <c r="B15" s="159" t="s">
        <v>409</v>
      </c>
      <c r="E15" s="5" t="s">
        <v>286</v>
      </c>
      <c r="F15" s="7" t="s">
        <v>398</v>
      </c>
      <c r="G15" s="5">
        <v>2</v>
      </c>
      <c r="H15" s="6">
        <v>4</v>
      </c>
      <c r="I15" s="6">
        <v>1</v>
      </c>
      <c r="J15" s="6"/>
      <c r="K15" s="6"/>
      <c r="L15" s="6"/>
      <c r="M15" s="6"/>
      <c r="N15" s="6"/>
      <c r="O15" s="6"/>
      <c r="P15" s="6"/>
      <c r="Q15" s="6"/>
      <c r="R15" s="5">
        <f t="shared" si="0"/>
        <v>5</v>
      </c>
      <c r="S15" s="6">
        <f t="shared" si="1"/>
        <v>10</v>
      </c>
      <c r="T15" s="6">
        <f t="shared" si="2"/>
        <v>2.5</v>
      </c>
      <c r="U15" s="6" t="str">
        <f t="shared" si="3"/>
        <v/>
      </c>
      <c r="V15" s="6" t="str">
        <f t="shared" si="4"/>
        <v/>
      </c>
      <c r="W15" s="6" t="str">
        <f t="shared" si="5"/>
        <v/>
      </c>
      <c r="X15" s="6" t="str">
        <f t="shared" si="6"/>
        <v/>
      </c>
      <c r="Y15" s="6" t="str">
        <f t="shared" si="7"/>
        <v/>
      </c>
      <c r="Z15" s="6" t="str">
        <f t="shared" si="8"/>
        <v/>
      </c>
      <c r="AA15" s="6" t="str">
        <f t="shared" si="9"/>
        <v/>
      </c>
      <c r="AB15" s="7" t="str">
        <f t="shared" si="10"/>
        <v/>
      </c>
      <c r="AP15" s="64"/>
      <c r="AQ15" s="64"/>
      <c r="AR15" s="64"/>
      <c r="AS15" s="64"/>
      <c r="AT15" s="64"/>
      <c r="AU15" s="64"/>
      <c r="AV15" s="64"/>
      <c r="AW15" s="64"/>
      <c r="AY15" s="161"/>
    </row>
    <row r="16" spans="1:56">
      <c r="A16" s="159" t="s">
        <v>336</v>
      </c>
      <c r="B16" s="159" t="s">
        <v>410</v>
      </c>
      <c r="E16" s="8" t="s">
        <v>296</v>
      </c>
      <c r="F16" s="9" t="s">
        <v>398</v>
      </c>
      <c r="G16" s="8"/>
      <c r="J16">
        <v>3</v>
      </c>
      <c r="K16">
        <v>4</v>
      </c>
      <c r="L16">
        <v>2</v>
      </c>
      <c r="R16" s="8" t="str">
        <f t="shared" si="0"/>
        <v/>
      </c>
      <c r="S16" t="str">
        <f t="shared" si="1"/>
        <v/>
      </c>
      <c r="T16" t="str">
        <f t="shared" si="2"/>
        <v/>
      </c>
      <c r="U16">
        <f t="shared" si="3"/>
        <v>7.5</v>
      </c>
      <c r="V16">
        <f t="shared" si="4"/>
        <v>10</v>
      </c>
      <c r="W16">
        <f t="shared" si="5"/>
        <v>5</v>
      </c>
      <c r="X16" t="str">
        <f t="shared" si="6"/>
        <v/>
      </c>
      <c r="Y16" t="str">
        <f t="shared" si="7"/>
        <v/>
      </c>
      <c r="Z16" t="str">
        <f t="shared" si="8"/>
        <v/>
      </c>
      <c r="AA16" t="str">
        <f t="shared" si="9"/>
        <v/>
      </c>
      <c r="AB16" s="9" t="str">
        <f t="shared" si="10"/>
        <v/>
      </c>
      <c r="AP16" s="161"/>
      <c r="AQ16" s="161"/>
      <c r="AR16" s="161"/>
      <c r="AS16" s="161"/>
      <c r="AT16" s="161"/>
      <c r="AU16" s="161"/>
      <c r="AV16" s="161"/>
      <c r="AW16" s="161"/>
      <c r="AY16" s="161"/>
    </row>
    <row r="17" spans="1:54">
      <c r="A17" s="159" t="s">
        <v>336</v>
      </c>
      <c r="B17" s="159" t="s">
        <v>411</v>
      </c>
      <c r="E17" s="8" t="s">
        <v>302</v>
      </c>
      <c r="F17" s="9" t="s">
        <v>398</v>
      </c>
      <c r="G17" s="8"/>
      <c r="M17">
        <v>3</v>
      </c>
      <c r="N17">
        <v>2</v>
      </c>
      <c r="R17" s="8" t="str">
        <f t="shared" si="0"/>
        <v/>
      </c>
      <c r="S17" t="str">
        <f t="shared" si="1"/>
        <v/>
      </c>
      <c r="T17" t="str">
        <f t="shared" si="2"/>
        <v/>
      </c>
      <c r="U17" t="str">
        <f t="shared" si="3"/>
        <v/>
      </c>
      <c r="V17" t="str">
        <f t="shared" si="4"/>
        <v/>
      </c>
      <c r="W17" t="str">
        <f t="shared" si="5"/>
        <v/>
      </c>
      <c r="X17">
        <f t="shared" si="6"/>
        <v>7.5</v>
      </c>
      <c r="Y17">
        <f t="shared" si="7"/>
        <v>2.5</v>
      </c>
      <c r="Z17" t="str">
        <f t="shared" si="8"/>
        <v/>
      </c>
      <c r="AA17" t="str">
        <f t="shared" si="9"/>
        <v/>
      </c>
      <c r="AB17" s="9" t="str">
        <f t="shared" si="10"/>
        <v/>
      </c>
      <c r="AP17" s="161"/>
      <c r="AQ17" s="161"/>
      <c r="AR17" s="161"/>
      <c r="AS17" s="161"/>
      <c r="AT17" s="161"/>
      <c r="AU17" s="161"/>
      <c r="AV17" s="161"/>
      <c r="AW17" s="161"/>
      <c r="AY17" s="161"/>
    </row>
    <row r="18" spans="1:54" ht="14.45" thickBot="1">
      <c r="E18" s="10" t="s">
        <v>336</v>
      </c>
      <c r="F18" s="12" t="s">
        <v>398</v>
      </c>
      <c r="G18" s="10"/>
      <c r="H18" s="11"/>
      <c r="I18" s="11"/>
      <c r="J18" s="11"/>
      <c r="K18" s="11"/>
      <c r="L18" s="11"/>
      <c r="M18" s="11"/>
      <c r="N18" s="11"/>
      <c r="O18" s="11" t="s">
        <v>103</v>
      </c>
      <c r="P18" s="11" t="s">
        <v>103</v>
      </c>
      <c r="Q18" s="11" t="s">
        <v>103</v>
      </c>
      <c r="R18" s="10" t="str">
        <f t="shared" si="0"/>
        <v/>
      </c>
      <c r="S18" s="11" t="str">
        <f t="shared" si="1"/>
        <v/>
      </c>
      <c r="T18" s="11" t="str">
        <f t="shared" si="2"/>
        <v/>
      </c>
      <c r="U18" s="11" t="str">
        <f t="shared" si="3"/>
        <v/>
      </c>
      <c r="V18" s="11" t="str">
        <f t="shared" si="4"/>
        <v/>
      </c>
      <c r="W18" s="11" t="str">
        <f t="shared" si="5"/>
        <v/>
      </c>
      <c r="X18" s="11" t="str">
        <f t="shared" si="6"/>
        <v/>
      </c>
      <c r="Y18" s="11" t="str">
        <f t="shared" si="7"/>
        <v/>
      </c>
      <c r="Z18" s="11" t="str">
        <f t="shared" si="8"/>
        <v/>
      </c>
      <c r="AA18" s="11" t="str">
        <f t="shared" si="9"/>
        <v/>
      </c>
      <c r="AB18" s="12" t="str">
        <f t="shared" si="10"/>
        <v/>
      </c>
      <c r="AY18" s="161"/>
    </row>
    <row r="19" spans="1:54">
      <c r="AY19" s="161"/>
    </row>
    <row r="20" spans="1:54">
      <c r="AY20" s="161"/>
    </row>
    <row r="21" spans="1:54">
      <c r="AY21" s="161"/>
    </row>
    <row r="24" spans="1:54">
      <c r="A24" t="s">
        <v>478</v>
      </c>
      <c r="G24" s="175" t="s">
        <v>286</v>
      </c>
      <c r="H24" s="175" t="s">
        <v>286</v>
      </c>
      <c r="I24" s="175" t="s">
        <v>286</v>
      </c>
      <c r="J24" s="174" t="s">
        <v>296</v>
      </c>
      <c r="K24" s="174" t="s">
        <v>296</v>
      </c>
      <c r="L24" s="174" t="s">
        <v>296</v>
      </c>
      <c r="M24" s="173" t="s">
        <v>302</v>
      </c>
      <c r="N24" s="173" t="s">
        <v>302</v>
      </c>
      <c r="O24" s="159" t="s">
        <v>336</v>
      </c>
      <c r="P24" s="159" t="s">
        <v>336</v>
      </c>
      <c r="Q24" s="159" t="s">
        <v>336</v>
      </c>
      <c r="R24" s="175" t="s">
        <v>286</v>
      </c>
      <c r="S24" s="175" t="s">
        <v>286</v>
      </c>
      <c r="T24" s="175" t="s">
        <v>286</v>
      </c>
      <c r="U24" s="174" t="s">
        <v>296</v>
      </c>
      <c r="V24" s="174" t="s">
        <v>296</v>
      </c>
      <c r="W24" s="174" t="s">
        <v>296</v>
      </c>
      <c r="X24" s="173" t="s">
        <v>302</v>
      </c>
      <c r="Y24" s="173" t="s">
        <v>302</v>
      </c>
      <c r="Z24" s="159" t="s">
        <v>336</v>
      </c>
      <c r="AA24" s="159" t="s">
        <v>336</v>
      </c>
      <c r="AB24" s="159" t="s">
        <v>336</v>
      </c>
    </row>
    <row r="25" spans="1:54">
      <c r="A25" s="2" t="s">
        <v>479</v>
      </c>
      <c r="E25" t="s">
        <v>396</v>
      </c>
      <c r="G25" s="164"/>
      <c r="H25" s="164"/>
      <c r="I25" s="164"/>
      <c r="J25" s="164"/>
      <c r="K25" s="164"/>
      <c r="L25" s="164"/>
      <c r="M25" s="164"/>
      <c r="N25" s="164"/>
      <c r="O25" s="165"/>
      <c r="P25" s="165"/>
      <c r="Q25" s="165"/>
      <c r="R25" s="164"/>
      <c r="S25" s="164"/>
      <c r="T25" s="164"/>
      <c r="U25" s="164"/>
      <c r="V25" s="164"/>
      <c r="W25" s="164"/>
      <c r="X25" s="164"/>
      <c r="Y25" s="164"/>
      <c r="Z25" s="165"/>
      <c r="AA25" s="165"/>
      <c r="AB25" s="165"/>
      <c r="AE25" s="175" t="s">
        <v>286</v>
      </c>
      <c r="AF25" s="175" t="s">
        <v>286</v>
      </c>
      <c r="AG25" s="175" t="s">
        <v>286</v>
      </c>
      <c r="AH25" s="174" t="s">
        <v>296</v>
      </c>
      <c r="AI25" s="174" t="s">
        <v>296</v>
      </c>
      <c r="AJ25" s="174" t="s">
        <v>296</v>
      </c>
      <c r="AK25" s="173" t="s">
        <v>302</v>
      </c>
      <c r="AL25" s="173" t="s">
        <v>302</v>
      </c>
      <c r="AM25" s="159" t="s">
        <v>336</v>
      </c>
      <c r="AN25" s="159" t="s">
        <v>336</v>
      </c>
      <c r="AO25" s="159" t="s">
        <v>336</v>
      </c>
      <c r="AP25" s="175" t="s">
        <v>286</v>
      </c>
      <c r="AQ25" s="175" t="s">
        <v>286</v>
      </c>
      <c r="AR25" s="175" t="s">
        <v>286</v>
      </c>
      <c r="AS25" s="174" t="s">
        <v>296</v>
      </c>
      <c r="AT25" s="174" t="s">
        <v>296</v>
      </c>
      <c r="AU25" s="174" t="s">
        <v>296</v>
      </c>
      <c r="AV25" s="173" t="s">
        <v>302</v>
      </c>
      <c r="AW25" s="173" t="s">
        <v>302</v>
      </c>
      <c r="AX25" s="159" t="s">
        <v>336</v>
      </c>
      <c r="AY25" s="159" t="s">
        <v>336</v>
      </c>
      <c r="AZ25" s="159" t="s">
        <v>336</v>
      </c>
    </row>
    <row r="26" spans="1:54" ht="14.45" thickBot="1">
      <c r="G26" s="64">
        <v>10</v>
      </c>
      <c r="H26" s="64">
        <v>10</v>
      </c>
      <c r="I26" s="64">
        <v>10</v>
      </c>
      <c r="J26" s="64">
        <v>10</v>
      </c>
      <c r="K26" s="64">
        <v>10</v>
      </c>
      <c r="L26" s="64">
        <v>10</v>
      </c>
      <c r="M26" s="64">
        <v>10</v>
      </c>
      <c r="N26" s="64">
        <v>5</v>
      </c>
      <c r="O26" s="64">
        <v>5</v>
      </c>
      <c r="P26" s="64">
        <v>5</v>
      </c>
      <c r="Q26" s="64">
        <v>15</v>
      </c>
      <c r="R26" s="64">
        <v>10</v>
      </c>
      <c r="S26" s="64">
        <v>10</v>
      </c>
      <c r="T26" s="64">
        <v>10</v>
      </c>
      <c r="U26" s="64">
        <v>10</v>
      </c>
      <c r="V26" s="64">
        <v>10</v>
      </c>
      <c r="W26" s="64">
        <v>10</v>
      </c>
      <c r="X26" s="64">
        <v>10</v>
      </c>
      <c r="Y26" s="64">
        <v>5</v>
      </c>
      <c r="Z26" s="64">
        <v>5</v>
      </c>
      <c r="AA26" s="64">
        <v>5</v>
      </c>
      <c r="AB26" s="64">
        <v>15</v>
      </c>
    </row>
    <row r="27" spans="1:54" ht="14.45" thickBot="1">
      <c r="E27" s="182" t="s">
        <v>390</v>
      </c>
      <c r="F27" s="181" t="s">
        <v>391</v>
      </c>
      <c r="G27" s="180" t="s">
        <v>401</v>
      </c>
      <c r="H27" s="166" t="s">
        <v>402</v>
      </c>
      <c r="I27" s="166" t="s">
        <v>403</v>
      </c>
      <c r="J27" s="166" t="s">
        <v>404</v>
      </c>
      <c r="K27" s="166" t="s">
        <v>405</v>
      </c>
      <c r="L27" s="166" t="s">
        <v>406</v>
      </c>
      <c r="M27" s="166" t="s">
        <v>407</v>
      </c>
      <c r="N27" s="166" t="s">
        <v>408</v>
      </c>
      <c r="O27" s="167" t="s">
        <v>409</v>
      </c>
      <c r="P27" s="167" t="s">
        <v>410</v>
      </c>
      <c r="Q27" s="179" t="s">
        <v>411</v>
      </c>
      <c r="R27" s="178" t="s">
        <v>395</v>
      </c>
      <c r="S27" s="168" t="s">
        <v>399</v>
      </c>
      <c r="T27" s="168" t="s">
        <v>400</v>
      </c>
      <c r="U27" s="168" t="s">
        <v>412</v>
      </c>
      <c r="V27" s="168" t="s">
        <v>413</v>
      </c>
      <c r="W27" s="168" t="s">
        <v>414</v>
      </c>
      <c r="X27" s="168" t="s">
        <v>415</v>
      </c>
      <c r="Y27" s="168" t="s">
        <v>416</v>
      </c>
      <c r="Z27" s="177" t="s">
        <v>417</v>
      </c>
      <c r="AA27" s="177" t="s">
        <v>418</v>
      </c>
      <c r="AB27" s="176" t="s">
        <v>419</v>
      </c>
      <c r="AE27" s="64">
        <v>10</v>
      </c>
      <c r="AF27" s="64">
        <v>10</v>
      </c>
      <c r="AG27" s="64">
        <v>10</v>
      </c>
      <c r="AH27" s="64">
        <v>10</v>
      </c>
      <c r="AI27" s="64">
        <v>10</v>
      </c>
      <c r="AJ27" s="64">
        <v>10</v>
      </c>
      <c r="AK27" s="64">
        <v>10</v>
      </c>
      <c r="AL27" s="64">
        <v>5</v>
      </c>
      <c r="AM27" s="64">
        <v>5</v>
      </c>
      <c r="AN27" s="64">
        <v>5</v>
      </c>
      <c r="AO27" s="64">
        <v>15</v>
      </c>
      <c r="AP27" s="64">
        <v>10</v>
      </c>
      <c r="AQ27" s="64">
        <v>10</v>
      </c>
      <c r="AR27" s="64">
        <v>10</v>
      </c>
      <c r="AS27" s="64">
        <v>10</v>
      </c>
      <c r="AT27" s="64">
        <v>10</v>
      </c>
      <c r="AU27" s="64">
        <v>10</v>
      </c>
      <c r="AV27" s="64">
        <v>10</v>
      </c>
      <c r="AW27" s="64">
        <v>5</v>
      </c>
      <c r="AX27" s="64">
        <v>5</v>
      </c>
      <c r="AY27" s="64">
        <v>5</v>
      </c>
      <c r="AZ27" s="64">
        <v>15</v>
      </c>
      <c r="BA27" s="64"/>
    </row>
    <row r="28" spans="1:54">
      <c r="A28" s="175" t="s">
        <v>286</v>
      </c>
      <c r="B28" s="175" t="s">
        <v>401</v>
      </c>
      <c r="E28" s="5" t="s">
        <v>286</v>
      </c>
      <c r="F28" s="7" t="s">
        <v>397</v>
      </c>
      <c r="G28" s="5">
        <v>4</v>
      </c>
      <c r="H28" s="6">
        <v>4</v>
      </c>
      <c r="I28" s="6">
        <v>2</v>
      </c>
      <c r="J28" s="6"/>
      <c r="K28" s="6"/>
      <c r="L28" s="6"/>
      <c r="M28" s="6"/>
      <c r="N28" s="6"/>
      <c r="O28" s="6"/>
      <c r="P28" s="6"/>
      <c r="Q28" s="6"/>
      <c r="R28" s="5">
        <f t="shared" ref="R28:R43" si="11">IF(G28="-","",IF(G28/4*R$5=0, "",G28/4*R$5))</f>
        <v>10</v>
      </c>
      <c r="S28" s="6">
        <f t="shared" ref="S28:S43" si="12">IF(H28="-","",IF(H28/4*S$5=0, "",H28/4*S$5))</f>
        <v>10</v>
      </c>
      <c r="T28" s="6">
        <f t="shared" ref="T28:T43" si="13">IF(I28="-","",IF(I28/4*T$5=0, "",I28/4*T$5))</f>
        <v>5</v>
      </c>
      <c r="U28" s="6" t="str">
        <f t="shared" ref="U28:U43" si="14">IF(J28="-","",IF(J28/4*U$5=0, "",J28/4*U$5))</f>
        <v/>
      </c>
      <c r="V28" s="6" t="str">
        <f t="shared" ref="V28:V43" si="15">IF(K28="-","",IF(K28/4*V$5=0, "",K28/4*V$5))</f>
        <v/>
      </c>
      <c r="W28" s="6" t="str">
        <f t="shared" ref="W28:W43" si="16">IF(L28="-","",IF(L28/4*W$5=0, "",L28/4*W$5))</f>
        <v/>
      </c>
      <c r="X28" s="6" t="str">
        <f t="shared" ref="X28:X43" si="17">IF(M28="-","",IF(M28/4*X$5=0, "",M28/4*X$5))</f>
        <v/>
      </c>
      <c r="Y28" s="6" t="str">
        <f t="shared" ref="Y28:Y43" si="18">IF(N28="-","",IF(N28/4*Y$5=0, "",N28/4*Y$5))</f>
        <v/>
      </c>
      <c r="Z28" s="6" t="str">
        <f t="shared" ref="Z28:Z43" si="19">IF(O28="-","",IF(O28/4*Z$5=0, "",O28/4*Z$5))</f>
        <v/>
      </c>
      <c r="AA28" s="6" t="str">
        <f t="shared" ref="AA28:AA43" si="20">IF(P28="-","",IF(P28/4*AA$5=0, "",P28/4*AA$5))</f>
        <v/>
      </c>
      <c r="AB28" s="7" t="str">
        <f t="shared" ref="AB28:AB43" si="21">IF(Q28="-","",IF(Q28/4*AB$5=0, "",Q28/4*AB$5))</f>
        <v/>
      </c>
      <c r="AD28" s="162" t="s">
        <v>453</v>
      </c>
      <c r="AE28" s="161" t="s">
        <v>454</v>
      </c>
      <c r="AF28" s="161" t="s">
        <v>455</v>
      </c>
      <c r="AG28" s="161" t="s">
        <v>456</v>
      </c>
      <c r="AH28" s="161" t="s">
        <v>457</v>
      </c>
      <c r="AI28" s="161" t="s">
        <v>458</v>
      </c>
      <c r="AJ28" s="161" t="s">
        <v>459</v>
      </c>
      <c r="AK28" s="161" t="s">
        <v>460</v>
      </c>
      <c r="AL28" s="161" t="s">
        <v>461</v>
      </c>
      <c r="AM28" s="161" t="s">
        <v>462</v>
      </c>
      <c r="AN28" s="161" t="s">
        <v>463</v>
      </c>
      <c r="AO28" s="161" t="s">
        <v>464</v>
      </c>
      <c r="AP28" s="161" t="s">
        <v>465</v>
      </c>
      <c r="AQ28" s="161" t="s">
        <v>466</v>
      </c>
      <c r="AR28" s="161" t="s">
        <v>467</v>
      </c>
      <c r="AS28" s="161" t="s">
        <v>468</v>
      </c>
      <c r="AT28" s="161" t="s">
        <v>469</v>
      </c>
      <c r="AU28" s="161" t="s">
        <v>470</v>
      </c>
      <c r="AV28" s="161" t="s">
        <v>471</v>
      </c>
      <c r="AW28" s="161" t="s">
        <v>472</v>
      </c>
      <c r="AX28" s="161" t="s">
        <v>473</v>
      </c>
      <c r="AY28" s="161" t="s">
        <v>474</v>
      </c>
      <c r="AZ28" s="161" t="s">
        <v>475</v>
      </c>
      <c r="BA28" s="161" t="s">
        <v>476</v>
      </c>
      <c r="BB28" s="161" t="s">
        <v>477</v>
      </c>
    </row>
    <row r="29" spans="1:54">
      <c r="A29" s="175" t="s">
        <v>286</v>
      </c>
      <c r="B29" s="175" t="s">
        <v>402</v>
      </c>
      <c r="E29" s="8" t="s">
        <v>296</v>
      </c>
      <c r="F29" s="9" t="s">
        <v>397</v>
      </c>
      <c r="G29" s="8"/>
      <c r="J29">
        <v>3</v>
      </c>
      <c r="K29">
        <v>3</v>
      </c>
      <c r="L29">
        <v>1</v>
      </c>
      <c r="R29" s="8" t="str">
        <f t="shared" si="11"/>
        <v/>
      </c>
      <c r="S29" t="str">
        <f t="shared" si="12"/>
        <v/>
      </c>
      <c r="T29" t="str">
        <f t="shared" si="13"/>
        <v/>
      </c>
      <c r="U29">
        <f t="shared" si="14"/>
        <v>7.5</v>
      </c>
      <c r="V29">
        <f t="shared" si="15"/>
        <v>7.5</v>
      </c>
      <c r="W29">
        <f t="shared" si="16"/>
        <v>2.5</v>
      </c>
      <c r="X29" t="str">
        <f t="shared" si="17"/>
        <v/>
      </c>
      <c r="Y29" t="str">
        <f t="shared" si="18"/>
        <v/>
      </c>
      <c r="Z29" t="str">
        <f t="shared" si="19"/>
        <v/>
      </c>
      <c r="AA29" t="str">
        <f t="shared" si="20"/>
        <v/>
      </c>
      <c r="AB29" s="9" t="str">
        <f t="shared" si="21"/>
        <v/>
      </c>
      <c r="AD29" s="163" t="s">
        <v>398</v>
      </c>
      <c r="AE29" s="161">
        <v>3</v>
      </c>
      <c r="AF29" s="161">
        <v>3.3333333333333335</v>
      </c>
      <c r="AG29" s="161">
        <v>2</v>
      </c>
      <c r="AH29" s="161">
        <v>3</v>
      </c>
      <c r="AI29" s="161">
        <v>3.3333333333333335</v>
      </c>
      <c r="AJ29" s="161">
        <v>2.3333333333333335</v>
      </c>
      <c r="AK29" s="161">
        <v>3.3333333333333335</v>
      </c>
      <c r="AL29" s="161">
        <v>1.6666666666666667</v>
      </c>
      <c r="AM29" s="161"/>
      <c r="AN29" s="161"/>
      <c r="AO29" s="161"/>
      <c r="AP29" s="161">
        <v>7.5</v>
      </c>
      <c r="AQ29" s="161">
        <v>8.3333333333333339</v>
      </c>
      <c r="AR29" s="161">
        <v>5</v>
      </c>
      <c r="AS29" s="161">
        <v>7.5</v>
      </c>
      <c r="AT29" s="161">
        <v>8.3333333333333339</v>
      </c>
      <c r="AU29" s="161">
        <v>5.833333333333333</v>
      </c>
      <c r="AV29" s="161">
        <v>8.3333333333333339</v>
      </c>
      <c r="AW29" s="161">
        <v>2.0833333333333335</v>
      </c>
      <c r="AX29" s="161"/>
      <c r="AY29" s="161"/>
      <c r="AZ29" s="161"/>
      <c r="BA29" s="161">
        <f>SUM(AE29:AO29)</f>
        <v>22</v>
      </c>
      <c r="BB29" s="161">
        <f>SUMIFS(AP29:AZ29, AP29:AZ29, "&lt;&gt;")/SUMIFS($AP$5:$AZ$5, AP29:AZ29, "&lt;&gt;")*100</f>
        <v>70.555555555555571</v>
      </c>
    </row>
    <row r="30" spans="1:54">
      <c r="A30" s="175" t="s">
        <v>286</v>
      </c>
      <c r="B30" s="175" t="s">
        <v>403</v>
      </c>
      <c r="E30" s="8" t="s">
        <v>302</v>
      </c>
      <c r="F30" s="9" t="s">
        <v>397</v>
      </c>
      <c r="G30" s="8"/>
      <c r="M30">
        <v>2</v>
      </c>
      <c r="N30">
        <v>2</v>
      </c>
      <c r="R30" s="8" t="str">
        <f t="shared" si="11"/>
        <v/>
      </c>
      <c r="S30" t="str">
        <f t="shared" si="12"/>
        <v/>
      </c>
      <c r="T30" t="str">
        <f t="shared" si="13"/>
        <v/>
      </c>
      <c r="U30" t="str">
        <f t="shared" si="14"/>
        <v/>
      </c>
      <c r="V30" t="str">
        <f t="shared" si="15"/>
        <v/>
      </c>
      <c r="W30" t="str">
        <f t="shared" si="16"/>
        <v/>
      </c>
      <c r="X30">
        <f t="shared" si="17"/>
        <v>5</v>
      </c>
      <c r="Y30">
        <f t="shared" si="18"/>
        <v>2.5</v>
      </c>
      <c r="Z30" t="str">
        <f t="shared" si="19"/>
        <v/>
      </c>
      <c r="AA30" t="str">
        <f t="shared" si="20"/>
        <v/>
      </c>
      <c r="AB30" s="9" t="str">
        <f t="shared" si="21"/>
        <v/>
      </c>
      <c r="AD30" s="163" t="s">
        <v>397</v>
      </c>
      <c r="AE30" s="161">
        <v>4</v>
      </c>
      <c r="AF30" s="161">
        <v>4</v>
      </c>
      <c r="AG30" s="161">
        <v>2</v>
      </c>
      <c r="AH30" s="161">
        <v>3</v>
      </c>
      <c r="AI30" s="161">
        <v>3</v>
      </c>
      <c r="AJ30" s="161">
        <v>1</v>
      </c>
      <c r="AK30" s="161">
        <v>2</v>
      </c>
      <c r="AL30" s="161">
        <v>2</v>
      </c>
      <c r="AM30" s="161">
        <v>3</v>
      </c>
      <c r="AN30" s="161">
        <v>4</v>
      </c>
      <c r="AO30" s="161">
        <v>4</v>
      </c>
      <c r="AP30" s="161">
        <v>10</v>
      </c>
      <c r="AQ30" s="161">
        <v>10</v>
      </c>
      <c r="AR30" s="161">
        <v>5</v>
      </c>
      <c r="AS30" s="161">
        <v>7.5</v>
      </c>
      <c r="AT30" s="161">
        <v>7.5</v>
      </c>
      <c r="AU30" s="161">
        <v>2.5</v>
      </c>
      <c r="AV30" s="161">
        <v>5</v>
      </c>
      <c r="AW30" s="161">
        <v>2.5</v>
      </c>
      <c r="AX30" s="161">
        <v>3.75</v>
      </c>
      <c r="AY30" s="161">
        <v>5</v>
      </c>
      <c r="AZ30" s="161">
        <v>15</v>
      </c>
      <c r="BA30" s="161">
        <f>SUM(AE30:AO30)</f>
        <v>32</v>
      </c>
      <c r="BB30" s="161">
        <f>SUMIFS(AP30:AZ30, AP30:AZ30, "&lt;&gt;")/SUMIFS($AP$5:$AZ$5, AP30:AZ30, "&lt;&gt;")*100</f>
        <v>73.75</v>
      </c>
    </row>
    <row r="31" spans="1:54" ht="14.45" thickBot="1">
      <c r="A31" s="174" t="s">
        <v>296</v>
      </c>
      <c r="B31" s="174" t="s">
        <v>404</v>
      </c>
      <c r="E31" s="10" t="s">
        <v>336</v>
      </c>
      <c r="F31" s="12" t="s">
        <v>397</v>
      </c>
      <c r="G31" s="10"/>
      <c r="H31" s="11"/>
      <c r="I31" s="11"/>
      <c r="J31" s="11"/>
      <c r="K31" s="11"/>
      <c r="L31" s="11"/>
      <c r="M31" s="11"/>
      <c r="N31" s="11"/>
      <c r="O31" s="11">
        <v>3</v>
      </c>
      <c r="P31" s="11">
        <v>4</v>
      </c>
      <c r="Q31" s="11">
        <v>4</v>
      </c>
      <c r="R31" s="10" t="str">
        <f t="shared" si="11"/>
        <v/>
      </c>
      <c r="S31" s="11" t="str">
        <f t="shared" si="12"/>
        <v/>
      </c>
      <c r="T31" s="11" t="str">
        <f t="shared" si="13"/>
        <v/>
      </c>
      <c r="U31" s="11" t="str">
        <f t="shared" si="14"/>
        <v/>
      </c>
      <c r="V31" s="11" t="str">
        <f t="shared" si="15"/>
        <v/>
      </c>
      <c r="W31" s="11" t="str">
        <f t="shared" si="16"/>
        <v/>
      </c>
      <c r="X31" s="11" t="str">
        <f t="shared" si="17"/>
        <v/>
      </c>
      <c r="Y31" s="11" t="str">
        <f t="shared" si="18"/>
        <v/>
      </c>
      <c r="Z31" s="11">
        <f t="shared" si="19"/>
        <v>3.75</v>
      </c>
      <c r="AA31" s="11">
        <f t="shared" si="20"/>
        <v>5</v>
      </c>
      <c r="AB31" s="12">
        <f t="shared" si="21"/>
        <v>15</v>
      </c>
      <c r="AD31" s="163" t="s">
        <v>317</v>
      </c>
      <c r="AE31" s="161">
        <v>3.25</v>
      </c>
      <c r="AF31" s="161">
        <v>3.5</v>
      </c>
      <c r="AG31" s="161">
        <v>2</v>
      </c>
      <c r="AH31" s="161">
        <v>3</v>
      </c>
      <c r="AI31" s="161">
        <v>3.25</v>
      </c>
      <c r="AJ31" s="161">
        <v>2</v>
      </c>
      <c r="AK31" s="161">
        <v>3</v>
      </c>
      <c r="AL31" s="161">
        <v>1.75</v>
      </c>
      <c r="AM31" s="161">
        <v>3</v>
      </c>
      <c r="AN31" s="161">
        <v>4</v>
      </c>
      <c r="AO31" s="161">
        <v>4</v>
      </c>
      <c r="AP31" s="161">
        <v>8.125</v>
      </c>
      <c r="AQ31" s="161">
        <v>8.75</v>
      </c>
      <c r="AR31" s="161">
        <v>5</v>
      </c>
      <c r="AS31" s="161">
        <v>7.5</v>
      </c>
      <c r="AT31" s="161">
        <v>8.125</v>
      </c>
      <c r="AU31" s="161">
        <v>5</v>
      </c>
      <c r="AV31" s="161">
        <v>7.5</v>
      </c>
      <c r="AW31" s="161">
        <v>2.1875</v>
      </c>
      <c r="AX31" s="161">
        <v>3.75</v>
      </c>
      <c r="AY31" s="161">
        <v>5</v>
      </c>
      <c r="AZ31" s="161">
        <v>15</v>
      </c>
      <c r="BA31" s="161">
        <f>SUM(AE31:AO31)</f>
        <v>32.75</v>
      </c>
      <c r="BB31" s="161">
        <f>SUMIFS(AP31:AZ31, AP31:AZ31, "&lt;&gt;")/SUMIFS($AP$5:$AZ$5, AP31:AZ31, "&lt;&gt;")*100</f>
        <v>75.9375</v>
      </c>
    </row>
    <row r="32" spans="1:54">
      <c r="A32" s="174" t="s">
        <v>296</v>
      </c>
      <c r="B32" s="174" t="s">
        <v>405</v>
      </c>
      <c r="E32" s="5" t="s">
        <v>286</v>
      </c>
      <c r="F32" s="7" t="s">
        <v>398</v>
      </c>
      <c r="G32" s="5">
        <v>3</v>
      </c>
      <c r="H32" s="6">
        <v>2</v>
      </c>
      <c r="I32" s="6">
        <v>2</v>
      </c>
      <c r="J32" s="6"/>
      <c r="K32" s="6"/>
      <c r="L32" s="6"/>
      <c r="M32" s="6"/>
      <c r="N32" s="6"/>
      <c r="O32" s="6"/>
      <c r="P32" s="6"/>
      <c r="Q32" s="7"/>
      <c r="R32" s="6">
        <f t="shared" si="11"/>
        <v>7.5</v>
      </c>
      <c r="S32" s="6">
        <f t="shared" si="12"/>
        <v>5</v>
      </c>
      <c r="T32" s="6">
        <f t="shared" si="13"/>
        <v>5</v>
      </c>
      <c r="U32" s="6" t="str">
        <f t="shared" si="14"/>
        <v/>
      </c>
      <c r="V32" s="6" t="str">
        <f t="shared" si="15"/>
        <v/>
      </c>
      <c r="W32" s="6" t="str">
        <f t="shared" si="16"/>
        <v/>
      </c>
      <c r="X32" s="6" t="str">
        <f t="shared" si="17"/>
        <v/>
      </c>
      <c r="Y32" s="6" t="str">
        <f t="shared" si="18"/>
        <v/>
      </c>
      <c r="Z32" s="6" t="str">
        <f t="shared" si="19"/>
        <v/>
      </c>
      <c r="AA32" s="6" t="str">
        <f t="shared" si="20"/>
        <v/>
      </c>
      <c r="AB32" s="7" t="str">
        <f t="shared" si="21"/>
        <v/>
      </c>
    </row>
    <row r="33" spans="1:28">
      <c r="A33" s="174" t="s">
        <v>296</v>
      </c>
      <c r="B33" s="174" t="s">
        <v>406</v>
      </c>
      <c r="E33" s="8" t="s">
        <v>296</v>
      </c>
      <c r="F33" s="9" t="s">
        <v>398</v>
      </c>
      <c r="G33" s="8"/>
      <c r="J33">
        <v>4</v>
      </c>
      <c r="K33">
        <v>4</v>
      </c>
      <c r="L33">
        <v>1</v>
      </c>
      <c r="Q33" s="9"/>
      <c r="R33" t="str">
        <f t="shared" si="11"/>
        <v/>
      </c>
      <c r="S33" t="str">
        <f t="shared" si="12"/>
        <v/>
      </c>
      <c r="T33" t="str">
        <f t="shared" si="13"/>
        <v/>
      </c>
      <c r="U33">
        <f t="shared" si="14"/>
        <v>10</v>
      </c>
      <c r="V33">
        <f t="shared" si="15"/>
        <v>10</v>
      </c>
      <c r="W33">
        <f t="shared" si="16"/>
        <v>2.5</v>
      </c>
      <c r="X33" t="str">
        <f t="shared" si="17"/>
        <v/>
      </c>
      <c r="Y33" t="str">
        <f t="shared" si="18"/>
        <v/>
      </c>
      <c r="Z33" t="str">
        <f t="shared" si="19"/>
        <v/>
      </c>
      <c r="AA33" t="str">
        <f t="shared" si="20"/>
        <v/>
      </c>
      <c r="AB33" s="9" t="str">
        <f t="shared" si="21"/>
        <v/>
      </c>
    </row>
    <row r="34" spans="1:28">
      <c r="A34" s="173" t="s">
        <v>302</v>
      </c>
      <c r="B34" s="173" t="s">
        <v>407</v>
      </c>
      <c r="E34" s="8" t="s">
        <v>302</v>
      </c>
      <c r="F34" s="9" t="s">
        <v>398</v>
      </c>
      <c r="G34" s="8"/>
      <c r="M34">
        <v>4</v>
      </c>
      <c r="N34">
        <v>2</v>
      </c>
      <c r="Q34" s="9"/>
      <c r="R34" t="str">
        <f t="shared" si="11"/>
        <v/>
      </c>
      <c r="S34" t="str">
        <f t="shared" si="12"/>
        <v/>
      </c>
      <c r="T34" t="str">
        <f t="shared" si="13"/>
        <v/>
      </c>
      <c r="U34" t="str">
        <f t="shared" si="14"/>
        <v/>
      </c>
      <c r="V34" t="str">
        <f t="shared" si="15"/>
        <v/>
      </c>
      <c r="W34" t="str">
        <f t="shared" si="16"/>
        <v/>
      </c>
      <c r="X34">
        <f t="shared" si="17"/>
        <v>10</v>
      </c>
      <c r="Y34">
        <f t="shared" si="18"/>
        <v>2.5</v>
      </c>
      <c r="Z34" t="str">
        <f t="shared" si="19"/>
        <v/>
      </c>
      <c r="AA34" t="str">
        <f t="shared" si="20"/>
        <v/>
      </c>
      <c r="AB34" s="9" t="str">
        <f t="shared" si="21"/>
        <v/>
      </c>
    </row>
    <row r="35" spans="1:28" ht="14.45" thickBot="1">
      <c r="A35" s="173" t="s">
        <v>302</v>
      </c>
      <c r="B35" s="173" t="s">
        <v>408</v>
      </c>
      <c r="E35" s="8" t="s">
        <v>336</v>
      </c>
      <c r="F35" s="9" t="s">
        <v>398</v>
      </c>
      <c r="G35" s="8"/>
      <c r="Q35" s="9"/>
      <c r="R35" t="str">
        <f t="shared" si="11"/>
        <v/>
      </c>
      <c r="S35" t="str">
        <f t="shared" si="12"/>
        <v/>
      </c>
      <c r="T35" t="str">
        <f t="shared" si="13"/>
        <v/>
      </c>
      <c r="U35" t="str">
        <f t="shared" si="14"/>
        <v/>
      </c>
      <c r="V35" t="str">
        <f t="shared" si="15"/>
        <v/>
      </c>
      <c r="W35" t="str">
        <f t="shared" si="16"/>
        <v/>
      </c>
      <c r="X35" t="str">
        <f t="shared" si="17"/>
        <v/>
      </c>
      <c r="Y35" t="str">
        <f t="shared" si="18"/>
        <v/>
      </c>
      <c r="Z35" t="str">
        <f t="shared" si="19"/>
        <v/>
      </c>
      <c r="AA35" t="str">
        <f t="shared" si="20"/>
        <v/>
      </c>
      <c r="AB35" s="9" t="str">
        <f t="shared" si="21"/>
        <v/>
      </c>
    </row>
    <row r="36" spans="1:28">
      <c r="A36" s="159" t="s">
        <v>336</v>
      </c>
      <c r="B36" s="159" t="s">
        <v>409</v>
      </c>
      <c r="E36" s="5" t="s">
        <v>286</v>
      </c>
      <c r="F36" s="7" t="s">
        <v>398</v>
      </c>
      <c r="G36" s="5">
        <v>2</v>
      </c>
      <c r="H36" s="6">
        <v>4</v>
      </c>
      <c r="I36" s="6">
        <v>1</v>
      </c>
      <c r="J36" s="6"/>
      <c r="K36" s="6"/>
      <c r="L36" s="6"/>
      <c r="M36" s="6"/>
      <c r="N36" s="6"/>
      <c r="O36" s="6"/>
      <c r="P36" s="6"/>
      <c r="Q36" s="6"/>
      <c r="R36" s="5">
        <f t="shared" si="11"/>
        <v>5</v>
      </c>
      <c r="S36" s="6">
        <f t="shared" si="12"/>
        <v>10</v>
      </c>
      <c r="T36" s="6">
        <f t="shared" si="13"/>
        <v>2.5</v>
      </c>
      <c r="U36" s="6" t="str">
        <f t="shared" si="14"/>
        <v/>
      </c>
      <c r="V36" s="6" t="str">
        <f t="shared" si="15"/>
        <v/>
      </c>
      <c r="W36" s="6" t="str">
        <f t="shared" si="16"/>
        <v/>
      </c>
      <c r="X36" s="6" t="str">
        <f t="shared" si="17"/>
        <v/>
      </c>
      <c r="Y36" s="6" t="str">
        <f t="shared" si="18"/>
        <v/>
      </c>
      <c r="Z36" s="6" t="str">
        <f t="shared" si="19"/>
        <v/>
      </c>
      <c r="AA36" s="6" t="str">
        <f t="shared" si="20"/>
        <v/>
      </c>
      <c r="AB36" s="7" t="str">
        <f t="shared" si="21"/>
        <v/>
      </c>
    </row>
    <row r="37" spans="1:28">
      <c r="A37" s="159" t="s">
        <v>336</v>
      </c>
      <c r="B37" s="159" t="s">
        <v>410</v>
      </c>
      <c r="E37" s="8" t="s">
        <v>296</v>
      </c>
      <c r="F37" s="9" t="s">
        <v>398</v>
      </c>
      <c r="G37" s="8"/>
      <c r="J37">
        <v>3</v>
      </c>
      <c r="K37">
        <v>4</v>
      </c>
      <c r="L37">
        <v>2</v>
      </c>
      <c r="R37" s="8" t="str">
        <f t="shared" si="11"/>
        <v/>
      </c>
      <c r="S37" t="str">
        <f t="shared" si="12"/>
        <v/>
      </c>
      <c r="T37" t="str">
        <f t="shared" si="13"/>
        <v/>
      </c>
      <c r="U37">
        <f t="shared" si="14"/>
        <v>7.5</v>
      </c>
      <c r="V37">
        <f t="shared" si="15"/>
        <v>10</v>
      </c>
      <c r="W37">
        <f t="shared" si="16"/>
        <v>5</v>
      </c>
      <c r="X37" t="str">
        <f t="shared" si="17"/>
        <v/>
      </c>
      <c r="Y37" t="str">
        <f t="shared" si="18"/>
        <v/>
      </c>
      <c r="Z37" t="str">
        <f t="shared" si="19"/>
        <v/>
      </c>
      <c r="AA37" t="str">
        <f t="shared" si="20"/>
        <v/>
      </c>
      <c r="AB37" s="9" t="str">
        <f t="shared" si="21"/>
        <v/>
      </c>
    </row>
    <row r="38" spans="1:28">
      <c r="A38" s="159" t="s">
        <v>336</v>
      </c>
      <c r="B38" s="159" t="s">
        <v>411</v>
      </c>
      <c r="E38" s="8" t="s">
        <v>302</v>
      </c>
      <c r="F38" s="9" t="s">
        <v>398</v>
      </c>
      <c r="G38" s="8"/>
      <c r="M38">
        <v>3</v>
      </c>
      <c r="N38">
        <v>2</v>
      </c>
      <c r="R38" s="8" t="str">
        <f t="shared" si="11"/>
        <v/>
      </c>
      <c r="S38" t="str">
        <f t="shared" si="12"/>
        <v/>
      </c>
      <c r="T38" t="str">
        <f t="shared" si="13"/>
        <v/>
      </c>
      <c r="U38" t="str">
        <f t="shared" si="14"/>
        <v/>
      </c>
      <c r="V38" t="str">
        <f t="shared" si="15"/>
        <v/>
      </c>
      <c r="W38" t="str">
        <f t="shared" si="16"/>
        <v/>
      </c>
      <c r="X38">
        <f t="shared" si="17"/>
        <v>7.5</v>
      </c>
      <c r="Y38">
        <f t="shared" si="18"/>
        <v>2.5</v>
      </c>
      <c r="Z38" t="str">
        <f t="shared" si="19"/>
        <v/>
      </c>
      <c r="AA38" t="str">
        <f t="shared" si="20"/>
        <v/>
      </c>
      <c r="AB38" s="9" t="str">
        <f t="shared" si="21"/>
        <v/>
      </c>
    </row>
    <row r="39" spans="1:28" ht="14.45" thickBot="1">
      <c r="E39" s="10" t="s">
        <v>336</v>
      </c>
      <c r="F39" s="12" t="s">
        <v>398</v>
      </c>
      <c r="G39" s="10"/>
      <c r="H39" s="11"/>
      <c r="I39" s="11"/>
      <c r="J39" s="11"/>
      <c r="K39" s="11"/>
      <c r="L39" s="11"/>
      <c r="M39" s="11"/>
      <c r="N39" s="11"/>
      <c r="O39" s="11" t="s">
        <v>103</v>
      </c>
      <c r="P39" s="11" t="s">
        <v>103</v>
      </c>
      <c r="Q39" s="11" t="s">
        <v>103</v>
      </c>
      <c r="R39" s="10" t="str">
        <f t="shared" si="11"/>
        <v/>
      </c>
      <c r="S39" s="11" t="str">
        <f t="shared" si="12"/>
        <v/>
      </c>
      <c r="T39" s="11" t="str">
        <f t="shared" si="13"/>
        <v/>
      </c>
      <c r="U39" s="11" t="str">
        <f t="shared" si="14"/>
        <v/>
      </c>
      <c r="V39" s="11" t="str">
        <f t="shared" si="15"/>
        <v/>
      </c>
      <c r="W39" s="11" t="str">
        <f t="shared" si="16"/>
        <v/>
      </c>
      <c r="X39" s="11" t="str">
        <f t="shared" si="17"/>
        <v/>
      </c>
      <c r="Y39" s="11" t="str">
        <f t="shared" si="18"/>
        <v/>
      </c>
      <c r="Z39" s="11" t="str">
        <f t="shared" si="19"/>
        <v/>
      </c>
      <c r="AA39" s="11" t="str">
        <f t="shared" si="20"/>
        <v/>
      </c>
      <c r="AB39" s="12" t="str">
        <f t="shared" si="21"/>
        <v/>
      </c>
    </row>
    <row r="40" spans="1:28">
      <c r="E40" s="5" t="s">
        <v>286</v>
      </c>
      <c r="F40" s="7" t="s">
        <v>398</v>
      </c>
      <c r="G40" s="5">
        <v>4</v>
      </c>
      <c r="H40" s="6">
        <v>4</v>
      </c>
      <c r="I40" s="6">
        <v>3</v>
      </c>
      <c r="J40" s="6"/>
      <c r="K40" s="6"/>
      <c r="L40" s="6"/>
      <c r="M40" s="6"/>
      <c r="N40" s="6"/>
      <c r="O40" s="6"/>
      <c r="P40" s="6"/>
      <c r="Q40" s="7"/>
      <c r="R40" s="6">
        <f t="shared" si="11"/>
        <v>10</v>
      </c>
      <c r="S40" s="6">
        <f t="shared" si="12"/>
        <v>10</v>
      </c>
      <c r="T40" s="6">
        <f t="shared" si="13"/>
        <v>7.5</v>
      </c>
      <c r="U40" s="6" t="str">
        <f t="shared" si="14"/>
        <v/>
      </c>
      <c r="V40" s="6" t="str">
        <f t="shared" si="15"/>
        <v/>
      </c>
      <c r="W40" s="6" t="str">
        <f t="shared" si="16"/>
        <v/>
      </c>
      <c r="X40" s="6" t="str">
        <f t="shared" si="17"/>
        <v/>
      </c>
      <c r="Y40" s="6" t="str">
        <f t="shared" si="18"/>
        <v/>
      </c>
      <c r="Z40" s="6" t="str">
        <f t="shared" si="19"/>
        <v/>
      </c>
      <c r="AA40" s="6" t="str">
        <f t="shared" si="20"/>
        <v/>
      </c>
      <c r="AB40" s="7" t="str">
        <f t="shared" si="21"/>
        <v/>
      </c>
    </row>
    <row r="41" spans="1:28">
      <c r="E41" s="8" t="s">
        <v>296</v>
      </c>
      <c r="F41" s="9" t="s">
        <v>398</v>
      </c>
      <c r="G41" s="8"/>
      <c r="J41">
        <v>2</v>
      </c>
      <c r="K41">
        <v>2</v>
      </c>
      <c r="L41">
        <v>4</v>
      </c>
      <c r="Q41" s="9"/>
      <c r="R41" t="str">
        <f t="shared" si="11"/>
        <v/>
      </c>
      <c r="S41" t="str">
        <f t="shared" si="12"/>
        <v/>
      </c>
      <c r="T41" t="str">
        <f t="shared" si="13"/>
        <v/>
      </c>
      <c r="U41">
        <f t="shared" si="14"/>
        <v>5</v>
      </c>
      <c r="V41">
        <f t="shared" si="15"/>
        <v>5</v>
      </c>
      <c r="W41">
        <f t="shared" si="16"/>
        <v>10</v>
      </c>
      <c r="X41" t="str">
        <f t="shared" si="17"/>
        <v/>
      </c>
      <c r="Y41" t="str">
        <f t="shared" si="18"/>
        <v/>
      </c>
      <c r="Z41" t="str">
        <f t="shared" si="19"/>
        <v/>
      </c>
      <c r="AA41" t="str">
        <f t="shared" si="20"/>
        <v/>
      </c>
      <c r="AB41" s="9" t="str">
        <f t="shared" si="21"/>
        <v/>
      </c>
    </row>
    <row r="42" spans="1:28">
      <c r="E42" s="8" t="s">
        <v>302</v>
      </c>
      <c r="F42" s="9" t="s">
        <v>398</v>
      </c>
      <c r="G42" s="8"/>
      <c r="M42">
        <v>3</v>
      </c>
      <c r="N42">
        <v>1</v>
      </c>
      <c r="Q42" s="9"/>
      <c r="R42" t="str">
        <f t="shared" si="11"/>
        <v/>
      </c>
      <c r="S42" t="str">
        <f t="shared" si="12"/>
        <v/>
      </c>
      <c r="T42" t="str">
        <f t="shared" si="13"/>
        <v/>
      </c>
      <c r="U42" t="str">
        <f t="shared" si="14"/>
        <v/>
      </c>
      <c r="V42" t="str">
        <f t="shared" si="15"/>
        <v/>
      </c>
      <c r="W42" t="str">
        <f t="shared" si="16"/>
        <v/>
      </c>
      <c r="X42">
        <f t="shared" si="17"/>
        <v>7.5</v>
      </c>
      <c r="Y42">
        <f t="shared" si="18"/>
        <v>1.25</v>
      </c>
      <c r="Z42" t="str">
        <f t="shared" si="19"/>
        <v/>
      </c>
      <c r="AA42" t="str">
        <f t="shared" si="20"/>
        <v/>
      </c>
      <c r="AB42" s="9" t="str">
        <f t="shared" si="21"/>
        <v/>
      </c>
    </row>
    <row r="43" spans="1:28" ht="14.45" thickBot="1">
      <c r="E43" s="10" t="s">
        <v>336</v>
      </c>
      <c r="F43" s="12" t="s">
        <v>398</v>
      </c>
      <c r="G43" s="10"/>
      <c r="H43" s="11"/>
      <c r="I43" s="11"/>
      <c r="J43" s="11"/>
      <c r="K43" s="11"/>
      <c r="L43" s="11"/>
      <c r="M43" s="11"/>
      <c r="N43" s="11"/>
      <c r="O43" s="11"/>
      <c r="P43" s="11"/>
      <c r="Q43" s="12"/>
      <c r="R43" s="11" t="str">
        <f t="shared" si="11"/>
        <v/>
      </c>
      <c r="S43" s="11" t="str">
        <f t="shared" si="12"/>
        <v/>
      </c>
      <c r="T43" s="11" t="str">
        <f t="shared" si="13"/>
        <v/>
      </c>
      <c r="U43" s="11" t="str">
        <f t="shared" si="14"/>
        <v/>
      </c>
      <c r="V43" s="11" t="str">
        <f t="shared" si="15"/>
        <v/>
      </c>
      <c r="W43" s="11" t="str">
        <f t="shared" si="16"/>
        <v/>
      </c>
      <c r="X43" s="11" t="str">
        <f t="shared" si="17"/>
        <v/>
      </c>
      <c r="Y43" s="11" t="str">
        <f t="shared" si="18"/>
        <v/>
      </c>
      <c r="Z43" s="11" t="str">
        <f t="shared" si="19"/>
        <v/>
      </c>
      <c r="AA43" s="11" t="str">
        <f t="shared" si="20"/>
        <v/>
      </c>
      <c r="AB43" s="12" t="str">
        <f t="shared" si="21"/>
        <v/>
      </c>
    </row>
    <row r="46" spans="1:28">
      <c r="A46" t="s">
        <v>480</v>
      </c>
    </row>
    <row r="47" spans="1:28">
      <c r="A47" s="2" t="s">
        <v>481</v>
      </c>
    </row>
    <row r="49" spans="1:54">
      <c r="A49" s="8" t="s">
        <v>482</v>
      </c>
      <c r="G49" s="175" t="s">
        <v>286</v>
      </c>
      <c r="H49" s="175" t="s">
        <v>286</v>
      </c>
      <c r="I49" s="175" t="s">
        <v>286</v>
      </c>
      <c r="J49" s="174" t="s">
        <v>296</v>
      </c>
      <c r="K49" s="174" t="s">
        <v>296</v>
      </c>
      <c r="L49" s="174" t="s">
        <v>296</v>
      </c>
      <c r="M49" s="173" t="s">
        <v>302</v>
      </c>
      <c r="N49" s="173" t="s">
        <v>302</v>
      </c>
      <c r="O49" s="159" t="s">
        <v>336</v>
      </c>
      <c r="P49" s="159" t="s">
        <v>336</v>
      </c>
      <c r="Q49" s="159" t="s">
        <v>336</v>
      </c>
      <c r="R49" s="175" t="s">
        <v>286</v>
      </c>
      <c r="S49" s="175" t="s">
        <v>286</v>
      </c>
      <c r="T49" s="175" t="s">
        <v>286</v>
      </c>
      <c r="U49" s="174" t="s">
        <v>296</v>
      </c>
      <c r="V49" s="174" t="s">
        <v>296</v>
      </c>
      <c r="W49" s="174" t="s">
        <v>296</v>
      </c>
      <c r="X49" s="173" t="s">
        <v>302</v>
      </c>
      <c r="Y49" s="173" t="s">
        <v>302</v>
      </c>
      <c r="Z49" s="159" t="s">
        <v>336</v>
      </c>
      <c r="AA49" s="159" t="s">
        <v>336</v>
      </c>
      <c r="AB49" s="159" t="s">
        <v>336</v>
      </c>
    </row>
    <row r="50" spans="1:54">
      <c r="E50" t="s">
        <v>396</v>
      </c>
      <c r="G50" s="164"/>
      <c r="H50" s="164"/>
      <c r="I50" s="164"/>
      <c r="J50" s="164"/>
      <c r="K50" s="164"/>
      <c r="L50" s="164"/>
      <c r="M50" s="164"/>
      <c r="N50" s="164"/>
      <c r="O50" s="165"/>
      <c r="P50" s="165"/>
      <c r="Q50" s="165"/>
      <c r="R50" s="164"/>
      <c r="S50" s="164"/>
      <c r="T50" s="164"/>
      <c r="U50" s="164"/>
      <c r="V50" s="164"/>
      <c r="W50" s="164"/>
      <c r="X50" s="164"/>
      <c r="Y50" s="164"/>
      <c r="Z50" s="165"/>
      <c r="AA50" s="165"/>
      <c r="AB50" s="165"/>
      <c r="AE50" s="175" t="s">
        <v>286</v>
      </c>
      <c r="AF50" s="175" t="s">
        <v>286</v>
      </c>
      <c r="AG50" s="175" t="s">
        <v>286</v>
      </c>
      <c r="AH50" s="174" t="s">
        <v>296</v>
      </c>
      <c r="AI50" s="174" t="s">
        <v>296</v>
      </c>
      <c r="AJ50" s="174" t="s">
        <v>296</v>
      </c>
      <c r="AK50" s="173" t="s">
        <v>302</v>
      </c>
      <c r="AL50" s="173" t="s">
        <v>302</v>
      </c>
      <c r="AM50" s="159" t="s">
        <v>336</v>
      </c>
      <c r="AN50" s="159" t="s">
        <v>336</v>
      </c>
      <c r="AO50" s="159" t="s">
        <v>336</v>
      </c>
      <c r="AP50" s="175" t="s">
        <v>286</v>
      </c>
      <c r="AQ50" s="175" t="s">
        <v>286</v>
      </c>
      <c r="AR50" s="175" t="s">
        <v>286</v>
      </c>
      <c r="AS50" s="174" t="s">
        <v>296</v>
      </c>
      <c r="AT50" s="174" t="s">
        <v>296</v>
      </c>
      <c r="AU50" s="174" t="s">
        <v>296</v>
      </c>
      <c r="AV50" s="173" t="s">
        <v>302</v>
      </c>
      <c r="AW50" s="173" t="s">
        <v>302</v>
      </c>
      <c r="AX50" s="159" t="s">
        <v>336</v>
      </c>
      <c r="AY50" s="159" t="s">
        <v>336</v>
      </c>
      <c r="AZ50" s="159" t="s">
        <v>336</v>
      </c>
    </row>
    <row r="51" spans="1:54" ht="14.45" thickBot="1">
      <c r="G51" s="64">
        <v>10</v>
      </c>
      <c r="H51" s="64">
        <v>10</v>
      </c>
      <c r="I51" s="64">
        <v>10</v>
      </c>
      <c r="J51" s="64">
        <v>10</v>
      </c>
      <c r="K51" s="64">
        <v>10</v>
      </c>
      <c r="L51" s="64">
        <v>10</v>
      </c>
      <c r="M51" s="64">
        <v>10</v>
      </c>
      <c r="N51" s="64">
        <v>5</v>
      </c>
      <c r="O51" s="64">
        <v>5</v>
      </c>
      <c r="P51" s="64">
        <v>5</v>
      </c>
      <c r="Q51" s="64">
        <v>15</v>
      </c>
      <c r="R51" s="64">
        <v>10</v>
      </c>
      <c r="S51" s="64">
        <v>10</v>
      </c>
      <c r="T51" s="64">
        <v>10</v>
      </c>
      <c r="U51" s="64">
        <v>10</v>
      </c>
      <c r="V51" s="64">
        <v>10</v>
      </c>
      <c r="W51" s="64">
        <v>10</v>
      </c>
      <c r="X51" s="64">
        <v>10</v>
      </c>
      <c r="Y51" s="64">
        <v>5</v>
      </c>
      <c r="Z51" s="64">
        <v>5</v>
      </c>
      <c r="AA51" s="64">
        <v>5</v>
      </c>
      <c r="AB51" s="64">
        <v>15</v>
      </c>
      <c r="AD51" s="162" t="s">
        <v>389</v>
      </c>
      <c r="AE51" s="183">
        <v>1999</v>
      </c>
    </row>
    <row r="52" spans="1:54" ht="14.45" thickBot="1">
      <c r="D52" s="101" t="s">
        <v>389</v>
      </c>
      <c r="E52" s="182" t="s">
        <v>390</v>
      </c>
      <c r="F52" s="181" t="s">
        <v>391</v>
      </c>
      <c r="G52" s="180" t="s">
        <v>401</v>
      </c>
      <c r="H52" s="166" t="s">
        <v>402</v>
      </c>
      <c r="I52" s="166" t="s">
        <v>403</v>
      </c>
      <c r="J52" s="166" t="s">
        <v>404</v>
      </c>
      <c r="K52" s="166" t="s">
        <v>405</v>
      </c>
      <c r="L52" s="166" t="s">
        <v>406</v>
      </c>
      <c r="M52" s="166" t="s">
        <v>407</v>
      </c>
      <c r="N52" s="166" t="s">
        <v>408</v>
      </c>
      <c r="O52" s="167" t="s">
        <v>409</v>
      </c>
      <c r="P52" s="167" t="s">
        <v>410</v>
      </c>
      <c r="Q52" s="179" t="s">
        <v>411</v>
      </c>
      <c r="R52" s="178" t="s">
        <v>395</v>
      </c>
      <c r="S52" s="168" t="s">
        <v>399</v>
      </c>
      <c r="T52" s="168" t="s">
        <v>400</v>
      </c>
      <c r="U52" s="168" t="s">
        <v>412</v>
      </c>
      <c r="V52" s="168" t="s">
        <v>413</v>
      </c>
      <c r="W52" s="168" t="s">
        <v>414</v>
      </c>
      <c r="X52" s="168" t="s">
        <v>415</v>
      </c>
      <c r="Y52" s="168" t="s">
        <v>416</v>
      </c>
      <c r="Z52" s="177" t="s">
        <v>417</v>
      </c>
      <c r="AA52" s="177" t="s">
        <v>418</v>
      </c>
      <c r="AB52" s="176" t="s">
        <v>419</v>
      </c>
      <c r="AE52" s="64">
        <v>10</v>
      </c>
      <c r="AF52" s="64">
        <v>10</v>
      </c>
      <c r="AG52" s="64">
        <v>10</v>
      </c>
      <c r="AH52" s="64">
        <v>10</v>
      </c>
      <c r="AI52" s="64">
        <v>10</v>
      </c>
      <c r="AJ52" s="64">
        <v>10</v>
      </c>
      <c r="AK52" s="64">
        <v>10</v>
      </c>
      <c r="AL52" s="64">
        <v>5</v>
      </c>
      <c r="AM52" s="64">
        <v>5</v>
      </c>
      <c r="AN52" s="64">
        <v>5</v>
      </c>
      <c r="AO52" s="64">
        <v>15</v>
      </c>
      <c r="AP52" s="64">
        <v>10</v>
      </c>
      <c r="AQ52" s="64">
        <v>10</v>
      </c>
      <c r="AR52" s="64">
        <v>10</v>
      </c>
      <c r="AS52" s="64">
        <v>10</v>
      </c>
      <c r="AT52" s="64">
        <v>10</v>
      </c>
      <c r="AU52" s="64">
        <v>10</v>
      </c>
      <c r="AV52" s="64">
        <v>10</v>
      </c>
      <c r="AW52" s="64">
        <v>5</v>
      </c>
      <c r="AX52" s="64">
        <v>5</v>
      </c>
      <c r="AY52" s="64">
        <v>5</v>
      </c>
      <c r="AZ52" s="64">
        <v>15</v>
      </c>
      <c r="BA52" s="64"/>
    </row>
    <row r="53" spans="1:54">
      <c r="A53" s="175" t="s">
        <v>286</v>
      </c>
      <c r="B53" s="175" t="s">
        <v>401</v>
      </c>
      <c r="D53" s="101">
        <v>1999</v>
      </c>
      <c r="E53" s="6" t="s">
        <v>286</v>
      </c>
      <c r="F53" s="7" t="s">
        <v>397</v>
      </c>
      <c r="G53" s="5">
        <v>4</v>
      </c>
      <c r="H53" s="6">
        <v>4</v>
      </c>
      <c r="I53" s="6">
        <v>2</v>
      </c>
      <c r="J53" s="6"/>
      <c r="K53" s="6"/>
      <c r="L53" s="6"/>
      <c r="M53" s="6"/>
      <c r="N53" s="6"/>
      <c r="O53" s="6"/>
      <c r="P53" s="6"/>
      <c r="Q53" s="6"/>
      <c r="R53" s="5">
        <f t="shared" ref="R53:R80" si="22">IF(G53="-","",IF(G53/4*R$5=0, "",G53/4*R$5))</f>
        <v>10</v>
      </c>
      <c r="S53" s="6">
        <f t="shared" ref="S53:S80" si="23">IF(H53="-","",IF(H53/4*S$5=0, "",H53/4*S$5))</f>
        <v>10</v>
      </c>
      <c r="T53" s="6">
        <f t="shared" ref="T53:T80" si="24">IF(I53="-","",IF(I53/4*T$5=0, "",I53/4*T$5))</f>
        <v>5</v>
      </c>
      <c r="U53" s="6" t="str">
        <f t="shared" ref="U53:U80" si="25">IF(J53="-","",IF(J53/4*U$5=0, "",J53/4*U$5))</f>
        <v/>
      </c>
      <c r="V53" s="6" t="str">
        <f t="shared" ref="V53:V80" si="26">IF(K53="-","",IF(K53/4*V$5=0, "",K53/4*V$5))</f>
        <v/>
      </c>
      <c r="W53" s="6" t="str">
        <f t="shared" ref="W53:W80" si="27">IF(L53="-","",IF(L53/4*W$5=0, "",L53/4*W$5))</f>
        <v/>
      </c>
      <c r="X53" s="6" t="str">
        <f t="shared" ref="X53:X80" si="28">IF(M53="-","",IF(M53/4*X$5=0, "",M53/4*X$5))</f>
        <v/>
      </c>
      <c r="Y53" s="6" t="str">
        <f t="shared" ref="Y53:Y80" si="29">IF(N53="-","",IF(N53/4*Y$5=0, "",N53/4*Y$5))</f>
        <v/>
      </c>
      <c r="Z53" s="6" t="str">
        <f t="shared" ref="Z53:Z80" si="30">IF(O53="-","",IF(O53/4*Z$5=0, "",O53/4*Z$5))</f>
        <v/>
      </c>
      <c r="AA53" s="6" t="str">
        <f t="shared" ref="AA53:AA80" si="31">IF(P53="-","",IF(P53/4*AA$5=0, "",P53/4*AA$5))</f>
        <v/>
      </c>
      <c r="AB53" s="7" t="str">
        <f t="shared" ref="AB53:AB80" si="32">IF(Q53="-","",IF(Q53/4*AB$5=0, "",Q53/4*AB$5))</f>
        <v/>
      </c>
      <c r="AD53" s="162" t="s">
        <v>453</v>
      </c>
      <c r="AE53" s="161" t="s">
        <v>454</v>
      </c>
      <c r="AF53" s="161" t="s">
        <v>455</v>
      </c>
      <c r="AG53" s="161" t="s">
        <v>456</v>
      </c>
      <c r="AH53" s="161" t="s">
        <v>457</v>
      </c>
      <c r="AI53" s="161" t="s">
        <v>458</v>
      </c>
      <c r="AJ53" s="161" t="s">
        <v>459</v>
      </c>
      <c r="AK53" s="161" t="s">
        <v>460</v>
      </c>
      <c r="AL53" s="161" t="s">
        <v>461</v>
      </c>
      <c r="AM53" s="161" t="s">
        <v>462</v>
      </c>
      <c r="AN53" s="161" t="s">
        <v>463</v>
      </c>
      <c r="AO53" s="161" t="s">
        <v>464</v>
      </c>
      <c r="AP53" s="161" t="s">
        <v>465</v>
      </c>
      <c r="AQ53" s="161" t="s">
        <v>466</v>
      </c>
      <c r="AR53" s="161" t="s">
        <v>467</v>
      </c>
      <c r="AS53" s="161" t="s">
        <v>468</v>
      </c>
      <c r="AT53" s="161" t="s">
        <v>469</v>
      </c>
      <c r="AU53" s="161" t="s">
        <v>470</v>
      </c>
      <c r="AV53" s="161" t="s">
        <v>471</v>
      </c>
      <c r="AW53" s="161" t="s">
        <v>472</v>
      </c>
      <c r="AX53" s="161" t="s">
        <v>473</v>
      </c>
      <c r="AY53" s="161" t="s">
        <v>474</v>
      </c>
      <c r="AZ53" s="161" t="s">
        <v>475</v>
      </c>
      <c r="BA53" s="161" t="s">
        <v>476</v>
      </c>
      <c r="BB53" s="161" t="s">
        <v>477</v>
      </c>
    </row>
    <row r="54" spans="1:54">
      <c r="A54" s="175" t="s">
        <v>286</v>
      </c>
      <c r="B54" s="175" t="s">
        <v>402</v>
      </c>
      <c r="D54" s="99">
        <v>1999</v>
      </c>
      <c r="E54" t="s">
        <v>296</v>
      </c>
      <c r="F54" s="9" t="s">
        <v>397</v>
      </c>
      <c r="G54" s="8"/>
      <c r="J54">
        <v>3</v>
      </c>
      <c r="K54">
        <v>3</v>
      </c>
      <c r="L54">
        <v>1</v>
      </c>
      <c r="R54" s="8" t="str">
        <f t="shared" si="22"/>
        <v/>
      </c>
      <c r="S54" t="str">
        <f t="shared" si="23"/>
        <v/>
      </c>
      <c r="T54" t="str">
        <f t="shared" si="24"/>
        <v/>
      </c>
      <c r="U54">
        <f t="shared" si="25"/>
        <v>7.5</v>
      </c>
      <c r="V54">
        <f t="shared" si="26"/>
        <v>7.5</v>
      </c>
      <c r="W54">
        <f t="shared" si="27"/>
        <v>2.5</v>
      </c>
      <c r="X54" t="str">
        <f t="shared" si="28"/>
        <v/>
      </c>
      <c r="Y54" t="str">
        <f t="shared" si="29"/>
        <v/>
      </c>
      <c r="Z54" t="str">
        <f t="shared" si="30"/>
        <v/>
      </c>
      <c r="AA54" t="str">
        <f t="shared" si="31"/>
        <v/>
      </c>
      <c r="AB54" s="9" t="str">
        <f t="shared" si="32"/>
        <v/>
      </c>
      <c r="AD54" s="163" t="s">
        <v>398</v>
      </c>
      <c r="AE54" s="161">
        <v>3</v>
      </c>
      <c r="AF54" s="161">
        <v>3.3333333333333335</v>
      </c>
      <c r="AG54" s="161">
        <v>2</v>
      </c>
      <c r="AH54" s="161">
        <v>3</v>
      </c>
      <c r="AI54" s="161">
        <v>3.3333333333333335</v>
      </c>
      <c r="AJ54" s="161">
        <v>2.3333333333333335</v>
      </c>
      <c r="AK54" s="161">
        <v>3.3333333333333335</v>
      </c>
      <c r="AL54" s="161">
        <v>1.6666666666666667</v>
      </c>
      <c r="AM54" s="161"/>
      <c r="AN54" s="161"/>
      <c r="AO54" s="161"/>
      <c r="AP54" s="161">
        <v>7.5</v>
      </c>
      <c r="AQ54" s="161">
        <v>8.3333333333333339</v>
      </c>
      <c r="AR54" s="161">
        <v>5</v>
      </c>
      <c r="AS54" s="161">
        <v>7.5</v>
      </c>
      <c r="AT54" s="161">
        <v>8.3333333333333339</v>
      </c>
      <c r="AU54" s="161">
        <v>5.833333333333333</v>
      </c>
      <c r="AV54" s="161">
        <v>8.3333333333333339</v>
      </c>
      <c r="AW54" s="161">
        <v>2.0833333333333335</v>
      </c>
      <c r="AX54" s="161"/>
      <c r="AY54" s="161"/>
      <c r="AZ54" s="161"/>
      <c r="BA54" s="161">
        <f>SUM(AE54:AO54)</f>
        <v>22</v>
      </c>
      <c r="BB54" s="161">
        <f>SUMIFS(AP54:AZ54, AP54:AZ54, "&lt;&gt;")/SUMIFS($AP$5:$AZ$5, AP54:AZ54, "&lt;&gt;")*100</f>
        <v>70.555555555555571</v>
      </c>
    </row>
    <row r="55" spans="1:54">
      <c r="A55" s="175" t="s">
        <v>286</v>
      </c>
      <c r="B55" s="175" t="s">
        <v>403</v>
      </c>
      <c r="D55" s="99">
        <v>1999</v>
      </c>
      <c r="E55" t="s">
        <v>302</v>
      </c>
      <c r="F55" s="9" t="s">
        <v>397</v>
      </c>
      <c r="G55" s="8"/>
      <c r="M55">
        <v>2</v>
      </c>
      <c r="N55">
        <v>2</v>
      </c>
      <c r="R55" s="8" t="str">
        <f t="shared" si="22"/>
        <v/>
      </c>
      <c r="S55" t="str">
        <f t="shared" si="23"/>
        <v/>
      </c>
      <c r="T55" t="str">
        <f t="shared" si="24"/>
        <v/>
      </c>
      <c r="U55" t="str">
        <f t="shared" si="25"/>
        <v/>
      </c>
      <c r="V55" t="str">
        <f t="shared" si="26"/>
        <v/>
      </c>
      <c r="W55" t="str">
        <f t="shared" si="27"/>
        <v/>
      </c>
      <c r="X55">
        <f t="shared" si="28"/>
        <v>5</v>
      </c>
      <c r="Y55">
        <f t="shared" si="29"/>
        <v>2.5</v>
      </c>
      <c r="Z55" t="str">
        <f t="shared" si="30"/>
        <v/>
      </c>
      <c r="AA55" t="str">
        <f t="shared" si="31"/>
        <v/>
      </c>
      <c r="AB55" s="9" t="str">
        <f t="shared" si="32"/>
        <v/>
      </c>
      <c r="AD55" s="163" t="s">
        <v>397</v>
      </c>
      <c r="AE55" s="161">
        <v>4</v>
      </c>
      <c r="AF55" s="161">
        <v>4</v>
      </c>
      <c r="AG55" s="161">
        <v>2</v>
      </c>
      <c r="AH55" s="161">
        <v>3</v>
      </c>
      <c r="AI55" s="161">
        <v>3</v>
      </c>
      <c r="AJ55" s="161">
        <v>1</v>
      </c>
      <c r="AK55" s="161">
        <v>2</v>
      </c>
      <c r="AL55" s="161">
        <v>2</v>
      </c>
      <c r="AM55" s="161">
        <v>3</v>
      </c>
      <c r="AN55" s="161">
        <v>4</v>
      </c>
      <c r="AO55" s="161">
        <v>4</v>
      </c>
      <c r="AP55" s="161">
        <v>10</v>
      </c>
      <c r="AQ55" s="161">
        <v>10</v>
      </c>
      <c r="AR55" s="161">
        <v>5</v>
      </c>
      <c r="AS55" s="161">
        <v>7.5</v>
      </c>
      <c r="AT55" s="161">
        <v>7.5</v>
      </c>
      <c r="AU55" s="161">
        <v>2.5</v>
      </c>
      <c r="AV55" s="161">
        <v>5</v>
      </c>
      <c r="AW55" s="161">
        <v>2.5</v>
      </c>
      <c r="AX55" s="161">
        <v>3.75</v>
      </c>
      <c r="AY55" s="161">
        <v>5</v>
      </c>
      <c r="AZ55" s="161">
        <v>15</v>
      </c>
      <c r="BA55" s="161">
        <f>SUM(AE55:AO55)</f>
        <v>32</v>
      </c>
      <c r="BB55" s="161">
        <f>SUMIFS(AP55:AZ55, AP55:AZ55, "&lt;&gt;")/SUMIFS($AP$5:$AZ$5, AP55:AZ55, "&lt;&gt;")*100</f>
        <v>73.75</v>
      </c>
    </row>
    <row r="56" spans="1:54" ht="14.45" thickBot="1">
      <c r="A56" s="174" t="s">
        <v>296</v>
      </c>
      <c r="B56" s="174" t="s">
        <v>404</v>
      </c>
      <c r="D56" s="100">
        <v>1999</v>
      </c>
      <c r="E56" s="11" t="s">
        <v>336</v>
      </c>
      <c r="F56" s="12" t="s">
        <v>397</v>
      </c>
      <c r="G56" s="10"/>
      <c r="H56" s="11"/>
      <c r="I56" s="11"/>
      <c r="J56" s="11"/>
      <c r="K56" s="11"/>
      <c r="L56" s="11"/>
      <c r="M56" s="11"/>
      <c r="N56" s="11"/>
      <c r="O56" s="11">
        <v>3</v>
      </c>
      <c r="P56" s="11">
        <v>4</v>
      </c>
      <c r="Q56" s="11">
        <v>4</v>
      </c>
      <c r="R56" s="10" t="str">
        <f t="shared" si="22"/>
        <v/>
      </c>
      <c r="S56" s="11" t="str">
        <f t="shared" si="23"/>
        <v/>
      </c>
      <c r="T56" s="11" t="str">
        <f t="shared" si="24"/>
        <v/>
      </c>
      <c r="U56" s="11" t="str">
        <f t="shared" si="25"/>
        <v/>
      </c>
      <c r="V56" s="11" t="str">
        <f t="shared" si="26"/>
        <v/>
      </c>
      <c r="W56" s="11" t="str">
        <f t="shared" si="27"/>
        <v/>
      </c>
      <c r="X56" s="11" t="str">
        <f t="shared" si="28"/>
        <v/>
      </c>
      <c r="Y56" s="11" t="str">
        <f t="shared" si="29"/>
        <v/>
      </c>
      <c r="Z56" s="11">
        <f t="shared" si="30"/>
        <v>3.75</v>
      </c>
      <c r="AA56" s="11">
        <f t="shared" si="31"/>
        <v>5</v>
      </c>
      <c r="AB56" s="12">
        <f t="shared" si="32"/>
        <v>15</v>
      </c>
      <c r="AD56" s="163" t="s">
        <v>317</v>
      </c>
      <c r="AE56" s="161">
        <v>3.25</v>
      </c>
      <c r="AF56" s="161">
        <v>3.5</v>
      </c>
      <c r="AG56" s="161">
        <v>2</v>
      </c>
      <c r="AH56" s="161">
        <v>3</v>
      </c>
      <c r="AI56" s="161">
        <v>3.25</v>
      </c>
      <c r="AJ56" s="161">
        <v>2</v>
      </c>
      <c r="AK56" s="161">
        <v>3</v>
      </c>
      <c r="AL56" s="161">
        <v>1.75</v>
      </c>
      <c r="AM56" s="161">
        <v>3</v>
      </c>
      <c r="AN56" s="161">
        <v>4</v>
      </c>
      <c r="AO56" s="161">
        <v>4</v>
      </c>
      <c r="AP56" s="161">
        <v>8.125</v>
      </c>
      <c r="AQ56" s="161">
        <v>8.75</v>
      </c>
      <c r="AR56" s="161">
        <v>5</v>
      </c>
      <c r="AS56" s="161">
        <v>7.5</v>
      </c>
      <c r="AT56" s="161">
        <v>8.125</v>
      </c>
      <c r="AU56" s="161">
        <v>5</v>
      </c>
      <c r="AV56" s="161">
        <v>7.5</v>
      </c>
      <c r="AW56" s="161">
        <v>2.1875</v>
      </c>
      <c r="AX56" s="161">
        <v>3.75</v>
      </c>
      <c r="AY56" s="161">
        <v>5</v>
      </c>
      <c r="AZ56" s="161">
        <v>15</v>
      </c>
      <c r="BA56" s="161">
        <f>SUM(AE56:AO56)</f>
        <v>32.75</v>
      </c>
      <c r="BB56" s="161">
        <f>SUMIFS(AP56:AZ56, AP56:AZ56, "&lt;&gt;")/SUMIFS($AP$5:$AZ$5, AP56:AZ56, "&lt;&gt;")*100</f>
        <v>75.9375</v>
      </c>
    </row>
    <row r="57" spans="1:54">
      <c r="A57" s="174" t="s">
        <v>296</v>
      </c>
      <c r="B57" s="174" t="s">
        <v>405</v>
      </c>
      <c r="D57" s="101">
        <v>1999</v>
      </c>
      <c r="E57" s="5" t="s">
        <v>286</v>
      </c>
      <c r="F57" s="7" t="s">
        <v>398</v>
      </c>
      <c r="G57" s="5">
        <v>3</v>
      </c>
      <c r="H57" s="6">
        <v>2</v>
      </c>
      <c r="I57" s="6">
        <v>2</v>
      </c>
      <c r="J57" s="6"/>
      <c r="K57" s="6"/>
      <c r="L57" s="6"/>
      <c r="M57" s="6"/>
      <c r="N57" s="6"/>
      <c r="O57" s="6"/>
      <c r="P57" s="6"/>
      <c r="Q57" s="7"/>
      <c r="R57" s="6">
        <f t="shared" si="22"/>
        <v>7.5</v>
      </c>
      <c r="S57" s="6">
        <f t="shared" si="23"/>
        <v>5</v>
      </c>
      <c r="T57" s="6">
        <f t="shared" si="24"/>
        <v>5</v>
      </c>
      <c r="U57" s="6" t="str">
        <f t="shared" si="25"/>
        <v/>
      </c>
      <c r="V57" s="6" t="str">
        <f t="shared" si="26"/>
        <v/>
      </c>
      <c r="W57" s="6" t="str">
        <f t="shared" si="27"/>
        <v/>
      </c>
      <c r="X57" s="6" t="str">
        <f t="shared" si="28"/>
        <v/>
      </c>
      <c r="Y57" s="6" t="str">
        <f t="shared" si="29"/>
        <v/>
      </c>
      <c r="Z57" s="6" t="str">
        <f t="shared" si="30"/>
        <v/>
      </c>
      <c r="AA57" s="6" t="str">
        <f t="shared" si="31"/>
        <v/>
      </c>
      <c r="AB57" s="7" t="str">
        <f t="shared" si="32"/>
        <v/>
      </c>
    </row>
    <row r="58" spans="1:54">
      <c r="A58" s="174" t="s">
        <v>296</v>
      </c>
      <c r="B58" s="174" t="s">
        <v>406</v>
      </c>
      <c r="D58" s="99">
        <v>1999</v>
      </c>
      <c r="E58" s="8" t="s">
        <v>296</v>
      </c>
      <c r="F58" s="9" t="s">
        <v>398</v>
      </c>
      <c r="G58" s="8"/>
      <c r="J58">
        <v>4</v>
      </c>
      <c r="K58">
        <v>4</v>
      </c>
      <c r="L58">
        <v>1</v>
      </c>
      <c r="Q58" s="9"/>
      <c r="R58" t="str">
        <f t="shared" si="22"/>
        <v/>
      </c>
      <c r="S58" t="str">
        <f t="shared" si="23"/>
        <v/>
      </c>
      <c r="T58" t="str">
        <f t="shared" si="24"/>
        <v/>
      </c>
      <c r="U58">
        <f t="shared" si="25"/>
        <v>10</v>
      </c>
      <c r="V58">
        <f t="shared" si="26"/>
        <v>10</v>
      </c>
      <c r="W58">
        <f t="shared" si="27"/>
        <v>2.5</v>
      </c>
      <c r="X58" t="str">
        <f t="shared" si="28"/>
        <v/>
      </c>
      <c r="Y58" t="str">
        <f t="shared" si="29"/>
        <v/>
      </c>
      <c r="Z58" t="str">
        <f t="shared" si="30"/>
        <v/>
      </c>
      <c r="AA58" t="str">
        <f t="shared" si="31"/>
        <v/>
      </c>
      <c r="AB58" s="9" t="str">
        <f t="shared" si="32"/>
        <v/>
      </c>
    </row>
    <row r="59" spans="1:54">
      <c r="A59" s="173" t="s">
        <v>302</v>
      </c>
      <c r="B59" s="173" t="s">
        <v>407</v>
      </c>
      <c r="D59" s="99">
        <v>1999</v>
      </c>
      <c r="E59" s="8" t="s">
        <v>302</v>
      </c>
      <c r="F59" s="9" t="s">
        <v>398</v>
      </c>
      <c r="G59" s="8"/>
      <c r="M59">
        <v>4</v>
      </c>
      <c r="N59">
        <v>2</v>
      </c>
      <c r="Q59" s="9"/>
      <c r="R59" t="str">
        <f t="shared" si="22"/>
        <v/>
      </c>
      <c r="S59" t="str">
        <f t="shared" si="23"/>
        <v/>
      </c>
      <c r="T59" t="str">
        <f t="shared" si="24"/>
        <v/>
      </c>
      <c r="U59" t="str">
        <f t="shared" si="25"/>
        <v/>
      </c>
      <c r="V59" t="str">
        <f t="shared" si="26"/>
        <v/>
      </c>
      <c r="W59" t="str">
        <f t="shared" si="27"/>
        <v/>
      </c>
      <c r="X59">
        <f t="shared" si="28"/>
        <v>10</v>
      </c>
      <c r="Y59">
        <f t="shared" si="29"/>
        <v>2.5</v>
      </c>
      <c r="Z59" t="str">
        <f t="shared" si="30"/>
        <v/>
      </c>
      <c r="AA59" t="str">
        <f t="shared" si="31"/>
        <v/>
      </c>
      <c r="AB59" s="9" t="str">
        <f t="shared" si="32"/>
        <v/>
      </c>
    </row>
    <row r="60" spans="1:54" ht="14.45" thickBot="1">
      <c r="A60" s="173" t="s">
        <v>302</v>
      </c>
      <c r="B60" s="173" t="s">
        <v>408</v>
      </c>
      <c r="D60" s="100">
        <v>1999</v>
      </c>
      <c r="E60" s="8" t="s">
        <v>336</v>
      </c>
      <c r="F60" s="9" t="s">
        <v>398</v>
      </c>
      <c r="G60" s="8"/>
      <c r="Q60" s="9"/>
      <c r="R60" t="str">
        <f t="shared" si="22"/>
        <v/>
      </c>
      <c r="S60" t="str">
        <f t="shared" si="23"/>
        <v/>
      </c>
      <c r="T60" t="str">
        <f t="shared" si="24"/>
        <v/>
      </c>
      <c r="U60" t="str">
        <f t="shared" si="25"/>
        <v/>
      </c>
      <c r="V60" t="str">
        <f t="shared" si="26"/>
        <v/>
      </c>
      <c r="W60" t="str">
        <f t="shared" si="27"/>
        <v/>
      </c>
      <c r="X60" t="str">
        <f t="shared" si="28"/>
        <v/>
      </c>
      <c r="Y60" t="str">
        <f t="shared" si="29"/>
        <v/>
      </c>
      <c r="Z60" t="str">
        <f t="shared" si="30"/>
        <v/>
      </c>
      <c r="AA60" t="str">
        <f t="shared" si="31"/>
        <v/>
      </c>
      <c r="AB60" s="9" t="str">
        <f t="shared" si="32"/>
        <v/>
      </c>
    </row>
    <row r="61" spans="1:54">
      <c r="A61" s="159" t="s">
        <v>336</v>
      </c>
      <c r="B61" s="159" t="s">
        <v>409</v>
      </c>
      <c r="D61" s="101">
        <v>1999</v>
      </c>
      <c r="E61" s="5" t="s">
        <v>286</v>
      </c>
      <c r="F61" s="7" t="s">
        <v>398</v>
      </c>
      <c r="G61" s="5">
        <v>2</v>
      </c>
      <c r="H61" s="6">
        <v>4</v>
      </c>
      <c r="I61" s="6">
        <v>1</v>
      </c>
      <c r="J61" s="6"/>
      <c r="K61" s="6"/>
      <c r="L61" s="6"/>
      <c r="M61" s="6"/>
      <c r="N61" s="6"/>
      <c r="O61" s="6"/>
      <c r="P61" s="6"/>
      <c r="Q61" s="6"/>
      <c r="R61" s="5">
        <f t="shared" si="22"/>
        <v>5</v>
      </c>
      <c r="S61" s="6">
        <f t="shared" si="23"/>
        <v>10</v>
      </c>
      <c r="T61" s="6">
        <f t="shared" si="24"/>
        <v>2.5</v>
      </c>
      <c r="U61" s="6" t="str">
        <f t="shared" si="25"/>
        <v/>
      </c>
      <c r="V61" s="6" t="str">
        <f t="shared" si="26"/>
        <v/>
      </c>
      <c r="W61" s="6" t="str">
        <f t="shared" si="27"/>
        <v/>
      </c>
      <c r="X61" s="6" t="str">
        <f t="shared" si="28"/>
        <v/>
      </c>
      <c r="Y61" s="6" t="str">
        <f t="shared" si="29"/>
        <v/>
      </c>
      <c r="Z61" s="6" t="str">
        <f t="shared" si="30"/>
        <v/>
      </c>
      <c r="AA61" s="6" t="str">
        <f t="shared" si="31"/>
        <v/>
      </c>
      <c r="AB61" s="7" t="str">
        <f t="shared" si="32"/>
        <v/>
      </c>
    </row>
    <row r="62" spans="1:54">
      <c r="A62" s="159" t="s">
        <v>336</v>
      </c>
      <c r="B62" s="159" t="s">
        <v>410</v>
      </c>
      <c r="D62" s="99">
        <v>1999</v>
      </c>
      <c r="E62" s="8" t="s">
        <v>296</v>
      </c>
      <c r="F62" s="9" t="s">
        <v>398</v>
      </c>
      <c r="G62" s="8"/>
      <c r="J62">
        <v>3</v>
      </c>
      <c r="K62">
        <v>4</v>
      </c>
      <c r="L62">
        <v>2</v>
      </c>
      <c r="R62" s="8" t="str">
        <f t="shared" si="22"/>
        <v/>
      </c>
      <c r="S62" t="str">
        <f t="shared" si="23"/>
        <v/>
      </c>
      <c r="T62" t="str">
        <f t="shared" si="24"/>
        <v/>
      </c>
      <c r="U62">
        <f t="shared" si="25"/>
        <v>7.5</v>
      </c>
      <c r="V62">
        <f t="shared" si="26"/>
        <v>10</v>
      </c>
      <c r="W62">
        <f t="shared" si="27"/>
        <v>5</v>
      </c>
      <c r="X62" t="str">
        <f t="shared" si="28"/>
        <v/>
      </c>
      <c r="Y62" t="str">
        <f t="shared" si="29"/>
        <v/>
      </c>
      <c r="Z62" t="str">
        <f t="shared" si="30"/>
        <v/>
      </c>
      <c r="AA62" t="str">
        <f t="shared" si="31"/>
        <v/>
      </c>
      <c r="AB62" s="9" t="str">
        <f t="shared" si="32"/>
        <v/>
      </c>
      <c r="AP62" s="161"/>
      <c r="AQ62" s="161"/>
      <c r="AR62" s="161"/>
      <c r="AS62" s="161"/>
      <c r="AT62" s="161"/>
      <c r="AU62" s="161"/>
      <c r="AV62" s="161"/>
      <c r="AW62" s="161"/>
      <c r="AX62" s="161"/>
      <c r="AY62" s="161"/>
      <c r="AZ62" s="161"/>
      <c r="BA62" s="161"/>
    </row>
    <row r="63" spans="1:54">
      <c r="A63" s="159" t="s">
        <v>336</v>
      </c>
      <c r="B63" s="159" t="s">
        <v>411</v>
      </c>
      <c r="D63" s="99">
        <v>1999</v>
      </c>
      <c r="E63" s="8" t="s">
        <v>302</v>
      </c>
      <c r="F63" s="9" t="s">
        <v>398</v>
      </c>
      <c r="G63" s="8"/>
      <c r="M63">
        <v>3</v>
      </c>
      <c r="N63">
        <v>2</v>
      </c>
      <c r="R63" s="8" t="str">
        <f t="shared" si="22"/>
        <v/>
      </c>
      <c r="S63" t="str">
        <f t="shared" si="23"/>
        <v/>
      </c>
      <c r="T63" t="str">
        <f t="shared" si="24"/>
        <v/>
      </c>
      <c r="U63" t="str">
        <f t="shared" si="25"/>
        <v/>
      </c>
      <c r="V63" t="str">
        <f t="shared" si="26"/>
        <v/>
      </c>
      <c r="W63" t="str">
        <f t="shared" si="27"/>
        <v/>
      </c>
      <c r="X63">
        <f t="shared" si="28"/>
        <v>7.5</v>
      </c>
      <c r="Y63">
        <f t="shared" si="29"/>
        <v>2.5</v>
      </c>
      <c r="Z63" t="str">
        <f t="shared" si="30"/>
        <v/>
      </c>
      <c r="AA63" t="str">
        <f t="shared" si="31"/>
        <v/>
      </c>
      <c r="AB63" s="9" t="str">
        <f t="shared" si="32"/>
        <v/>
      </c>
    </row>
    <row r="64" spans="1:54" ht="14.45" thickBot="1">
      <c r="D64" s="100">
        <v>1999</v>
      </c>
      <c r="E64" s="10" t="s">
        <v>336</v>
      </c>
      <c r="F64" s="12" t="s">
        <v>398</v>
      </c>
      <c r="G64" s="10"/>
      <c r="H64" s="11"/>
      <c r="I64" s="11"/>
      <c r="J64" s="11"/>
      <c r="K64" s="11"/>
      <c r="L64" s="11"/>
      <c r="M64" s="11"/>
      <c r="N64" s="11"/>
      <c r="O64" s="11" t="s">
        <v>103</v>
      </c>
      <c r="P64" s="11" t="s">
        <v>103</v>
      </c>
      <c r="Q64" s="11" t="s">
        <v>103</v>
      </c>
      <c r="R64" s="10" t="str">
        <f t="shared" si="22"/>
        <v/>
      </c>
      <c r="S64" s="11" t="str">
        <f t="shared" si="23"/>
        <v/>
      </c>
      <c r="T64" s="11" t="str">
        <f t="shared" si="24"/>
        <v/>
      </c>
      <c r="U64" s="11" t="str">
        <f t="shared" si="25"/>
        <v/>
      </c>
      <c r="V64" s="11" t="str">
        <f t="shared" si="26"/>
        <v/>
      </c>
      <c r="W64" s="11" t="str">
        <f t="shared" si="27"/>
        <v/>
      </c>
      <c r="X64" s="11" t="str">
        <f t="shared" si="28"/>
        <v/>
      </c>
      <c r="Y64" s="11" t="str">
        <f t="shared" si="29"/>
        <v/>
      </c>
      <c r="Z64" s="11" t="str">
        <f t="shared" si="30"/>
        <v/>
      </c>
      <c r="AA64" s="11" t="str">
        <f t="shared" si="31"/>
        <v/>
      </c>
      <c r="AB64" s="12" t="str">
        <f t="shared" si="32"/>
        <v/>
      </c>
    </row>
    <row r="65" spans="4:28">
      <c r="D65" s="101">
        <v>1999</v>
      </c>
      <c r="E65" s="5" t="s">
        <v>286</v>
      </c>
      <c r="F65" s="7" t="s">
        <v>398</v>
      </c>
      <c r="G65" s="5">
        <v>4</v>
      </c>
      <c r="H65" s="6">
        <v>4</v>
      </c>
      <c r="I65" s="6">
        <v>3</v>
      </c>
      <c r="J65" s="6"/>
      <c r="K65" s="6"/>
      <c r="L65" s="6"/>
      <c r="M65" s="6"/>
      <c r="N65" s="6"/>
      <c r="O65" s="6"/>
      <c r="P65" s="6"/>
      <c r="Q65" s="7"/>
      <c r="R65" s="6">
        <f t="shared" si="22"/>
        <v>10</v>
      </c>
      <c r="S65" s="6">
        <f t="shared" si="23"/>
        <v>10</v>
      </c>
      <c r="T65" s="6">
        <f t="shared" si="24"/>
        <v>7.5</v>
      </c>
      <c r="U65" s="6" t="str">
        <f t="shared" si="25"/>
        <v/>
      </c>
      <c r="V65" s="6" t="str">
        <f t="shared" si="26"/>
        <v/>
      </c>
      <c r="W65" s="6" t="str">
        <f t="shared" si="27"/>
        <v/>
      </c>
      <c r="X65" s="6" t="str">
        <f t="shared" si="28"/>
        <v/>
      </c>
      <c r="Y65" s="6" t="str">
        <f t="shared" si="29"/>
        <v/>
      </c>
      <c r="Z65" s="6" t="str">
        <f t="shared" si="30"/>
        <v/>
      </c>
      <c r="AA65" s="6" t="str">
        <f t="shared" si="31"/>
        <v/>
      </c>
      <c r="AB65" s="7" t="str">
        <f t="shared" si="32"/>
        <v/>
      </c>
    </row>
    <row r="66" spans="4:28">
      <c r="D66" s="99">
        <v>1999</v>
      </c>
      <c r="E66" s="8" t="s">
        <v>296</v>
      </c>
      <c r="F66" s="9" t="s">
        <v>398</v>
      </c>
      <c r="G66" s="8"/>
      <c r="J66">
        <v>2</v>
      </c>
      <c r="K66">
        <v>2</v>
      </c>
      <c r="L66">
        <v>4</v>
      </c>
      <c r="Q66" s="9"/>
      <c r="R66" t="str">
        <f t="shared" si="22"/>
        <v/>
      </c>
      <c r="S66" t="str">
        <f t="shared" si="23"/>
        <v/>
      </c>
      <c r="T66" t="str">
        <f t="shared" si="24"/>
        <v/>
      </c>
      <c r="U66">
        <f t="shared" si="25"/>
        <v>5</v>
      </c>
      <c r="V66">
        <f t="shared" si="26"/>
        <v>5</v>
      </c>
      <c r="W66">
        <f t="shared" si="27"/>
        <v>10</v>
      </c>
      <c r="X66" t="str">
        <f t="shared" si="28"/>
        <v/>
      </c>
      <c r="Y66" t="str">
        <f t="shared" si="29"/>
        <v/>
      </c>
      <c r="Z66" t="str">
        <f t="shared" si="30"/>
        <v/>
      </c>
      <c r="AA66" t="str">
        <f t="shared" si="31"/>
        <v/>
      </c>
      <c r="AB66" s="9" t="str">
        <f t="shared" si="32"/>
        <v/>
      </c>
    </row>
    <row r="67" spans="4:28">
      <c r="D67" s="99">
        <v>1999</v>
      </c>
      <c r="E67" s="8" t="s">
        <v>302</v>
      </c>
      <c r="F67" s="9" t="s">
        <v>398</v>
      </c>
      <c r="G67" s="8"/>
      <c r="M67">
        <v>3</v>
      </c>
      <c r="N67">
        <v>1</v>
      </c>
      <c r="Q67" s="9"/>
      <c r="R67" t="str">
        <f t="shared" si="22"/>
        <v/>
      </c>
      <c r="S67" t="str">
        <f t="shared" si="23"/>
        <v/>
      </c>
      <c r="T67" t="str">
        <f t="shared" si="24"/>
        <v/>
      </c>
      <c r="U67" t="str">
        <f t="shared" si="25"/>
        <v/>
      </c>
      <c r="V67" t="str">
        <f t="shared" si="26"/>
        <v/>
      </c>
      <c r="W67" t="str">
        <f t="shared" si="27"/>
        <v/>
      </c>
      <c r="X67">
        <f t="shared" si="28"/>
        <v>7.5</v>
      </c>
      <c r="Y67">
        <f t="shared" si="29"/>
        <v>1.25</v>
      </c>
      <c r="Z67" t="str">
        <f t="shared" si="30"/>
        <v/>
      </c>
      <c r="AA67" t="str">
        <f t="shared" si="31"/>
        <v/>
      </c>
      <c r="AB67" s="9" t="str">
        <f t="shared" si="32"/>
        <v/>
      </c>
    </row>
    <row r="68" spans="4:28" ht="14.45" thickBot="1">
      <c r="D68" s="100">
        <v>1999</v>
      </c>
      <c r="E68" s="10" t="s">
        <v>336</v>
      </c>
      <c r="F68" s="12" t="s">
        <v>398</v>
      </c>
      <c r="G68" s="10"/>
      <c r="H68" s="11"/>
      <c r="I68" s="11"/>
      <c r="J68" s="11"/>
      <c r="K68" s="11"/>
      <c r="L68" s="11"/>
      <c r="M68" s="11"/>
      <c r="N68" s="11"/>
      <c r="O68" s="11"/>
      <c r="P68" s="11"/>
      <c r="Q68" s="12"/>
      <c r="R68" s="11" t="str">
        <f t="shared" si="22"/>
        <v/>
      </c>
      <c r="S68" s="11" t="str">
        <f t="shared" si="23"/>
        <v/>
      </c>
      <c r="T68" s="11" t="str">
        <f t="shared" si="24"/>
        <v/>
      </c>
      <c r="U68" s="11" t="str">
        <f t="shared" si="25"/>
        <v/>
      </c>
      <c r="V68" s="11" t="str">
        <f t="shared" si="26"/>
        <v/>
      </c>
      <c r="W68" s="11" t="str">
        <f t="shared" si="27"/>
        <v/>
      </c>
      <c r="X68" s="11" t="str">
        <f t="shared" si="28"/>
        <v/>
      </c>
      <c r="Y68" s="11" t="str">
        <f t="shared" si="29"/>
        <v/>
      </c>
      <c r="Z68" s="11" t="str">
        <f t="shared" si="30"/>
        <v/>
      </c>
      <c r="AA68" s="11" t="str">
        <f t="shared" si="31"/>
        <v/>
      </c>
      <c r="AB68" s="12" t="str">
        <f t="shared" si="32"/>
        <v/>
      </c>
    </row>
    <row r="69" spans="4:28">
      <c r="D69" s="101">
        <v>1998</v>
      </c>
      <c r="E69" s="5" t="s">
        <v>286</v>
      </c>
      <c r="F69" s="7" t="s">
        <v>397</v>
      </c>
      <c r="G69" s="5">
        <v>3</v>
      </c>
      <c r="H69" s="6">
        <v>1</v>
      </c>
      <c r="I69" s="6">
        <v>4</v>
      </c>
      <c r="J69" s="6"/>
      <c r="K69" s="6"/>
      <c r="L69" s="6"/>
      <c r="M69" s="6"/>
      <c r="N69" s="6"/>
      <c r="O69" s="6"/>
      <c r="P69" s="6"/>
      <c r="Q69" s="6"/>
      <c r="R69" s="5">
        <f t="shared" si="22"/>
        <v>7.5</v>
      </c>
      <c r="S69" s="6">
        <f t="shared" si="23"/>
        <v>2.5</v>
      </c>
      <c r="T69" s="6">
        <f t="shared" si="24"/>
        <v>10</v>
      </c>
      <c r="U69" s="6" t="str">
        <f t="shared" si="25"/>
        <v/>
      </c>
      <c r="V69" s="6" t="str">
        <f t="shared" si="26"/>
        <v/>
      </c>
      <c r="W69" s="6" t="str">
        <f t="shared" si="27"/>
        <v/>
      </c>
      <c r="X69" s="6" t="str">
        <f t="shared" si="28"/>
        <v/>
      </c>
      <c r="Y69" s="6" t="str">
        <f t="shared" si="29"/>
        <v/>
      </c>
      <c r="Z69" s="6" t="str">
        <f t="shared" si="30"/>
        <v/>
      </c>
      <c r="AA69" s="6" t="str">
        <f t="shared" si="31"/>
        <v/>
      </c>
      <c r="AB69" s="7" t="str">
        <f t="shared" si="32"/>
        <v/>
      </c>
    </row>
    <row r="70" spans="4:28">
      <c r="D70" s="99">
        <v>1998</v>
      </c>
      <c r="E70" s="8" t="s">
        <v>296</v>
      </c>
      <c r="F70" s="9" t="s">
        <v>397</v>
      </c>
      <c r="G70" s="8"/>
      <c r="J70">
        <v>4</v>
      </c>
      <c r="K70">
        <v>4</v>
      </c>
      <c r="L70">
        <v>2</v>
      </c>
      <c r="R70" s="8" t="str">
        <f t="shared" si="22"/>
        <v/>
      </c>
      <c r="S70" t="str">
        <f t="shared" si="23"/>
        <v/>
      </c>
      <c r="T70" t="str">
        <f t="shared" si="24"/>
        <v/>
      </c>
      <c r="U70">
        <f t="shared" si="25"/>
        <v>10</v>
      </c>
      <c r="V70">
        <f t="shared" si="26"/>
        <v>10</v>
      </c>
      <c r="W70">
        <f t="shared" si="27"/>
        <v>5</v>
      </c>
      <c r="X70" t="str">
        <f t="shared" si="28"/>
        <v/>
      </c>
      <c r="Y70" t="str">
        <f t="shared" si="29"/>
        <v/>
      </c>
      <c r="Z70" t="str">
        <f t="shared" si="30"/>
        <v/>
      </c>
      <c r="AA70" t="str">
        <f t="shared" si="31"/>
        <v/>
      </c>
      <c r="AB70" s="9" t="str">
        <f t="shared" si="32"/>
        <v/>
      </c>
    </row>
    <row r="71" spans="4:28">
      <c r="D71" s="99">
        <v>1998</v>
      </c>
      <c r="E71" s="8" t="s">
        <v>302</v>
      </c>
      <c r="F71" s="9" t="s">
        <v>397</v>
      </c>
      <c r="G71" s="8"/>
      <c r="M71">
        <v>4</v>
      </c>
      <c r="N71">
        <v>4</v>
      </c>
      <c r="R71" s="8" t="str">
        <f t="shared" si="22"/>
        <v/>
      </c>
      <c r="S71" t="str">
        <f t="shared" si="23"/>
        <v/>
      </c>
      <c r="T71" t="str">
        <f t="shared" si="24"/>
        <v/>
      </c>
      <c r="U71" t="str">
        <f t="shared" si="25"/>
        <v/>
      </c>
      <c r="V71" t="str">
        <f t="shared" si="26"/>
        <v/>
      </c>
      <c r="W71" t="str">
        <f t="shared" si="27"/>
        <v/>
      </c>
      <c r="X71">
        <f t="shared" si="28"/>
        <v>10</v>
      </c>
      <c r="Y71">
        <f t="shared" si="29"/>
        <v>5</v>
      </c>
      <c r="Z71" t="str">
        <f t="shared" si="30"/>
        <v/>
      </c>
      <c r="AA71" t="str">
        <f t="shared" si="31"/>
        <v/>
      </c>
      <c r="AB71" s="9" t="str">
        <f t="shared" si="32"/>
        <v/>
      </c>
    </row>
    <row r="72" spans="4:28" ht="14.45" thickBot="1">
      <c r="D72" s="100">
        <v>1998</v>
      </c>
      <c r="E72" s="10" t="s">
        <v>336</v>
      </c>
      <c r="F72" s="12" t="s">
        <v>397</v>
      </c>
      <c r="G72" s="10"/>
      <c r="H72" s="11"/>
      <c r="I72" s="11"/>
      <c r="J72" s="11"/>
      <c r="K72" s="11"/>
      <c r="L72" s="11"/>
      <c r="M72" s="11"/>
      <c r="N72" s="11"/>
      <c r="O72" s="11" t="s">
        <v>103</v>
      </c>
      <c r="P72" s="11" t="s">
        <v>103</v>
      </c>
      <c r="Q72" s="11" t="s">
        <v>103</v>
      </c>
      <c r="R72" s="10" t="str">
        <f t="shared" si="22"/>
        <v/>
      </c>
      <c r="S72" s="11" t="str">
        <f t="shared" si="23"/>
        <v/>
      </c>
      <c r="T72" s="11" t="str">
        <f t="shared" si="24"/>
        <v/>
      </c>
      <c r="U72" s="11" t="str">
        <f t="shared" si="25"/>
        <v/>
      </c>
      <c r="V72" s="11" t="str">
        <f t="shared" si="26"/>
        <v/>
      </c>
      <c r="W72" s="11" t="str">
        <f t="shared" si="27"/>
        <v/>
      </c>
      <c r="X72" s="11" t="str">
        <f t="shared" si="28"/>
        <v/>
      </c>
      <c r="Y72" s="11" t="str">
        <f t="shared" si="29"/>
        <v/>
      </c>
      <c r="Z72" s="11" t="str">
        <f t="shared" si="30"/>
        <v/>
      </c>
      <c r="AA72" s="11" t="str">
        <f t="shared" si="31"/>
        <v/>
      </c>
      <c r="AB72" s="12" t="str">
        <f t="shared" si="32"/>
        <v/>
      </c>
    </row>
    <row r="73" spans="4:28">
      <c r="D73" s="101">
        <v>1998</v>
      </c>
      <c r="E73" s="5" t="s">
        <v>286</v>
      </c>
      <c r="F73" s="7" t="s">
        <v>397</v>
      </c>
      <c r="G73" s="5">
        <v>1</v>
      </c>
      <c r="H73" s="6">
        <v>2</v>
      </c>
      <c r="I73" s="6">
        <v>2</v>
      </c>
      <c r="J73" s="6"/>
      <c r="K73" s="6"/>
      <c r="L73" s="6"/>
      <c r="M73" s="6"/>
      <c r="N73" s="6"/>
      <c r="O73" s="6"/>
      <c r="P73" s="6"/>
      <c r="Q73" s="6"/>
      <c r="R73" s="5">
        <f t="shared" si="22"/>
        <v>2.5</v>
      </c>
      <c r="S73" s="6">
        <f t="shared" si="23"/>
        <v>5</v>
      </c>
      <c r="T73" s="6">
        <f t="shared" si="24"/>
        <v>5</v>
      </c>
      <c r="U73" s="6" t="str">
        <f t="shared" si="25"/>
        <v/>
      </c>
      <c r="V73" s="6" t="str">
        <f t="shared" si="26"/>
        <v/>
      </c>
      <c r="W73" s="6" t="str">
        <f t="shared" si="27"/>
        <v/>
      </c>
      <c r="X73" s="6" t="str">
        <f t="shared" si="28"/>
        <v/>
      </c>
      <c r="Y73" s="6" t="str">
        <f t="shared" si="29"/>
        <v/>
      </c>
      <c r="Z73" s="6" t="str">
        <f t="shared" si="30"/>
        <v/>
      </c>
      <c r="AA73" s="6" t="str">
        <f t="shared" si="31"/>
        <v/>
      </c>
      <c r="AB73" s="7" t="str">
        <f t="shared" si="32"/>
        <v/>
      </c>
    </row>
    <row r="74" spans="4:28">
      <c r="D74" s="99">
        <v>1998</v>
      </c>
      <c r="E74" s="8" t="s">
        <v>296</v>
      </c>
      <c r="F74" s="9" t="s">
        <v>397</v>
      </c>
      <c r="G74" s="8"/>
      <c r="J74">
        <v>2</v>
      </c>
      <c r="K74">
        <v>3</v>
      </c>
      <c r="L74">
        <v>2</v>
      </c>
      <c r="R74" s="8" t="str">
        <f t="shared" si="22"/>
        <v/>
      </c>
      <c r="S74" t="str">
        <f t="shared" si="23"/>
        <v/>
      </c>
      <c r="T74" t="str">
        <f t="shared" si="24"/>
        <v/>
      </c>
      <c r="U74">
        <f t="shared" si="25"/>
        <v>5</v>
      </c>
      <c r="V74">
        <f t="shared" si="26"/>
        <v>7.5</v>
      </c>
      <c r="W74">
        <f t="shared" si="27"/>
        <v>5</v>
      </c>
      <c r="X74" t="str">
        <f t="shared" si="28"/>
        <v/>
      </c>
      <c r="Y74" t="str">
        <f t="shared" si="29"/>
        <v/>
      </c>
      <c r="Z74" t="str">
        <f t="shared" si="30"/>
        <v/>
      </c>
      <c r="AA74" t="str">
        <f t="shared" si="31"/>
        <v/>
      </c>
      <c r="AB74" s="9" t="str">
        <f t="shared" si="32"/>
        <v/>
      </c>
    </row>
    <row r="75" spans="4:28">
      <c r="D75" s="99">
        <v>1998</v>
      </c>
      <c r="E75" s="8" t="s">
        <v>302</v>
      </c>
      <c r="F75" s="9" t="s">
        <v>397</v>
      </c>
      <c r="G75" s="8"/>
      <c r="M75">
        <v>1</v>
      </c>
      <c r="N75">
        <v>2</v>
      </c>
      <c r="R75" s="8" t="str">
        <f t="shared" si="22"/>
        <v/>
      </c>
      <c r="S75" t="str">
        <f t="shared" si="23"/>
        <v/>
      </c>
      <c r="T75" t="str">
        <f t="shared" si="24"/>
        <v/>
      </c>
      <c r="U75" t="str">
        <f t="shared" si="25"/>
        <v/>
      </c>
      <c r="V75" t="str">
        <f t="shared" si="26"/>
        <v/>
      </c>
      <c r="W75" t="str">
        <f t="shared" si="27"/>
        <v/>
      </c>
      <c r="X75">
        <f t="shared" si="28"/>
        <v>2.5</v>
      </c>
      <c r="Y75">
        <f t="shared" si="29"/>
        <v>2.5</v>
      </c>
      <c r="Z75" t="str">
        <f t="shared" si="30"/>
        <v/>
      </c>
      <c r="AA75" t="str">
        <f t="shared" si="31"/>
        <v/>
      </c>
      <c r="AB75" s="9" t="str">
        <f t="shared" si="32"/>
        <v/>
      </c>
    </row>
    <row r="76" spans="4:28" ht="14.45" thickBot="1">
      <c r="D76" s="100">
        <v>1998</v>
      </c>
      <c r="E76" s="10" t="s">
        <v>336</v>
      </c>
      <c r="F76" s="12" t="s">
        <v>397</v>
      </c>
      <c r="G76" s="10"/>
      <c r="H76" s="11"/>
      <c r="I76" s="11"/>
      <c r="J76" s="11"/>
      <c r="K76" s="11"/>
      <c r="L76" s="11"/>
      <c r="M76" s="11"/>
      <c r="N76" s="11"/>
      <c r="O76" s="11" t="s">
        <v>103</v>
      </c>
      <c r="P76" s="11" t="s">
        <v>103</v>
      </c>
      <c r="Q76" s="11" t="s">
        <v>103</v>
      </c>
      <c r="R76" s="10" t="str">
        <f t="shared" si="22"/>
        <v/>
      </c>
      <c r="S76" s="11" t="str">
        <f t="shared" si="23"/>
        <v/>
      </c>
      <c r="T76" s="11" t="str">
        <f t="shared" si="24"/>
        <v/>
      </c>
      <c r="U76" s="11" t="str">
        <f t="shared" si="25"/>
        <v/>
      </c>
      <c r="V76" s="11" t="str">
        <f t="shared" si="26"/>
        <v/>
      </c>
      <c r="W76" s="11" t="str">
        <f t="shared" si="27"/>
        <v/>
      </c>
      <c r="X76" s="11" t="str">
        <f t="shared" si="28"/>
        <v/>
      </c>
      <c r="Y76" s="11" t="str">
        <f t="shared" si="29"/>
        <v/>
      </c>
      <c r="Z76" s="11" t="str">
        <f t="shared" si="30"/>
        <v/>
      </c>
      <c r="AA76" s="11" t="str">
        <f t="shared" si="31"/>
        <v/>
      </c>
      <c r="AB76" s="12" t="str">
        <f t="shared" si="32"/>
        <v/>
      </c>
    </row>
    <row r="77" spans="4:28">
      <c r="D77" s="101">
        <v>1998</v>
      </c>
      <c r="E77" s="5" t="s">
        <v>286</v>
      </c>
      <c r="F77" s="7" t="s">
        <v>398</v>
      </c>
      <c r="G77" s="5">
        <v>4</v>
      </c>
      <c r="H77" s="6">
        <v>1</v>
      </c>
      <c r="I77" s="6">
        <v>3</v>
      </c>
      <c r="J77" s="6"/>
      <c r="K77" s="6"/>
      <c r="L77" s="6"/>
      <c r="M77" s="6"/>
      <c r="N77" s="6"/>
      <c r="O77" s="6"/>
      <c r="P77" s="6"/>
      <c r="Q77" s="7"/>
      <c r="R77" s="6">
        <f t="shared" si="22"/>
        <v>10</v>
      </c>
      <c r="S77" s="6">
        <f t="shared" si="23"/>
        <v>2.5</v>
      </c>
      <c r="T77" s="6">
        <f t="shared" si="24"/>
        <v>7.5</v>
      </c>
      <c r="U77" s="6" t="str">
        <f t="shared" si="25"/>
        <v/>
      </c>
      <c r="V77" s="6" t="str">
        <f t="shared" si="26"/>
        <v/>
      </c>
      <c r="W77" s="6" t="str">
        <f t="shared" si="27"/>
        <v/>
      </c>
      <c r="X77" s="6" t="str">
        <f t="shared" si="28"/>
        <v/>
      </c>
      <c r="Y77" s="6" t="str">
        <f t="shared" si="29"/>
        <v/>
      </c>
      <c r="Z77" s="6" t="str">
        <f t="shared" si="30"/>
        <v/>
      </c>
      <c r="AA77" s="6" t="str">
        <f t="shared" si="31"/>
        <v/>
      </c>
      <c r="AB77" s="7" t="str">
        <f t="shared" si="32"/>
        <v/>
      </c>
    </row>
    <row r="78" spans="4:28">
      <c r="D78" s="99">
        <v>1998</v>
      </c>
      <c r="E78" s="8" t="s">
        <v>296</v>
      </c>
      <c r="F78" s="9" t="s">
        <v>398</v>
      </c>
      <c r="G78" s="8"/>
      <c r="J78">
        <v>1</v>
      </c>
      <c r="K78">
        <v>1</v>
      </c>
      <c r="L78">
        <v>3</v>
      </c>
      <c r="Q78" s="9"/>
      <c r="R78" t="str">
        <f t="shared" si="22"/>
        <v/>
      </c>
      <c r="S78" t="str">
        <f t="shared" si="23"/>
        <v/>
      </c>
      <c r="T78" t="str">
        <f t="shared" si="24"/>
        <v/>
      </c>
      <c r="U78">
        <f t="shared" si="25"/>
        <v>2.5</v>
      </c>
      <c r="V78">
        <f t="shared" si="26"/>
        <v>2.5</v>
      </c>
      <c r="W78">
        <f t="shared" si="27"/>
        <v>7.5</v>
      </c>
      <c r="X78" t="str">
        <f t="shared" si="28"/>
        <v/>
      </c>
      <c r="Y78" t="str">
        <f t="shared" si="29"/>
        <v/>
      </c>
      <c r="Z78" t="str">
        <f t="shared" si="30"/>
        <v/>
      </c>
      <c r="AA78" t="str">
        <f t="shared" si="31"/>
        <v/>
      </c>
      <c r="AB78" s="9" t="str">
        <f t="shared" si="32"/>
        <v/>
      </c>
    </row>
    <row r="79" spans="4:28">
      <c r="D79" s="99">
        <v>1998</v>
      </c>
      <c r="E79" s="8" t="s">
        <v>302</v>
      </c>
      <c r="F79" s="9" t="s">
        <v>398</v>
      </c>
      <c r="G79" s="8"/>
      <c r="M79">
        <v>2</v>
      </c>
      <c r="N79">
        <v>2</v>
      </c>
      <c r="Q79" s="9"/>
      <c r="R79" t="str">
        <f t="shared" si="22"/>
        <v/>
      </c>
      <c r="S79" t="str">
        <f t="shared" si="23"/>
        <v/>
      </c>
      <c r="T79" t="str">
        <f t="shared" si="24"/>
        <v/>
      </c>
      <c r="U79" t="str">
        <f t="shared" si="25"/>
        <v/>
      </c>
      <c r="V79" t="str">
        <f t="shared" si="26"/>
        <v/>
      </c>
      <c r="W79" t="str">
        <f t="shared" si="27"/>
        <v/>
      </c>
      <c r="X79">
        <f t="shared" si="28"/>
        <v>5</v>
      </c>
      <c r="Y79">
        <f t="shared" si="29"/>
        <v>2.5</v>
      </c>
      <c r="Z79" t="str">
        <f t="shared" si="30"/>
        <v/>
      </c>
      <c r="AA79" t="str">
        <f t="shared" si="31"/>
        <v/>
      </c>
      <c r="AB79" s="9" t="str">
        <f t="shared" si="32"/>
        <v/>
      </c>
    </row>
    <row r="80" spans="4:28" ht="14.45" thickBot="1">
      <c r="D80" s="100">
        <v>1998</v>
      </c>
      <c r="E80" s="10" t="s">
        <v>336</v>
      </c>
      <c r="F80" s="12" t="s">
        <v>398</v>
      </c>
      <c r="G80" s="10"/>
      <c r="H80" s="11"/>
      <c r="I80" s="11"/>
      <c r="J80" s="11"/>
      <c r="K80" s="11"/>
      <c r="L80" s="11"/>
      <c r="M80" s="11"/>
      <c r="N80" s="11"/>
      <c r="O80" s="11">
        <v>1</v>
      </c>
      <c r="P80" s="11">
        <v>1</v>
      </c>
      <c r="Q80" s="12">
        <v>2</v>
      </c>
      <c r="R80" s="11" t="str">
        <f t="shared" si="22"/>
        <v/>
      </c>
      <c r="S80" s="11" t="str">
        <f t="shared" si="23"/>
        <v/>
      </c>
      <c r="T80" s="11" t="str">
        <f t="shared" si="24"/>
        <v/>
      </c>
      <c r="U80" s="11" t="str">
        <f t="shared" si="25"/>
        <v/>
      </c>
      <c r="V80" s="11" t="str">
        <f t="shared" si="26"/>
        <v/>
      </c>
      <c r="W80" s="11" t="str">
        <f t="shared" si="27"/>
        <v/>
      </c>
      <c r="X80" s="11" t="str">
        <f t="shared" si="28"/>
        <v/>
      </c>
      <c r="Y80" s="11" t="str">
        <f t="shared" si="29"/>
        <v/>
      </c>
      <c r="Z80" s="11">
        <f t="shared" si="30"/>
        <v>1.25</v>
      </c>
      <c r="AA80" s="11">
        <f t="shared" si="31"/>
        <v>1.25</v>
      </c>
      <c r="AB80" s="12">
        <f t="shared" si="32"/>
        <v>7.5</v>
      </c>
    </row>
    <row r="85" spans="1:55">
      <c r="A85" s="8" t="s">
        <v>483</v>
      </c>
      <c r="G85" s="175" t="s">
        <v>286</v>
      </c>
      <c r="H85" s="175" t="s">
        <v>286</v>
      </c>
      <c r="I85" s="175" t="s">
        <v>286</v>
      </c>
      <c r="J85" s="174" t="s">
        <v>296</v>
      </c>
      <c r="K85" s="174" t="s">
        <v>296</v>
      </c>
      <c r="L85" s="174" t="s">
        <v>296</v>
      </c>
      <c r="M85" s="173" t="s">
        <v>302</v>
      </c>
      <c r="N85" s="173" t="s">
        <v>302</v>
      </c>
      <c r="O85" s="159" t="s">
        <v>336</v>
      </c>
      <c r="P85" s="159" t="s">
        <v>336</v>
      </c>
      <c r="Q85" s="159" t="s">
        <v>336</v>
      </c>
      <c r="R85" s="175" t="s">
        <v>286</v>
      </c>
      <c r="S85" s="175" t="s">
        <v>286</v>
      </c>
      <c r="T85" s="175" t="s">
        <v>286</v>
      </c>
      <c r="U85" s="174" t="s">
        <v>296</v>
      </c>
      <c r="V85" s="174" t="s">
        <v>296</v>
      </c>
      <c r="W85" s="174" t="s">
        <v>296</v>
      </c>
      <c r="X85" s="173" t="s">
        <v>302</v>
      </c>
      <c r="Y85" s="173" t="s">
        <v>302</v>
      </c>
      <c r="Z85" s="159" t="s">
        <v>336</v>
      </c>
      <c r="AA85" s="159" t="s">
        <v>336</v>
      </c>
      <c r="AB85" s="159" t="s">
        <v>336</v>
      </c>
    </row>
    <row r="86" spans="1:55">
      <c r="E86" t="s">
        <v>396</v>
      </c>
      <c r="G86" s="164"/>
      <c r="H86" s="164"/>
      <c r="I86" s="164"/>
      <c r="J86" s="164"/>
      <c r="K86" s="164"/>
      <c r="L86" s="164"/>
      <c r="M86" s="164"/>
      <c r="N86" s="164"/>
      <c r="O86" s="165"/>
      <c r="P86" s="165"/>
      <c r="Q86" s="165"/>
      <c r="R86" s="164"/>
      <c r="S86" s="164"/>
      <c r="T86" s="164"/>
      <c r="U86" s="164"/>
      <c r="V86" s="164"/>
      <c r="W86" s="164"/>
      <c r="X86" s="164"/>
      <c r="Y86" s="164"/>
      <c r="Z86" s="165"/>
      <c r="AA86" s="165"/>
      <c r="AB86" s="165"/>
      <c r="AE86" s="175" t="s">
        <v>286</v>
      </c>
      <c r="AF86" s="175" t="s">
        <v>286</v>
      </c>
      <c r="AG86" s="175" t="s">
        <v>286</v>
      </c>
      <c r="AH86" s="174" t="s">
        <v>296</v>
      </c>
      <c r="AI86" s="174" t="s">
        <v>296</v>
      </c>
      <c r="AJ86" s="174" t="s">
        <v>296</v>
      </c>
      <c r="AK86" s="173" t="s">
        <v>302</v>
      </c>
      <c r="AL86" s="173" t="s">
        <v>302</v>
      </c>
      <c r="AM86" s="159" t="s">
        <v>336</v>
      </c>
      <c r="AN86" s="159" t="s">
        <v>336</v>
      </c>
      <c r="AO86" s="159" t="s">
        <v>336</v>
      </c>
      <c r="AP86" s="175" t="s">
        <v>286</v>
      </c>
      <c r="AQ86" s="175" t="s">
        <v>286</v>
      </c>
      <c r="AR86" s="175" t="s">
        <v>286</v>
      </c>
      <c r="AS86" s="174" t="s">
        <v>296</v>
      </c>
      <c r="AT86" s="174" t="s">
        <v>296</v>
      </c>
      <c r="AU86" s="174" t="s">
        <v>296</v>
      </c>
      <c r="AV86" s="173" t="s">
        <v>302</v>
      </c>
      <c r="AW86" s="173" t="s">
        <v>302</v>
      </c>
      <c r="AX86" s="159" t="s">
        <v>336</v>
      </c>
      <c r="AY86" s="159" t="s">
        <v>336</v>
      </c>
      <c r="AZ86" s="159" t="s">
        <v>336</v>
      </c>
    </row>
    <row r="87" spans="1:55" ht="14.45" thickBot="1">
      <c r="G87" s="64">
        <v>10</v>
      </c>
      <c r="H87" s="64">
        <v>10</v>
      </c>
      <c r="I87" s="64">
        <v>10</v>
      </c>
      <c r="J87" s="64">
        <v>10</v>
      </c>
      <c r="K87" s="64">
        <v>10</v>
      </c>
      <c r="L87" s="64">
        <v>10</v>
      </c>
      <c r="M87" s="64">
        <v>10</v>
      </c>
      <c r="N87" s="64">
        <v>5</v>
      </c>
      <c r="O87" s="64">
        <v>5</v>
      </c>
      <c r="P87" s="64">
        <v>5</v>
      </c>
      <c r="Q87" s="64">
        <v>15</v>
      </c>
      <c r="R87" s="64">
        <v>10</v>
      </c>
      <c r="S87" s="64">
        <v>10</v>
      </c>
      <c r="T87" s="64">
        <v>10</v>
      </c>
      <c r="U87" s="64">
        <v>10</v>
      </c>
      <c r="V87" s="64">
        <v>10</v>
      </c>
      <c r="W87" s="64">
        <v>10</v>
      </c>
      <c r="X87" s="64">
        <v>10</v>
      </c>
      <c r="Y87" s="64">
        <v>5</v>
      </c>
      <c r="Z87" s="64">
        <v>5</v>
      </c>
      <c r="AA87" s="64">
        <v>5</v>
      </c>
      <c r="AB87" s="64">
        <v>15</v>
      </c>
      <c r="AD87" s="162" t="s">
        <v>389</v>
      </c>
      <c r="AE87" s="183">
        <v>1998</v>
      </c>
    </row>
    <row r="88" spans="1:55" ht="14.45" thickBot="1">
      <c r="D88" s="101" t="s">
        <v>389</v>
      </c>
      <c r="E88" s="182" t="s">
        <v>390</v>
      </c>
      <c r="F88" s="181" t="s">
        <v>391</v>
      </c>
      <c r="G88" s="180" t="s">
        <v>401</v>
      </c>
      <c r="H88" s="166" t="s">
        <v>402</v>
      </c>
      <c r="I88" s="166" t="s">
        <v>403</v>
      </c>
      <c r="J88" s="166" t="s">
        <v>404</v>
      </c>
      <c r="K88" s="166" t="s">
        <v>405</v>
      </c>
      <c r="L88" s="166" t="s">
        <v>406</v>
      </c>
      <c r="M88" s="166" t="s">
        <v>407</v>
      </c>
      <c r="N88" s="166" t="s">
        <v>408</v>
      </c>
      <c r="O88" s="167" t="s">
        <v>409</v>
      </c>
      <c r="P88" s="167" t="s">
        <v>410</v>
      </c>
      <c r="Q88" s="179" t="s">
        <v>411</v>
      </c>
      <c r="R88" s="178" t="s">
        <v>395</v>
      </c>
      <c r="S88" s="168" t="s">
        <v>399</v>
      </c>
      <c r="T88" s="168" t="s">
        <v>400</v>
      </c>
      <c r="U88" s="168" t="s">
        <v>412</v>
      </c>
      <c r="V88" s="168" t="s">
        <v>413</v>
      </c>
      <c r="W88" s="168" t="s">
        <v>414</v>
      </c>
      <c r="X88" s="168" t="s">
        <v>415</v>
      </c>
      <c r="Y88" s="168" t="s">
        <v>416</v>
      </c>
      <c r="Z88" s="177" t="s">
        <v>417</v>
      </c>
      <c r="AA88" s="177" t="s">
        <v>418</v>
      </c>
      <c r="AB88" s="176" t="s">
        <v>419</v>
      </c>
      <c r="AE88" s="64">
        <v>10</v>
      </c>
      <c r="AF88" s="64">
        <v>10</v>
      </c>
      <c r="AG88" s="64">
        <v>10</v>
      </c>
      <c r="AH88" s="64">
        <v>10</v>
      </c>
      <c r="AI88" s="64">
        <v>10</v>
      </c>
      <c r="AJ88" s="64">
        <v>10</v>
      </c>
      <c r="AK88" s="64">
        <v>10</v>
      </c>
      <c r="AL88" s="64">
        <v>5</v>
      </c>
      <c r="AM88" s="64">
        <v>5</v>
      </c>
      <c r="AN88" s="64">
        <v>5</v>
      </c>
      <c r="AO88" s="64">
        <v>15</v>
      </c>
      <c r="AP88" s="64">
        <v>10</v>
      </c>
      <c r="AQ88" s="64">
        <v>10</v>
      </c>
      <c r="AR88" s="64">
        <v>10</v>
      </c>
      <c r="AS88" s="64">
        <v>10</v>
      </c>
      <c r="AT88" s="64">
        <v>10</v>
      </c>
      <c r="AU88" s="64">
        <v>10</v>
      </c>
      <c r="AV88" s="64">
        <v>10</v>
      </c>
      <c r="AW88" s="64">
        <v>5</v>
      </c>
      <c r="AX88" s="64">
        <v>5</v>
      </c>
      <c r="AY88" s="64">
        <v>5</v>
      </c>
      <c r="AZ88" s="64">
        <v>15</v>
      </c>
      <c r="BA88" s="64"/>
    </row>
    <row r="89" spans="1:55">
      <c r="A89" s="175" t="s">
        <v>286</v>
      </c>
      <c r="B89" s="175" t="s">
        <v>401</v>
      </c>
      <c r="D89" s="101">
        <v>1999</v>
      </c>
      <c r="E89" s="6" t="s">
        <v>286</v>
      </c>
      <c r="F89" s="7" t="s">
        <v>397</v>
      </c>
      <c r="G89" s="5">
        <v>4</v>
      </c>
      <c r="H89" s="6">
        <v>4</v>
      </c>
      <c r="I89" s="6">
        <v>2</v>
      </c>
      <c r="J89" s="6"/>
      <c r="K89" s="6"/>
      <c r="L89" s="6"/>
      <c r="M89" s="6"/>
      <c r="N89" s="6"/>
      <c r="O89" s="6"/>
      <c r="P89" s="6"/>
      <c r="Q89" s="6"/>
      <c r="R89" s="5">
        <f t="shared" ref="R89:R120" si="33">IF(G89="-","",IF(G89/4*R$5=0, "",G89/4*R$5))</f>
        <v>10</v>
      </c>
      <c r="S89" s="6">
        <f t="shared" ref="S89:S120" si="34">IF(H89="-","",IF(H89/4*S$5=0, "",H89/4*S$5))</f>
        <v>10</v>
      </c>
      <c r="T89" s="6">
        <f t="shared" ref="T89:T120" si="35">IF(I89="-","",IF(I89/4*T$5=0, "",I89/4*T$5))</f>
        <v>5</v>
      </c>
      <c r="U89" s="6" t="str">
        <f t="shared" ref="U89:U120" si="36">IF(J89="-","",IF(J89/4*U$5=0, "",J89/4*U$5))</f>
        <v/>
      </c>
      <c r="V89" s="6" t="str">
        <f t="shared" ref="V89:V120" si="37">IF(K89="-","",IF(K89/4*V$5=0, "",K89/4*V$5))</f>
        <v/>
      </c>
      <c r="W89" s="6" t="str">
        <f t="shared" ref="W89:W120" si="38">IF(L89="-","",IF(L89/4*W$5=0, "",L89/4*W$5))</f>
        <v/>
      </c>
      <c r="X89" s="6" t="str">
        <f t="shared" ref="X89:X120" si="39">IF(M89="-","",IF(M89/4*X$5=0, "",M89/4*X$5))</f>
        <v/>
      </c>
      <c r="Y89" s="6" t="str">
        <f t="shared" ref="Y89:Y120" si="40">IF(N89="-","",IF(N89/4*Y$5=0, "",N89/4*Y$5))</f>
        <v/>
      </c>
      <c r="Z89" s="6" t="str">
        <f t="shared" ref="Z89:Z120" si="41">IF(O89="-","",IF(O89/4*Z$5=0, "",O89/4*Z$5))</f>
        <v/>
      </c>
      <c r="AA89" s="6" t="str">
        <f t="shared" ref="AA89:AA120" si="42">IF(P89="-","",IF(P89/4*AA$5=0, "",P89/4*AA$5))</f>
        <v/>
      </c>
      <c r="AB89" s="7" t="str">
        <f t="shared" ref="AB89:AB120" si="43">IF(Q89="-","",IF(Q89/4*AB$5=0, "",Q89/4*AB$5))</f>
        <v/>
      </c>
      <c r="AD89" s="162" t="s">
        <v>453</v>
      </c>
      <c r="AE89" s="161" t="s">
        <v>454</v>
      </c>
      <c r="AF89" s="161" t="s">
        <v>455</v>
      </c>
      <c r="AG89" s="161" t="s">
        <v>456</v>
      </c>
      <c r="AH89" s="161" t="s">
        <v>457</v>
      </c>
      <c r="AI89" s="161" t="s">
        <v>458</v>
      </c>
      <c r="AJ89" s="161" t="s">
        <v>459</v>
      </c>
      <c r="AK89" s="161" t="s">
        <v>460</v>
      </c>
      <c r="AL89" s="161" t="s">
        <v>461</v>
      </c>
      <c r="AM89" s="161" t="s">
        <v>462</v>
      </c>
      <c r="AN89" s="161" t="s">
        <v>463</v>
      </c>
      <c r="AO89" s="161" t="s">
        <v>464</v>
      </c>
      <c r="AP89" s="161" t="s">
        <v>465</v>
      </c>
      <c r="AQ89" s="161" t="s">
        <v>466</v>
      </c>
      <c r="AR89" s="161" t="s">
        <v>467</v>
      </c>
      <c r="AS89" s="161" t="s">
        <v>468</v>
      </c>
      <c r="AT89" s="161" t="s">
        <v>469</v>
      </c>
      <c r="AU89" s="161" t="s">
        <v>470</v>
      </c>
      <c r="AV89" s="161" t="s">
        <v>471</v>
      </c>
      <c r="AW89" s="161" t="s">
        <v>472</v>
      </c>
      <c r="AX89" s="161" t="s">
        <v>473</v>
      </c>
      <c r="AY89" s="161" t="s">
        <v>474</v>
      </c>
      <c r="AZ89" s="161" t="s">
        <v>475</v>
      </c>
      <c r="BA89" s="161" t="s">
        <v>476</v>
      </c>
      <c r="BB89" s="161" t="s">
        <v>477</v>
      </c>
      <c r="BC89" s="161" t="s">
        <v>477</v>
      </c>
    </row>
    <row r="90" spans="1:55">
      <c r="A90" s="175" t="s">
        <v>286</v>
      </c>
      <c r="B90" s="175" t="s">
        <v>402</v>
      </c>
      <c r="D90" s="99">
        <v>1999</v>
      </c>
      <c r="E90" t="s">
        <v>296</v>
      </c>
      <c r="F90" s="9" t="s">
        <v>397</v>
      </c>
      <c r="G90" s="8"/>
      <c r="J90">
        <v>3</v>
      </c>
      <c r="K90">
        <v>3</v>
      </c>
      <c r="L90">
        <v>1</v>
      </c>
      <c r="R90" s="8" t="str">
        <f t="shared" si="33"/>
        <v/>
      </c>
      <c r="S90" t="str">
        <f t="shared" si="34"/>
        <v/>
      </c>
      <c r="T90" t="str">
        <f t="shared" si="35"/>
        <v/>
      </c>
      <c r="U90">
        <f t="shared" si="36"/>
        <v>7.5</v>
      </c>
      <c r="V90">
        <f t="shared" si="37"/>
        <v>7.5</v>
      </c>
      <c r="W90">
        <f t="shared" si="38"/>
        <v>2.5</v>
      </c>
      <c r="X90" t="str">
        <f t="shared" si="39"/>
        <v/>
      </c>
      <c r="Y90" t="str">
        <f t="shared" si="40"/>
        <v/>
      </c>
      <c r="Z90" t="str">
        <f t="shared" si="41"/>
        <v/>
      </c>
      <c r="AA90" t="str">
        <f t="shared" si="42"/>
        <v/>
      </c>
      <c r="AB90" s="9" t="str">
        <f t="shared" si="43"/>
        <v/>
      </c>
      <c r="AD90" s="163" t="s">
        <v>398</v>
      </c>
      <c r="AE90" s="161">
        <v>4</v>
      </c>
      <c r="AF90" s="161">
        <v>1</v>
      </c>
      <c r="AG90" s="161">
        <v>3</v>
      </c>
      <c r="AH90" s="161">
        <v>1</v>
      </c>
      <c r="AI90" s="161">
        <v>1</v>
      </c>
      <c r="AJ90" s="161">
        <v>3</v>
      </c>
      <c r="AK90" s="161">
        <v>2</v>
      </c>
      <c r="AL90" s="161">
        <v>2</v>
      </c>
      <c r="AM90" s="161">
        <v>1</v>
      </c>
      <c r="AN90" s="161">
        <v>1</v>
      </c>
      <c r="AO90" s="161">
        <v>2</v>
      </c>
      <c r="AP90" s="161">
        <v>10</v>
      </c>
      <c r="AQ90" s="161">
        <v>2.5</v>
      </c>
      <c r="AR90" s="161">
        <v>7.5</v>
      </c>
      <c r="AS90" s="161">
        <v>2.5</v>
      </c>
      <c r="AT90" s="161">
        <v>2.5</v>
      </c>
      <c r="AU90" s="161">
        <v>7.5</v>
      </c>
      <c r="AV90" s="161">
        <v>5</v>
      </c>
      <c r="AW90" s="161">
        <v>2.5</v>
      </c>
      <c r="AX90" s="161">
        <v>1.25</v>
      </c>
      <c r="AY90" s="161">
        <v>1.25</v>
      </c>
      <c r="AZ90" s="161">
        <v>7.5</v>
      </c>
      <c r="BA90" s="161">
        <f>SUM(AE90:AO90)</f>
        <v>21</v>
      </c>
      <c r="BB90" s="161">
        <f>SUM(AP90:AZ90)/SUM($AP$88:$AZ$88)*100</f>
        <v>50</v>
      </c>
      <c r="BC90" s="161">
        <f>SUMIFS(AP90:AZ90, AP90:AZ90, "&lt;&gt;")/SUMIFS($AP$5:$AZ$5, AP90:AZ90, "&lt;&gt;")*100</f>
        <v>50</v>
      </c>
    </row>
    <row r="91" spans="1:55">
      <c r="A91" s="175" t="s">
        <v>286</v>
      </c>
      <c r="B91" s="175" t="s">
        <v>403</v>
      </c>
      <c r="D91" s="99">
        <v>1999</v>
      </c>
      <c r="E91" t="s">
        <v>302</v>
      </c>
      <c r="F91" s="9" t="s">
        <v>397</v>
      </c>
      <c r="G91" s="8"/>
      <c r="M91">
        <v>2</v>
      </c>
      <c r="N91">
        <v>2</v>
      </c>
      <c r="R91" s="8" t="str">
        <f t="shared" si="33"/>
        <v/>
      </c>
      <c r="S91" t="str">
        <f t="shared" si="34"/>
        <v/>
      </c>
      <c r="T91" t="str">
        <f t="shared" si="35"/>
        <v/>
      </c>
      <c r="U91" t="str">
        <f t="shared" si="36"/>
        <v/>
      </c>
      <c r="V91" t="str">
        <f t="shared" si="37"/>
        <v/>
      </c>
      <c r="W91" t="str">
        <f t="shared" si="38"/>
        <v/>
      </c>
      <c r="X91">
        <f t="shared" si="39"/>
        <v>5</v>
      </c>
      <c r="Y91">
        <f t="shared" si="40"/>
        <v>2.5</v>
      </c>
      <c r="Z91" t="str">
        <f t="shared" si="41"/>
        <v/>
      </c>
      <c r="AA91" t="str">
        <f t="shared" si="42"/>
        <v/>
      </c>
      <c r="AB91" s="9" t="str">
        <f t="shared" si="43"/>
        <v/>
      </c>
      <c r="AD91" s="163" t="s">
        <v>397</v>
      </c>
      <c r="AE91" s="161">
        <v>2.6666666666666665</v>
      </c>
      <c r="AF91" s="161">
        <v>1.6666666666666667</v>
      </c>
      <c r="AG91" s="161">
        <v>3.3333333333333335</v>
      </c>
      <c r="AH91" s="161">
        <v>2.6666666666666665</v>
      </c>
      <c r="AI91" s="161">
        <v>3.3333333333333335</v>
      </c>
      <c r="AJ91" s="161">
        <v>1.6666666666666667</v>
      </c>
      <c r="AK91" s="161">
        <v>2.3333333333333335</v>
      </c>
      <c r="AL91" s="161">
        <v>2.6666666666666665</v>
      </c>
      <c r="AM91" s="161">
        <v>4</v>
      </c>
      <c r="AN91" s="161"/>
      <c r="AO91" s="161"/>
      <c r="AP91" s="161">
        <v>6.666666666666667</v>
      </c>
      <c r="AQ91" s="161">
        <v>4.166666666666667</v>
      </c>
      <c r="AR91" s="161">
        <v>8.3333333333333339</v>
      </c>
      <c r="AS91" s="161">
        <v>6.666666666666667</v>
      </c>
      <c r="AT91" s="161">
        <v>8.3333333333333339</v>
      </c>
      <c r="AU91" s="161">
        <v>4.166666666666667</v>
      </c>
      <c r="AV91" s="161">
        <v>5.833333333333333</v>
      </c>
      <c r="AW91" s="161">
        <v>3.3333333333333335</v>
      </c>
      <c r="AX91" s="161">
        <v>5</v>
      </c>
      <c r="AY91" s="161"/>
      <c r="AZ91" s="161"/>
      <c r="BA91" s="161">
        <f>SUM(AE91:AO91)</f>
        <v>24.333333333333332</v>
      </c>
      <c r="BB91" s="161">
        <f>SUM(AP91:AX91)/SUM($AP$88:$AX$88)*100</f>
        <v>65.625000000000014</v>
      </c>
      <c r="BC91" s="161">
        <f>SUMIFS(AP91:AZ91, AP91:AZ91, "&lt;&gt;")/SUMIFS($AP$5:$AZ$5, AP91:AZ91, "&lt;&gt;")*100</f>
        <v>65.625000000000014</v>
      </c>
    </row>
    <row r="92" spans="1:55" ht="14.45" thickBot="1">
      <c r="A92" s="174" t="s">
        <v>296</v>
      </c>
      <c r="B92" s="174" t="s">
        <v>404</v>
      </c>
      <c r="D92" s="100">
        <v>1999</v>
      </c>
      <c r="E92" s="11" t="s">
        <v>336</v>
      </c>
      <c r="F92" s="12" t="s">
        <v>397</v>
      </c>
      <c r="G92" s="10"/>
      <c r="H92" s="11"/>
      <c r="I92" s="11"/>
      <c r="J92" s="11"/>
      <c r="K92" s="11"/>
      <c r="L92" s="11"/>
      <c r="M92" s="11"/>
      <c r="N92" s="11"/>
      <c r="O92" s="11">
        <v>3</v>
      </c>
      <c r="P92" s="11">
        <v>4</v>
      </c>
      <c r="Q92" s="11">
        <v>4</v>
      </c>
      <c r="R92" s="10" t="str">
        <f t="shared" si="33"/>
        <v/>
      </c>
      <c r="S92" s="11" t="str">
        <f t="shared" si="34"/>
        <v/>
      </c>
      <c r="T92" s="11" t="str">
        <f t="shared" si="35"/>
        <v/>
      </c>
      <c r="U92" s="11" t="str">
        <f t="shared" si="36"/>
        <v/>
      </c>
      <c r="V92" s="11" t="str">
        <f t="shared" si="37"/>
        <v/>
      </c>
      <c r="W92" s="11" t="str">
        <f t="shared" si="38"/>
        <v/>
      </c>
      <c r="X92" s="11" t="str">
        <f t="shared" si="39"/>
        <v/>
      </c>
      <c r="Y92" s="11" t="str">
        <f t="shared" si="40"/>
        <v/>
      </c>
      <c r="Z92" s="11">
        <f t="shared" si="41"/>
        <v>3.75</v>
      </c>
      <c r="AA92" s="11">
        <f t="shared" si="42"/>
        <v>5</v>
      </c>
      <c r="AB92" s="12">
        <f t="shared" si="43"/>
        <v>15</v>
      </c>
      <c r="AD92" s="163" t="s">
        <v>317</v>
      </c>
      <c r="AE92" s="161">
        <v>3</v>
      </c>
      <c r="AF92" s="161">
        <v>1.5</v>
      </c>
      <c r="AG92" s="161">
        <v>3.25</v>
      </c>
      <c r="AH92" s="161">
        <v>2.25</v>
      </c>
      <c r="AI92" s="161">
        <v>2.75</v>
      </c>
      <c r="AJ92" s="161">
        <v>2</v>
      </c>
      <c r="AK92" s="161">
        <v>2.25</v>
      </c>
      <c r="AL92" s="161">
        <v>2.5</v>
      </c>
      <c r="AM92" s="161">
        <v>2.5</v>
      </c>
      <c r="AN92" s="161">
        <v>1</v>
      </c>
      <c r="AO92" s="161">
        <v>2</v>
      </c>
      <c r="AP92" s="161">
        <v>7.5</v>
      </c>
      <c r="AQ92" s="161">
        <v>3.75</v>
      </c>
      <c r="AR92" s="161">
        <v>8.125</v>
      </c>
      <c r="AS92" s="161">
        <v>5.625</v>
      </c>
      <c r="AT92" s="161">
        <v>6.875</v>
      </c>
      <c r="AU92" s="161">
        <v>5</v>
      </c>
      <c r="AV92" s="161">
        <v>5.625</v>
      </c>
      <c r="AW92" s="161">
        <v>3.125</v>
      </c>
      <c r="AX92" s="161">
        <v>3.125</v>
      </c>
      <c r="AY92" s="161">
        <v>1.25</v>
      </c>
      <c r="AZ92" s="161">
        <v>7.5</v>
      </c>
      <c r="BA92" s="161">
        <f>SUM(AE92:AO92)</f>
        <v>25</v>
      </c>
      <c r="BB92" s="161">
        <f>SUM(AP92:AZ92)/SUM($AP$88:$AZ$88)*100</f>
        <v>57.499999999999993</v>
      </c>
      <c r="BC92" s="161">
        <f>SUMIFS(AP92:AZ92, AP92:AZ92, "&lt;&gt;")/SUMIFS($AP$5:$AZ$5, AP92:AZ92, "&lt;&gt;")*100</f>
        <v>57.499999999999993</v>
      </c>
    </row>
    <row r="93" spans="1:55">
      <c r="A93" s="174" t="s">
        <v>296</v>
      </c>
      <c r="B93" s="174" t="s">
        <v>405</v>
      </c>
      <c r="D93" s="101">
        <v>1999</v>
      </c>
      <c r="E93" s="5" t="s">
        <v>286</v>
      </c>
      <c r="F93" s="7" t="s">
        <v>398</v>
      </c>
      <c r="G93" s="5">
        <v>3</v>
      </c>
      <c r="H93" s="6">
        <v>2</v>
      </c>
      <c r="I93" s="6">
        <v>2</v>
      </c>
      <c r="J93" s="6"/>
      <c r="K93" s="6"/>
      <c r="L93" s="6"/>
      <c r="M93" s="6"/>
      <c r="N93" s="6"/>
      <c r="O93" s="6"/>
      <c r="P93" s="6"/>
      <c r="Q93" s="7"/>
      <c r="R93" s="6">
        <f t="shared" si="33"/>
        <v>7.5</v>
      </c>
      <c r="S93" s="6">
        <f t="shared" si="34"/>
        <v>5</v>
      </c>
      <c r="T93" s="6">
        <f t="shared" si="35"/>
        <v>5</v>
      </c>
      <c r="U93" s="6" t="str">
        <f t="shared" si="36"/>
        <v/>
      </c>
      <c r="V93" s="6" t="str">
        <f t="shared" si="37"/>
        <v/>
      </c>
      <c r="W93" s="6" t="str">
        <f t="shared" si="38"/>
        <v/>
      </c>
      <c r="X93" s="6" t="str">
        <f t="shared" si="39"/>
        <v/>
      </c>
      <c r="Y93" s="6" t="str">
        <f t="shared" si="40"/>
        <v/>
      </c>
      <c r="Z93" s="6" t="str">
        <f t="shared" si="41"/>
        <v/>
      </c>
      <c r="AA93" s="6" t="str">
        <f t="shared" si="42"/>
        <v/>
      </c>
      <c r="AB93" s="7" t="str">
        <f t="shared" si="43"/>
        <v/>
      </c>
    </row>
    <row r="94" spans="1:55">
      <c r="A94" s="174" t="s">
        <v>296</v>
      </c>
      <c r="B94" s="174" t="s">
        <v>406</v>
      </c>
      <c r="D94" s="99">
        <v>1999</v>
      </c>
      <c r="E94" s="8" t="s">
        <v>296</v>
      </c>
      <c r="F94" s="9" t="s">
        <v>398</v>
      </c>
      <c r="G94" s="8"/>
      <c r="J94">
        <v>4</v>
      </c>
      <c r="K94">
        <v>4</v>
      </c>
      <c r="L94">
        <v>1</v>
      </c>
      <c r="Q94" s="9"/>
      <c r="R94" t="str">
        <f t="shared" si="33"/>
        <v/>
      </c>
      <c r="S94" t="str">
        <f t="shared" si="34"/>
        <v/>
      </c>
      <c r="T94" t="str">
        <f t="shared" si="35"/>
        <v/>
      </c>
      <c r="U94">
        <f t="shared" si="36"/>
        <v>10</v>
      </c>
      <c r="V94">
        <f t="shared" si="37"/>
        <v>10</v>
      </c>
      <c r="W94">
        <f t="shared" si="38"/>
        <v>2.5</v>
      </c>
      <c r="X94" t="str">
        <f t="shared" si="39"/>
        <v/>
      </c>
      <c r="Y94" t="str">
        <f t="shared" si="40"/>
        <v/>
      </c>
      <c r="Z94" t="str">
        <f t="shared" si="41"/>
        <v/>
      </c>
      <c r="AA94" t="str">
        <f t="shared" si="42"/>
        <v/>
      </c>
      <c r="AB94" s="9" t="str">
        <f t="shared" si="43"/>
        <v/>
      </c>
    </row>
    <row r="95" spans="1:55">
      <c r="A95" s="173" t="s">
        <v>302</v>
      </c>
      <c r="B95" s="173" t="s">
        <v>407</v>
      </c>
      <c r="D95" s="99">
        <v>1999</v>
      </c>
      <c r="E95" s="8" t="s">
        <v>302</v>
      </c>
      <c r="F95" s="9" t="s">
        <v>398</v>
      </c>
      <c r="G95" s="8"/>
      <c r="M95">
        <v>4</v>
      </c>
      <c r="N95">
        <v>2</v>
      </c>
      <c r="Q95" s="9"/>
      <c r="R95" t="str">
        <f t="shared" si="33"/>
        <v/>
      </c>
      <c r="S95" t="str">
        <f t="shared" si="34"/>
        <v/>
      </c>
      <c r="T95" t="str">
        <f t="shared" si="35"/>
        <v/>
      </c>
      <c r="U95" t="str">
        <f t="shared" si="36"/>
        <v/>
      </c>
      <c r="V95" t="str">
        <f t="shared" si="37"/>
        <v/>
      </c>
      <c r="W95" t="str">
        <f t="shared" si="38"/>
        <v/>
      </c>
      <c r="X95">
        <f t="shared" si="39"/>
        <v>10</v>
      </c>
      <c r="Y95">
        <f t="shared" si="40"/>
        <v>2.5</v>
      </c>
      <c r="Z95" t="str">
        <f t="shared" si="41"/>
        <v/>
      </c>
      <c r="AA95" t="str">
        <f t="shared" si="42"/>
        <v/>
      </c>
      <c r="AB95" s="9" t="str">
        <f t="shared" si="43"/>
        <v/>
      </c>
    </row>
    <row r="96" spans="1:55" ht="14.45" thickBot="1">
      <c r="A96" s="173" t="s">
        <v>302</v>
      </c>
      <c r="B96" s="173" t="s">
        <v>408</v>
      </c>
      <c r="D96" s="100">
        <v>1999</v>
      </c>
      <c r="E96" s="8" t="s">
        <v>336</v>
      </c>
      <c r="F96" s="9" t="s">
        <v>398</v>
      </c>
      <c r="G96" s="8"/>
      <c r="Q96" s="9"/>
      <c r="R96" t="str">
        <f t="shared" si="33"/>
        <v/>
      </c>
      <c r="S96" t="str">
        <f t="shared" si="34"/>
        <v/>
      </c>
      <c r="T96" t="str">
        <f t="shared" si="35"/>
        <v/>
      </c>
      <c r="U96" t="str">
        <f t="shared" si="36"/>
        <v/>
      </c>
      <c r="V96" t="str">
        <f t="shared" si="37"/>
        <v/>
      </c>
      <c r="W96" t="str">
        <f t="shared" si="38"/>
        <v/>
      </c>
      <c r="X96" t="str">
        <f t="shared" si="39"/>
        <v/>
      </c>
      <c r="Y96" t="str">
        <f t="shared" si="40"/>
        <v/>
      </c>
      <c r="Z96" t="str">
        <f t="shared" si="41"/>
        <v/>
      </c>
      <c r="AA96" t="str">
        <f t="shared" si="42"/>
        <v/>
      </c>
      <c r="AB96" s="9" t="str">
        <f t="shared" si="43"/>
        <v/>
      </c>
    </row>
    <row r="97" spans="1:53">
      <c r="A97" s="159" t="s">
        <v>336</v>
      </c>
      <c r="B97" s="159" t="s">
        <v>409</v>
      </c>
      <c r="D97" s="101">
        <v>1999</v>
      </c>
      <c r="E97" s="5" t="s">
        <v>286</v>
      </c>
      <c r="F97" s="7" t="s">
        <v>398</v>
      </c>
      <c r="G97" s="5">
        <v>2</v>
      </c>
      <c r="H97" s="6">
        <v>4</v>
      </c>
      <c r="I97" s="6">
        <v>1</v>
      </c>
      <c r="J97" s="6"/>
      <c r="K97" s="6"/>
      <c r="L97" s="6"/>
      <c r="M97" s="6"/>
      <c r="N97" s="6"/>
      <c r="O97" s="6"/>
      <c r="P97" s="6"/>
      <c r="Q97" s="6"/>
      <c r="R97" s="5">
        <f t="shared" si="33"/>
        <v>5</v>
      </c>
      <c r="S97" s="6">
        <f t="shared" si="34"/>
        <v>10</v>
      </c>
      <c r="T97" s="6">
        <f t="shared" si="35"/>
        <v>2.5</v>
      </c>
      <c r="U97" s="6" t="str">
        <f t="shared" si="36"/>
        <v/>
      </c>
      <c r="V97" s="6" t="str">
        <f t="shared" si="37"/>
        <v/>
      </c>
      <c r="W97" s="6" t="str">
        <f t="shared" si="38"/>
        <v/>
      </c>
      <c r="X97" s="6" t="str">
        <f t="shared" si="39"/>
        <v/>
      </c>
      <c r="Y97" s="6" t="str">
        <f t="shared" si="40"/>
        <v/>
      </c>
      <c r="Z97" s="6" t="str">
        <f t="shared" si="41"/>
        <v/>
      </c>
      <c r="AA97" s="6" t="str">
        <f t="shared" si="42"/>
        <v/>
      </c>
      <c r="AB97" s="7" t="str">
        <f t="shared" si="43"/>
        <v/>
      </c>
    </row>
    <row r="98" spans="1:53">
      <c r="A98" s="159" t="s">
        <v>336</v>
      </c>
      <c r="B98" s="159" t="s">
        <v>410</v>
      </c>
      <c r="D98" s="99">
        <v>1999</v>
      </c>
      <c r="E98" s="8" t="s">
        <v>296</v>
      </c>
      <c r="F98" s="9" t="s">
        <v>398</v>
      </c>
      <c r="G98" s="8"/>
      <c r="J98">
        <v>3</v>
      </c>
      <c r="K98">
        <v>4</v>
      </c>
      <c r="L98">
        <v>2</v>
      </c>
      <c r="R98" s="8" t="str">
        <f t="shared" si="33"/>
        <v/>
      </c>
      <c r="S98" t="str">
        <f t="shared" si="34"/>
        <v/>
      </c>
      <c r="T98" t="str">
        <f t="shared" si="35"/>
        <v/>
      </c>
      <c r="U98">
        <f t="shared" si="36"/>
        <v>7.5</v>
      </c>
      <c r="V98">
        <f t="shared" si="37"/>
        <v>10</v>
      </c>
      <c r="W98">
        <f t="shared" si="38"/>
        <v>5</v>
      </c>
      <c r="X98" t="str">
        <f t="shared" si="39"/>
        <v/>
      </c>
      <c r="Y98" t="str">
        <f t="shared" si="40"/>
        <v/>
      </c>
      <c r="Z98" t="str">
        <f t="shared" si="41"/>
        <v/>
      </c>
      <c r="AA98" t="str">
        <f t="shared" si="42"/>
        <v/>
      </c>
      <c r="AB98" s="9" t="str">
        <f t="shared" si="43"/>
        <v/>
      </c>
      <c r="AP98" s="161"/>
      <c r="AQ98" s="161"/>
      <c r="AR98" s="161"/>
      <c r="AS98" s="161"/>
      <c r="AT98" s="161"/>
      <c r="AU98" s="161"/>
      <c r="AV98" s="161"/>
      <c r="AW98" s="161"/>
      <c r="AX98" s="161"/>
      <c r="AY98" s="161"/>
      <c r="AZ98" s="161"/>
      <c r="BA98" s="161"/>
    </row>
    <row r="99" spans="1:53">
      <c r="A99" s="159" t="s">
        <v>336</v>
      </c>
      <c r="B99" s="159" t="s">
        <v>411</v>
      </c>
      <c r="D99" s="99">
        <v>1999</v>
      </c>
      <c r="E99" s="8" t="s">
        <v>302</v>
      </c>
      <c r="F99" s="9" t="s">
        <v>398</v>
      </c>
      <c r="G99" s="8"/>
      <c r="M99">
        <v>3</v>
      </c>
      <c r="N99">
        <v>2</v>
      </c>
      <c r="R99" s="8" t="str">
        <f t="shared" si="33"/>
        <v/>
      </c>
      <c r="S99" t="str">
        <f t="shared" si="34"/>
        <v/>
      </c>
      <c r="T99" t="str">
        <f t="shared" si="35"/>
        <v/>
      </c>
      <c r="U99" t="str">
        <f t="shared" si="36"/>
        <v/>
      </c>
      <c r="V99" t="str">
        <f t="shared" si="37"/>
        <v/>
      </c>
      <c r="W99" t="str">
        <f t="shared" si="38"/>
        <v/>
      </c>
      <c r="X99">
        <f t="shared" si="39"/>
        <v>7.5</v>
      </c>
      <c r="Y99">
        <f t="shared" si="40"/>
        <v>2.5</v>
      </c>
      <c r="Z99" t="str">
        <f t="shared" si="41"/>
        <v/>
      </c>
      <c r="AA99" t="str">
        <f t="shared" si="42"/>
        <v/>
      </c>
      <c r="AB99" s="9" t="str">
        <f t="shared" si="43"/>
        <v/>
      </c>
    </row>
    <row r="100" spans="1:53" ht="14.45" thickBot="1">
      <c r="D100" s="100">
        <v>1999</v>
      </c>
      <c r="E100" s="10" t="s">
        <v>336</v>
      </c>
      <c r="F100" s="12" t="s">
        <v>398</v>
      </c>
      <c r="G100" s="10"/>
      <c r="H100" s="11"/>
      <c r="I100" s="11"/>
      <c r="J100" s="11"/>
      <c r="K100" s="11"/>
      <c r="L100" s="11"/>
      <c r="M100" s="11"/>
      <c r="N100" s="11"/>
      <c r="O100" s="11" t="s">
        <v>103</v>
      </c>
      <c r="P100" s="11" t="s">
        <v>103</v>
      </c>
      <c r="Q100" s="11" t="s">
        <v>103</v>
      </c>
      <c r="R100" s="10" t="str">
        <f t="shared" si="33"/>
        <v/>
      </c>
      <c r="S100" s="11" t="str">
        <f t="shared" si="34"/>
        <v/>
      </c>
      <c r="T100" s="11" t="str">
        <f t="shared" si="35"/>
        <v/>
      </c>
      <c r="U100" s="11" t="str">
        <f t="shared" si="36"/>
        <v/>
      </c>
      <c r="V100" s="11" t="str">
        <f t="shared" si="37"/>
        <v/>
      </c>
      <c r="W100" s="11" t="str">
        <f t="shared" si="38"/>
        <v/>
      </c>
      <c r="X100" s="11" t="str">
        <f t="shared" si="39"/>
        <v/>
      </c>
      <c r="Y100" s="11" t="str">
        <f t="shared" si="40"/>
        <v/>
      </c>
      <c r="Z100" s="11" t="str">
        <f t="shared" si="41"/>
        <v/>
      </c>
      <c r="AA100" s="11" t="str">
        <f t="shared" si="42"/>
        <v/>
      </c>
      <c r="AB100" s="12" t="str">
        <f t="shared" si="43"/>
        <v/>
      </c>
    </row>
    <row r="101" spans="1:53">
      <c r="D101" s="101">
        <v>1999</v>
      </c>
      <c r="E101" s="5" t="s">
        <v>286</v>
      </c>
      <c r="F101" s="7" t="s">
        <v>398</v>
      </c>
      <c r="G101" s="5">
        <v>4</v>
      </c>
      <c r="H101" s="6">
        <v>4</v>
      </c>
      <c r="I101" s="6">
        <v>3</v>
      </c>
      <c r="J101" s="6"/>
      <c r="K101" s="6"/>
      <c r="L101" s="6"/>
      <c r="M101" s="6"/>
      <c r="N101" s="6"/>
      <c r="O101" s="6"/>
      <c r="P101" s="6"/>
      <c r="Q101" s="7"/>
      <c r="R101" s="6">
        <f t="shared" si="33"/>
        <v>10</v>
      </c>
      <c r="S101" s="6">
        <f t="shared" si="34"/>
        <v>10</v>
      </c>
      <c r="T101" s="6">
        <f t="shared" si="35"/>
        <v>7.5</v>
      </c>
      <c r="U101" s="6" t="str">
        <f t="shared" si="36"/>
        <v/>
      </c>
      <c r="V101" s="6" t="str">
        <f t="shared" si="37"/>
        <v/>
      </c>
      <c r="W101" s="6" t="str">
        <f t="shared" si="38"/>
        <v/>
      </c>
      <c r="X101" s="6" t="str">
        <f t="shared" si="39"/>
        <v/>
      </c>
      <c r="Y101" s="6" t="str">
        <f t="shared" si="40"/>
        <v/>
      </c>
      <c r="Z101" s="6" t="str">
        <f t="shared" si="41"/>
        <v/>
      </c>
      <c r="AA101" s="6" t="str">
        <f t="shared" si="42"/>
        <v/>
      </c>
      <c r="AB101" s="7" t="str">
        <f t="shared" si="43"/>
        <v/>
      </c>
    </row>
    <row r="102" spans="1:53">
      <c r="D102" s="99">
        <v>1999</v>
      </c>
      <c r="E102" s="8" t="s">
        <v>296</v>
      </c>
      <c r="F102" s="9" t="s">
        <v>398</v>
      </c>
      <c r="G102" s="8"/>
      <c r="J102">
        <v>2</v>
      </c>
      <c r="K102">
        <v>2</v>
      </c>
      <c r="L102">
        <v>4</v>
      </c>
      <c r="Q102" s="9"/>
      <c r="R102" t="str">
        <f t="shared" si="33"/>
        <v/>
      </c>
      <c r="S102" t="str">
        <f t="shared" si="34"/>
        <v/>
      </c>
      <c r="T102" t="str">
        <f t="shared" si="35"/>
        <v/>
      </c>
      <c r="U102">
        <f t="shared" si="36"/>
        <v>5</v>
      </c>
      <c r="V102">
        <f t="shared" si="37"/>
        <v>5</v>
      </c>
      <c r="W102">
        <f t="shared" si="38"/>
        <v>10</v>
      </c>
      <c r="X102" t="str">
        <f t="shared" si="39"/>
        <v/>
      </c>
      <c r="Y102" t="str">
        <f t="shared" si="40"/>
        <v/>
      </c>
      <c r="Z102" t="str">
        <f t="shared" si="41"/>
        <v/>
      </c>
      <c r="AA102" t="str">
        <f t="shared" si="42"/>
        <v/>
      </c>
      <c r="AB102" s="9" t="str">
        <f t="shared" si="43"/>
        <v/>
      </c>
    </row>
    <row r="103" spans="1:53">
      <c r="D103" s="99">
        <v>1999</v>
      </c>
      <c r="E103" s="8" t="s">
        <v>302</v>
      </c>
      <c r="F103" s="9" t="s">
        <v>398</v>
      </c>
      <c r="G103" s="8"/>
      <c r="M103">
        <v>3</v>
      </c>
      <c r="N103">
        <v>1</v>
      </c>
      <c r="Q103" s="9"/>
      <c r="R103" t="str">
        <f t="shared" si="33"/>
        <v/>
      </c>
      <c r="S103" t="str">
        <f t="shared" si="34"/>
        <v/>
      </c>
      <c r="T103" t="str">
        <f t="shared" si="35"/>
        <v/>
      </c>
      <c r="U103" t="str">
        <f t="shared" si="36"/>
        <v/>
      </c>
      <c r="V103" t="str">
        <f t="shared" si="37"/>
        <v/>
      </c>
      <c r="W103" t="str">
        <f t="shared" si="38"/>
        <v/>
      </c>
      <c r="X103">
        <f t="shared" si="39"/>
        <v>7.5</v>
      </c>
      <c r="Y103">
        <f t="shared" si="40"/>
        <v>1.25</v>
      </c>
      <c r="Z103" t="str">
        <f t="shared" si="41"/>
        <v/>
      </c>
      <c r="AA103" t="str">
        <f t="shared" si="42"/>
        <v/>
      </c>
      <c r="AB103" s="9" t="str">
        <f t="shared" si="43"/>
        <v/>
      </c>
    </row>
    <row r="104" spans="1:53" ht="14.45" thickBot="1">
      <c r="D104" s="100">
        <v>1999</v>
      </c>
      <c r="E104" s="10" t="s">
        <v>336</v>
      </c>
      <c r="F104" s="12" t="s">
        <v>398</v>
      </c>
      <c r="G104" s="10"/>
      <c r="H104" s="11"/>
      <c r="I104" s="11"/>
      <c r="J104" s="11"/>
      <c r="K104" s="11"/>
      <c r="L104" s="11"/>
      <c r="M104" s="11"/>
      <c r="N104" s="11"/>
      <c r="O104" s="11"/>
      <c r="P104" s="11"/>
      <c r="Q104" s="12"/>
      <c r="R104" s="11" t="str">
        <f t="shared" si="33"/>
        <v/>
      </c>
      <c r="S104" s="11" t="str">
        <f t="shared" si="34"/>
        <v/>
      </c>
      <c r="T104" s="11" t="str">
        <f t="shared" si="35"/>
        <v/>
      </c>
      <c r="U104" s="11" t="str">
        <f t="shared" si="36"/>
        <v/>
      </c>
      <c r="V104" s="11" t="str">
        <f t="shared" si="37"/>
        <v/>
      </c>
      <c r="W104" s="11" t="str">
        <f t="shared" si="38"/>
        <v/>
      </c>
      <c r="X104" s="11" t="str">
        <f t="shared" si="39"/>
        <v/>
      </c>
      <c r="Y104" s="11" t="str">
        <f t="shared" si="40"/>
        <v/>
      </c>
      <c r="Z104" s="11" t="str">
        <f t="shared" si="41"/>
        <v/>
      </c>
      <c r="AA104" s="11" t="str">
        <f t="shared" si="42"/>
        <v/>
      </c>
      <c r="AB104" s="12" t="str">
        <f t="shared" si="43"/>
        <v/>
      </c>
    </row>
    <row r="105" spans="1:53">
      <c r="D105" s="101">
        <v>1998</v>
      </c>
      <c r="E105" s="5" t="s">
        <v>286</v>
      </c>
      <c r="F105" s="7" t="s">
        <v>397</v>
      </c>
      <c r="G105" s="5">
        <v>3</v>
      </c>
      <c r="H105" s="6">
        <v>1</v>
      </c>
      <c r="I105" s="6">
        <v>4</v>
      </c>
      <c r="J105" s="6"/>
      <c r="K105" s="6"/>
      <c r="L105" s="6"/>
      <c r="M105" s="6"/>
      <c r="N105" s="6"/>
      <c r="O105" s="6"/>
      <c r="P105" s="6"/>
      <c r="Q105" s="6"/>
      <c r="R105" s="5">
        <f t="shared" si="33"/>
        <v>7.5</v>
      </c>
      <c r="S105" s="6">
        <f t="shared" si="34"/>
        <v>2.5</v>
      </c>
      <c r="T105" s="6">
        <f t="shared" si="35"/>
        <v>10</v>
      </c>
      <c r="U105" s="6" t="str">
        <f t="shared" si="36"/>
        <v/>
      </c>
      <c r="V105" s="6" t="str">
        <f t="shared" si="37"/>
        <v/>
      </c>
      <c r="W105" s="6" t="str">
        <f t="shared" si="38"/>
        <v/>
      </c>
      <c r="X105" s="6" t="str">
        <f t="shared" si="39"/>
        <v/>
      </c>
      <c r="Y105" s="6" t="str">
        <f t="shared" si="40"/>
        <v/>
      </c>
      <c r="Z105" s="6" t="str">
        <f t="shared" si="41"/>
        <v/>
      </c>
      <c r="AA105" s="6" t="str">
        <f t="shared" si="42"/>
        <v/>
      </c>
      <c r="AB105" s="7" t="str">
        <f t="shared" si="43"/>
        <v/>
      </c>
    </row>
    <row r="106" spans="1:53">
      <c r="D106" s="99">
        <v>1998</v>
      </c>
      <c r="E106" s="8" t="s">
        <v>296</v>
      </c>
      <c r="F106" s="9" t="s">
        <v>397</v>
      </c>
      <c r="G106" s="8"/>
      <c r="J106">
        <v>4</v>
      </c>
      <c r="K106">
        <v>4</v>
      </c>
      <c r="L106">
        <v>2</v>
      </c>
      <c r="R106" s="8" t="str">
        <f t="shared" si="33"/>
        <v/>
      </c>
      <c r="S106" t="str">
        <f t="shared" si="34"/>
        <v/>
      </c>
      <c r="T106" t="str">
        <f t="shared" si="35"/>
        <v/>
      </c>
      <c r="U106">
        <f t="shared" si="36"/>
        <v>10</v>
      </c>
      <c r="V106">
        <f t="shared" si="37"/>
        <v>10</v>
      </c>
      <c r="W106">
        <f t="shared" si="38"/>
        <v>5</v>
      </c>
      <c r="X106" t="str">
        <f t="shared" si="39"/>
        <v/>
      </c>
      <c r="Y106" t="str">
        <f t="shared" si="40"/>
        <v/>
      </c>
      <c r="Z106" t="str">
        <f t="shared" si="41"/>
        <v/>
      </c>
      <c r="AA106" t="str">
        <f t="shared" si="42"/>
        <v/>
      </c>
      <c r="AB106" s="9" t="str">
        <f t="shared" si="43"/>
        <v/>
      </c>
    </row>
    <row r="107" spans="1:53">
      <c r="D107" s="99">
        <v>1998</v>
      </c>
      <c r="E107" s="8" t="s">
        <v>302</v>
      </c>
      <c r="F107" s="9" t="s">
        <v>397</v>
      </c>
      <c r="G107" s="8"/>
      <c r="M107">
        <v>4</v>
      </c>
      <c r="N107">
        <v>4</v>
      </c>
      <c r="R107" s="8" t="str">
        <f t="shared" si="33"/>
        <v/>
      </c>
      <c r="S107" t="str">
        <f t="shared" si="34"/>
        <v/>
      </c>
      <c r="T107" t="str">
        <f t="shared" si="35"/>
        <v/>
      </c>
      <c r="U107" t="str">
        <f t="shared" si="36"/>
        <v/>
      </c>
      <c r="V107" t="str">
        <f t="shared" si="37"/>
        <v/>
      </c>
      <c r="W107" t="str">
        <f t="shared" si="38"/>
        <v/>
      </c>
      <c r="X107">
        <f t="shared" si="39"/>
        <v>10</v>
      </c>
      <c r="Y107">
        <f t="shared" si="40"/>
        <v>5</v>
      </c>
      <c r="Z107" t="str">
        <f t="shared" si="41"/>
        <v/>
      </c>
      <c r="AA107" t="str">
        <f t="shared" si="42"/>
        <v/>
      </c>
      <c r="AB107" s="9" t="str">
        <f t="shared" si="43"/>
        <v/>
      </c>
    </row>
    <row r="108" spans="1:53" ht="14.45" thickBot="1">
      <c r="D108" s="100">
        <v>1998</v>
      </c>
      <c r="E108" s="10" t="s">
        <v>336</v>
      </c>
      <c r="F108" s="12" t="s">
        <v>397</v>
      </c>
      <c r="G108" s="10"/>
      <c r="H108" s="11"/>
      <c r="I108" s="11"/>
      <c r="J108" s="11"/>
      <c r="K108" s="11"/>
      <c r="L108" s="11"/>
      <c r="M108" s="11"/>
      <c r="N108" s="11"/>
      <c r="O108" s="11" t="s">
        <v>103</v>
      </c>
      <c r="P108" s="11" t="s">
        <v>103</v>
      </c>
      <c r="Q108" s="11" t="s">
        <v>103</v>
      </c>
      <c r="R108" s="10" t="str">
        <f t="shared" si="33"/>
        <v/>
      </c>
      <c r="S108" s="11" t="str">
        <f t="shared" si="34"/>
        <v/>
      </c>
      <c r="T108" s="11" t="str">
        <f t="shared" si="35"/>
        <v/>
      </c>
      <c r="U108" s="11" t="str">
        <f t="shared" si="36"/>
        <v/>
      </c>
      <c r="V108" s="11" t="str">
        <f t="shared" si="37"/>
        <v/>
      </c>
      <c r="W108" s="11" t="str">
        <f t="shared" si="38"/>
        <v/>
      </c>
      <c r="X108" s="11" t="str">
        <f t="shared" si="39"/>
        <v/>
      </c>
      <c r="Y108" s="11" t="str">
        <f t="shared" si="40"/>
        <v/>
      </c>
      <c r="Z108" s="11" t="str">
        <f t="shared" si="41"/>
        <v/>
      </c>
      <c r="AA108" s="11" t="str">
        <f t="shared" si="42"/>
        <v/>
      </c>
      <c r="AB108" s="12" t="str">
        <f t="shared" si="43"/>
        <v/>
      </c>
    </row>
    <row r="109" spans="1:53">
      <c r="D109" s="101">
        <v>1998</v>
      </c>
      <c r="E109" s="5" t="s">
        <v>286</v>
      </c>
      <c r="F109" s="7" t="s">
        <v>397</v>
      </c>
      <c r="G109" s="5">
        <v>1</v>
      </c>
      <c r="H109" s="6">
        <v>2</v>
      </c>
      <c r="I109" s="6">
        <v>2</v>
      </c>
      <c r="J109" s="6"/>
      <c r="K109" s="6"/>
      <c r="L109" s="6"/>
      <c r="M109" s="6"/>
      <c r="N109" s="6"/>
      <c r="O109" s="6"/>
      <c r="P109" s="6"/>
      <c r="Q109" s="6"/>
      <c r="R109" s="5">
        <f t="shared" si="33"/>
        <v>2.5</v>
      </c>
      <c r="S109" s="6">
        <f t="shared" si="34"/>
        <v>5</v>
      </c>
      <c r="T109" s="6">
        <f t="shared" si="35"/>
        <v>5</v>
      </c>
      <c r="U109" s="6" t="str">
        <f t="shared" si="36"/>
        <v/>
      </c>
      <c r="V109" s="6" t="str">
        <f t="shared" si="37"/>
        <v/>
      </c>
      <c r="W109" s="6" t="str">
        <f t="shared" si="38"/>
        <v/>
      </c>
      <c r="X109" s="6" t="str">
        <f t="shared" si="39"/>
        <v/>
      </c>
      <c r="Y109" s="6" t="str">
        <f t="shared" si="40"/>
        <v/>
      </c>
      <c r="Z109" s="6" t="str">
        <f t="shared" si="41"/>
        <v/>
      </c>
      <c r="AA109" s="6" t="str">
        <f t="shared" si="42"/>
        <v/>
      </c>
      <c r="AB109" s="7" t="str">
        <f t="shared" si="43"/>
        <v/>
      </c>
    </row>
    <row r="110" spans="1:53">
      <c r="D110" s="99">
        <v>1998</v>
      </c>
      <c r="E110" s="8" t="s">
        <v>296</v>
      </c>
      <c r="F110" s="9" t="s">
        <v>397</v>
      </c>
      <c r="G110" s="8"/>
      <c r="J110">
        <v>2</v>
      </c>
      <c r="K110">
        <v>3</v>
      </c>
      <c r="L110">
        <v>2</v>
      </c>
      <c r="R110" s="8" t="str">
        <f t="shared" si="33"/>
        <v/>
      </c>
      <c r="S110" t="str">
        <f t="shared" si="34"/>
        <v/>
      </c>
      <c r="T110" t="str">
        <f t="shared" si="35"/>
        <v/>
      </c>
      <c r="U110">
        <f t="shared" si="36"/>
        <v>5</v>
      </c>
      <c r="V110">
        <f t="shared" si="37"/>
        <v>7.5</v>
      </c>
      <c r="W110">
        <f t="shared" si="38"/>
        <v>5</v>
      </c>
      <c r="X110" t="str">
        <f t="shared" si="39"/>
        <v/>
      </c>
      <c r="Y110" t="str">
        <f t="shared" si="40"/>
        <v/>
      </c>
      <c r="Z110" t="str">
        <f t="shared" si="41"/>
        <v/>
      </c>
      <c r="AA110" t="str">
        <f t="shared" si="42"/>
        <v/>
      </c>
      <c r="AB110" s="9" t="str">
        <f t="shared" si="43"/>
        <v/>
      </c>
    </row>
    <row r="111" spans="1:53">
      <c r="D111" s="99">
        <v>1998</v>
      </c>
      <c r="E111" s="8" t="s">
        <v>302</v>
      </c>
      <c r="F111" s="9" t="s">
        <v>397</v>
      </c>
      <c r="G111" s="8"/>
      <c r="M111">
        <v>1</v>
      </c>
      <c r="N111">
        <v>2</v>
      </c>
      <c r="R111" s="8" t="str">
        <f t="shared" si="33"/>
        <v/>
      </c>
      <c r="S111" t="str">
        <f t="shared" si="34"/>
        <v/>
      </c>
      <c r="T111" t="str">
        <f t="shared" si="35"/>
        <v/>
      </c>
      <c r="U111" t="str">
        <f t="shared" si="36"/>
        <v/>
      </c>
      <c r="V111" t="str">
        <f t="shared" si="37"/>
        <v/>
      </c>
      <c r="W111" t="str">
        <f t="shared" si="38"/>
        <v/>
      </c>
      <c r="X111">
        <f t="shared" si="39"/>
        <v>2.5</v>
      </c>
      <c r="Y111">
        <f t="shared" si="40"/>
        <v>2.5</v>
      </c>
      <c r="Z111" t="str">
        <f t="shared" si="41"/>
        <v/>
      </c>
      <c r="AA111" t="str">
        <f t="shared" si="42"/>
        <v/>
      </c>
      <c r="AB111" s="9" t="str">
        <f t="shared" si="43"/>
        <v/>
      </c>
    </row>
    <row r="112" spans="1:53" ht="14.45" thickBot="1">
      <c r="D112" s="100">
        <v>1998</v>
      </c>
      <c r="E112" s="10" t="s">
        <v>336</v>
      </c>
      <c r="F112" s="12" t="s">
        <v>397</v>
      </c>
      <c r="G112" s="10"/>
      <c r="H112" s="11"/>
      <c r="I112" s="11"/>
      <c r="J112" s="11"/>
      <c r="K112" s="11"/>
      <c r="L112" s="11"/>
      <c r="M112" s="11"/>
      <c r="N112" s="11"/>
      <c r="O112" s="11" t="s">
        <v>103</v>
      </c>
      <c r="P112" s="11" t="s">
        <v>103</v>
      </c>
      <c r="Q112" s="11" t="s">
        <v>103</v>
      </c>
      <c r="R112" s="10" t="str">
        <f t="shared" si="33"/>
        <v/>
      </c>
      <c r="S112" s="11" t="str">
        <f t="shared" si="34"/>
        <v/>
      </c>
      <c r="T112" s="11" t="str">
        <f t="shared" si="35"/>
        <v/>
      </c>
      <c r="U112" s="11" t="str">
        <f t="shared" si="36"/>
        <v/>
      </c>
      <c r="V112" s="11" t="str">
        <f t="shared" si="37"/>
        <v/>
      </c>
      <c r="W112" s="11" t="str">
        <f t="shared" si="38"/>
        <v/>
      </c>
      <c r="X112" s="11" t="str">
        <f t="shared" si="39"/>
        <v/>
      </c>
      <c r="Y112" s="11" t="str">
        <f t="shared" si="40"/>
        <v/>
      </c>
      <c r="Z112" s="11" t="str">
        <f t="shared" si="41"/>
        <v/>
      </c>
      <c r="AA112" s="11" t="str">
        <f t="shared" si="42"/>
        <v/>
      </c>
      <c r="AB112" s="12" t="str">
        <f t="shared" si="43"/>
        <v/>
      </c>
    </row>
    <row r="113" spans="1:106">
      <c r="D113" s="101">
        <v>1998</v>
      </c>
      <c r="E113" s="5" t="s">
        <v>286</v>
      </c>
      <c r="F113" s="7" t="s">
        <v>397</v>
      </c>
      <c r="G113" s="5">
        <v>4</v>
      </c>
      <c r="H113" s="6">
        <v>2</v>
      </c>
      <c r="I113" s="6">
        <v>4</v>
      </c>
      <c r="J113" s="6"/>
      <c r="K113" s="6"/>
      <c r="L113" s="6"/>
      <c r="M113" s="6"/>
      <c r="N113" s="6"/>
      <c r="O113" s="6"/>
      <c r="P113" s="6"/>
      <c r="Q113" s="7"/>
      <c r="R113" s="6">
        <f t="shared" si="33"/>
        <v>10</v>
      </c>
      <c r="S113" s="6">
        <f t="shared" si="34"/>
        <v>5</v>
      </c>
      <c r="T113" s="6">
        <f t="shared" si="35"/>
        <v>10</v>
      </c>
      <c r="U113" s="6" t="str">
        <f t="shared" si="36"/>
        <v/>
      </c>
      <c r="V113" s="6" t="str">
        <f t="shared" si="37"/>
        <v/>
      </c>
      <c r="W113" s="6" t="str">
        <f t="shared" si="38"/>
        <v/>
      </c>
      <c r="X113" s="6" t="str">
        <f t="shared" si="39"/>
        <v/>
      </c>
      <c r="Y113" s="6" t="str">
        <f t="shared" si="40"/>
        <v/>
      </c>
      <c r="Z113" s="6" t="str">
        <f t="shared" si="41"/>
        <v/>
      </c>
      <c r="AA113" s="6" t="str">
        <f t="shared" si="42"/>
        <v/>
      </c>
      <c r="AB113" s="7" t="str">
        <f t="shared" si="43"/>
        <v/>
      </c>
    </row>
    <row r="114" spans="1:106">
      <c r="D114" s="99">
        <v>1998</v>
      </c>
      <c r="E114" s="8" t="s">
        <v>296</v>
      </c>
      <c r="F114" s="9" t="s">
        <v>397</v>
      </c>
      <c r="G114" s="8"/>
      <c r="J114">
        <v>2</v>
      </c>
      <c r="K114">
        <v>3</v>
      </c>
      <c r="L114">
        <v>1</v>
      </c>
      <c r="Q114" s="9"/>
      <c r="R114" t="str">
        <f t="shared" si="33"/>
        <v/>
      </c>
      <c r="S114" t="str">
        <f t="shared" si="34"/>
        <v/>
      </c>
      <c r="T114" t="str">
        <f t="shared" si="35"/>
        <v/>
      </c>
      <c r="U114">
        <f t="shared" si="36"/>
        <v>5</v>
      </c>
      <c r="V114">
        <f t="shared" si="37"/>
        <v>7.5</v>
      </c>
      <c r="W114">
        <f t="shared" si="38"/>
        <v>2.5</v>
      </c>
      <c r="X114" t="str">
        <f t="shared" si="39"/>
        <v/>
      </c>
      <c r="Y114" t="str">
        <f t="shared" si="40"/>
        <v/>
      </c>
      <c r="Z114" t="str">
        <f t="shared" si="41"/>
        <v/>
      </c>
      <c r="AA114" t="str">
        <f t="shared" si="42"/>
        <v/>
      </c>
      <c r="AB114" s="9" t="str">
        <f t="shared" si="43"/>
        <v/>
      </c>
    </row>
    <row r="115" spans="1:106">
      <c r="D115" s="99">
        <v>1998</v>
      </c>
      <c r="E115" s="8" t="s">
        <v>302</v>
      </c>
      <c r="F115" s="9" t="s">
        <v>397</v>
      </c>
      <c r="G115" s="8"/>
      <c r="M115">
        <v>2</v>
      </c>
      <c r="N115">
        <v>2</v>
      </c>
      <c r="Q115" s="9"/>
      <c r="R115" t="str">
        <f t="shared" si="33"/>
        <v/>
      </c>
      <c r="S115" t="str">
        <f t="shared" si="34"/>
        <v/>
      </c>
      <c r="T115" t="str">
        <f t="shared" si="35"/>
        <v/>
      </c>
      <c r="U115" t="str">
        <f t="shared" si="36"/>
        <v/>
      </c>
      <c r="V115" t="str">
        <f t="shared" si="37"/>
        <v/>
      </c>
      <c r="W115" t="str">
        <f t="shared" si="38"/>
        <v/>
      </c>
      <c r="X115">
        <f t="shared" si="39"/>
        <v>5</v>
      </c>
      <c r="Y115">
        <f t="shared" si="40"/>
        <v>2.5</v>
      </c>
      <c r="Z115" t="str">
        <f t="shared" si="41"/>
        <v/>
      </c>
      <c r="AA115" t="str">
        <f t="shared" si="42"/>
        <v/>
      </c>
      <c r="AB115" s="9" t="str">
        <f t="shared" si="43"/>
        <v/>
      </c>
    </row>
    <row r="116" spans="1:106" ht="14.45" thickBot="1">
      <c r="D116" s="100">
        <v>1998</v>
      </c>
      <c r="E116" s="10" t="s">
        <v>336</v>
      </c>
      <c r="F116" s="12" t="s">
        <v>397</v>
      </c>
      <c r="G116" s="10"/>
      <c r="H116" s="11"/>
      <c r="I116" s="11"/>
      <c r="J116" s="11"/>
      <c r="K116" s="11"/>
      <c r="L116" s="11"/>
      <c r="M116" s="11"/>
      <c r="N116" s="11"/>
      <c r="O116" s="172">
        <v>4</v>
      </c>
      <c r="P116" s="11" t="s">
        <v>103</v>
      </c>
      <c r="Q116" s="12" t="s">
        <v>103</v>
      </c>
      <c r="R116" s="11" t="str">
        <f t="shared" si="33"/>
        <v/>
      </c>
      <c r="S116" s="11" t="str">
        <f t="shared" si="34"/>
        <v/>
      </c>
      <c r="T116" s="11" t="str">
        <f t="shared" si="35"/>
        <v/>
      </c>
      <c r="U116" s="11" t="str">
        <f t="shared" si="36"/>
        <v/>
      </c>
      <c r="V116" s="11" t="str">
        <f t="shared" si="37"/>
        <v/>
      </c>
      <c r="W116" s="11" t="str">
        <f t="shared" si="38"/>
        <v/>
      </c>
      <c r="X116" s="11" t="str">
        <f t="shared" si="39"/>
        <v/>
      </c>
      <c r="Y116" s="11" t="str">
        <f t="shared" si="40"/>
        <v/>
      </c>
      <c r="Z116" s="11">
        <f t="shared" si="41"/>
        <v>5</v>
      </c>
      <c r="AA116" s="11" t="str">
        <f t="shared" si="42"/>
        <v/>
      </c>
      <c r="AB116" s="12" t="str">
        <f t="shared" si="43"/>
        <v/>
      </c>
    </row>
    <row r="117" spans="1:106">
      <c r="D117" s="101">
        <v>1998</v>
      </c>
      <c r="E117" s="5" t="s">
        <v>286</v>
      </c>
      <c r="F117" s="7" t="s">
        <v>398</v>
      </c>
      <c r="G117" s="5">
        <v>4</v>
      </c>
      <c r="H117" s="6">
        <v>1</v>
      </c>
      <c r="I117" s="6">
        <v>3</v>
      </c>
      <c r="J117" s="6"/>
      <c r="K117" s="6"/>
      <c r="L117" s="6"/>
      <c r="M117" s="6"/>
      <c r="N117" s="6"/>
      <c r="O117" s="6"/>
      <c r="P117" s="6"/>
      <c r="Q117" s="7"/>
      <c r="R117" s="6">
        <f t="shared" si="33"/>
        <v>10</v>
      </c>
      <c r="S117" s="6">
        <f t="shared" si="34"/>
        <v>2.5</v>
      </c>
      <c r="T117" s="6">
        <f t="shared" si="35"/>
        <v>7.5</v>
      </c>
      <c r="U117" s="6" t="str">
        <f t="shared" si="36"/>
        <v/>
      </c>
      <c r="V117" s="6" t="str">
        <f t="shared" si="37"/>
        <v/>
      </c>
      <c r="W117" s="6" t="str">
        <f t="shared" si="38"/>
        <v/>
      </c>
      <c r="X117" s="6" t="str">
        <f t="shared" si="39"/>
        <v/>
      </c>
      <c r="Y117" s="6" t="str">
        <f t="shared" si="40"/>
        <v/>
      </c>
      <c r="Z117" s="6" t="str">
        <f t="shared" si="41"/>
        <v/>
      </c>
      <c r="AA117" s="6" t="str">
        <f t="shared" si="42"/>
        <v/>
      </c>
      <c r="AB117" s="7" t="str">
        <f t="shared" si="43"/>
        <v/>
      </c>
    </row>
    <row r="118" spans="1:106">
      <c r="D118" s="99">
        <v>1998</v>
      </c>
      <c r="E118" s="8" t="s">
        <v>296</v>
      </c>
      <c r="F118" s="9" t="s">
        <v>398</v>
      </c>
      <c r="G118" s="8"/>
      <c r="J118">
        <v>1</v>
      </c>
      <c r="K118">
        <v>1</v>
      </c>
      <c r="L118">
        <v>3</v>
      </c>
      <c r="Q118" s="9"/>
      <c r="R118" t="str">
        <f t="shared" si="33"/>
        <v/>
      </c>
      <c r="S118" t="str">
        <f t="shared" si="34"/>
        <v/>
      </c>
      <c r="T118" t="str">
        <f t="shared" si="35"/>
        <v/>
      </c>
      <c r="U118">
        <f t="shared" si="36"/>
        <v>2.5</v>
      </c>
      <c r="V118">
        <f t="shared" si="37"/>
        <v>2.5</v>
      </c>
      <c r="W118">
        <f t="shared" si="38"/>
        <v>7.5</v>
      </c>
      <c r="X118" t="str">
        <f t="shared" si="39"/>
        <v/>
      </c>
      <c r="Y118" t="str">
        <f t="shared" si="40"/>
        <v/>
      </c>
      <c r="Z118" t="str">
        <f t="shared" si="41"/>
        <v/>
      </c>
      <c r="AA118" t="str">
        <f t="shared" si="42"/>
        <v/>
      </c>
      <c r="AB118" s="9" t="str">
        <f t="shared" si="43"/>
        <v/>
      </c>
    </row>
    <row r="119" spans="1:106">
      <c r="D119" s="99">
        <v>1998</v>
      </c>
      <c r="E119" s="8" t="s">
        <v>302</v>
      </c>
      <c r="F119" s="9" t="s">
        <v>398</v>
      </c>
      <c r="G119" s="8"/>
      <c r="M119">
        <v>2</v>
      </c>
      <c r="N119">
        <v>2</v>
      </c>
      <c r="Q119" s="9"/>
      <c r="R119" t="str">
        <f t="shared" si="33"/>
        <v/>
      </c>
      <c r="S119" t="str">
        <f t="shared" si="34"/>
        <v/>
      </c>
      <c r="T119" t="str">
        <f t="shared" si="35"/>
        <v/>
      </c>
      <c r="U119" t="str">
        <f t="shared" si="36"/>
        <v/>
      </c>
      <c r="V119" t="str">
        <f t="shared" si="37"/>
        <v/>
      </c>
      <c r="W119" t="str">
        <f t="shared" si="38"/>
        <v/>
      </c>
      <c r="X119">
        <f t="shared" si="39"/>
        <v>5</v>
      </c>
      <c r="Y119">
        <f t="shared" si="40"/>
        <v>2.5</v>
      </c>
      <c r="Z119" t="str">
        <f t="shared" si="41"/>
        <v/>
      </c>
      <c r="AA119" t="str">
        <f t="shared" si="42"/>
        <v/>
      </c>
      <c r="AB119" s="9" t="str">
        <f t="shared" si="43"/>
        <v/>
      </c>
    </row>
    <row r="120" spans="1:106" ht="14.45" thickBot="1">
      <c r="D120" s="100">
        <v>1998</v>
      </c>
      <c r="E120" s="10" t="s">
        <v>336</v>
      </c>
      <c r="F120" s="12" t="s">
        <v>398</v>
      </c>
      <c r="G120" s="10"/>
      <c r="H120" s="11"/>
      <c r="I120" s="11"/>
      <c r="J120" s="11"/>
      <c r="K120" s="11"/>
      <c r="L120" s="11"/>
      <c r="M120" s="11"/>
      <c r="N120" s="11"/>
      <c r="O120" s="11">
        <v>1</v>
      </c>
      <c r="P120" s="11">
        <v>1</v>
      </c>
      <c r="Q120" s="12">
        <v>2</v>
      </c>
      <c r="R120" s="11" t="str">
        <f t="shared" si="33"/>
        <v/>
      </c>
      <c r="S120" s="11" t="str">
        <f t="shared" si="34"/>
        <v/>
      </c>
      <c r="T120" s="11" t="str">
        <f t="shared" si="35"/>
        <v/>
      </c>
      <c r="U120" s="11" t="str">
        <f t="shared" si="36"/>
        <v/>
      </c>
      <c r="V120" s="11" t="str">
        <f t="shared" si="37"/>
        <v/>
      </c>
      <c r="W120" s="11" t="str">
        <f t="shared" si="38"/>
        <v/>
      </c>
      <c r="X120" s="11" t="str">
        <f t="shared" si="39"/>
        <v/>
      </c>
      <c r="Y120" s="11" t="str">
        <f t="shared" si="40"/>
        <v/>
      </c>
      <c r="Z120" s="11">
        <f t="shared" si="41"/>
        <v>1.25</v>
      </c>
      <c r="AA120" s="11">
        <f t="shared" si="42"/>
        <v>1.25</v>
      </c>
      <c r="AB120" s="12">
        <f t="shared" si="43"/>
        <v>7.5</v>
      </c>
    </row>
    <row r="124" spans="1:106" ht="26.1">
      <c r="A124" s="217" t="s">
        <v>484</v>
      </c>
      <c r="BG124" t="s">
        <v>286</v>
      </c>
      <c r="BH124" t="s">
        <v>286</v>
      </c>
      <c r="BI124" t="s">
        <v>286</v>
      </c>
      <c r="BJ124" t="s">
        <v>296</v>
      </c>
      <c r="BK124" t="s">
        <v>296</v>
      </c>
      <c r="BL124" t="s">
        <v>296</v>
      </c>
      <c r="BM124" t="s">
        <v>296</v>
      </c>
      <c r="BN124" t="s">
        <v>296</v>
      </c>
      <c r="BO124" t="s">
        <v>296</v>
      </c>
      <c r="BP124" t="s">
        <v>337</v>
      </c>
      <c r="BQ124" t="s">
        <v>337</v>
      </c>
      <c r="BR124" t="s">
        <v>286</v>
      </c>
      <c r="BS124" t="s">
        <v>286</v>
      </c>
      <c r="BT124" t="s">
        <v>337</v>
      </c>
      <c r="BU124" t="s">
        <v>336</v>
      </c>
      <c r="BV124" t="s">
        <v>337</v>
      </c>
      <c r="BW124" t="s">
        <v>336</v>
      </c>
      <c r="BX124" t="s">
        <v>336</v>
      </c>
      <c r="BY124" t="s">
        <v>336</v>
      </c>
      <c r="BZ124" t="s">
        <v>286</v>
      </c>
      <c r="CA124" t="s">
        <v>337</v>
      </c>
      <c r="CB124" t="s">
        <v>286</v>
      </c>
      <c r="CC124" t="s">
        <v>286</v>
      </c>
      <c r="CD124" t="s">
        <v>286</v>
      </c>
      <c r="CE124" t="s">
        <v>296</v>
      </c>
      <c r="CF124" t="s">
        <v>296</v>
      </c>
      <c r="CG124" t="s">
        <v>296</v>
      </c>
      <c r="CH124" t="s">
        <v>296</v>
      </c>
      <c r="CI124" t="s">
        <v>296</v>
      </c>
      <c r="CJ124" t="s">
        <v>296</v>
      </c>
      <c r="CK124" t="s">
        <v>337</v>
      </c>
      <c r="CL124" t="s">
        <v>337</v>
      </c>
      <c r="CM124" t="s">
        <v>286</v>
      </c>
      <c r="CN124" t="s">
        <v>286</v>
      </c>
      <c r="CO124" t="s">
        <v>337</v>
      </c>
      <c r="CP124" t="s">
        <v>336</v>
      </c>
      <c r="CQ124" t="s">
        <v>337</v>
      </c>
      <c r="CR124" t="s">
        <v>336</v>
      </c>
      <c r="CS124" t="s">
        <v>336</v>
      </c>
      <c r="CT124" t="s">
        <v>336</v>
      </c>
      <c r="CU124" t="s">
        <v>286</v>
      </c>
      <c r="CV124" t="s">
        <v>337</v>
      </c>
    </row>
    <row r="125" spans="1:106">
      <c r="I125" s="175" t="s">
        <v>286</v>
      </c>
      <c r="J125" s="175" t="s">
        <v>286</v>
      </c>
      <c r="K125" s="175" t="s">
        <v>286</v>
      </c>
      <c r="L125" s="175" t="s">
        <v>286</v>
      </c>
      <c r="M125" s="175" t="s">
        <v>286</v>
      </c>
      <c r="N125" s="175" t="s">
        <v>286</v>
      </c>
      <c r="O125" s="174" t="s">
        <v>296</v>
      </c>
      <c r="P125" s="174" t="s">
        <v>296</v>
      </c>
      <c r="Q125" s="174" t="s">
        <v>296</v>
      </c>
      <c r="R125" s="174" t="s">
        <v>296</v>
      </c>
      <c r="S125" s="174" t="s">
        <v>296</v>
      </c>
      <c r="T125" s="174" t="s">
        <v>296</v>
      </c>
      <c r="U125" s="173" t="s">
        <v>337</v>
      </c>
      <c r="V125" s="173" t="s">
        <v>337</v>
      </c>
      <c r="W125" s="173" t="s">
        <v>337</v>
      </c>
      <c r="X125" s="173" t="s">
        <v>337</v>
      </c>
      <c r="Y125" s="218" t="s">
        <v>337</v>
      </c>
      <c r="Z125" s="159" t="s">
        <v>336</v>
      </c>
      <c r="AA125" s="159" t="s">
        <v>336</v>
      </c>
      <c r="AB125" s="159" t="s">
        <v>336</v>
      </c>
      <c r="AC125" s="159" t="s">
        <v>336</v>
      </c>
      <c r="AD125" s="175" t="s">
        <v>286</v>
      </c>
      <c r="AE125" s="175" t="s">
        <v>286</v>
      </c>
      <c r="AF125" s="175" t="s">
        <v>286</v>
      </c>
      <c r="AG125" s="175" t="s">
        <v>286</v>
      </c>
      <c r="AH125" s="175" t="s">
        <v>286</v>
      </c>
      <c r="AI125" s="175" t="s">
        <v>286</v>
      </c>
      <c r="AJ125" s="174" t="s">
        <v>296</v>
      </c>
      <c r="AK125" s="174" t="s">
        <v>296</v>
      </c>
      <c r="AL125" s="174" t="s">
        <v>296</v>
      </c>
      <c r="AM125" s="174" t="s">
        <v>296</v>
      </c>
      <c r="AN125" s="174" t="s">
        <v>296</v>
      </c>
      <c r="AO125" s="174" t="s">
        <v>296</v>
      </c>
      <c r="AP125" s="173" t="s">
        <v>337</v>
      </c>
      <c r="AQ125" s="173" t="s">
        <v>337</v>
      </c>
      <c r="AR125" s="173" t="s">
        <v>337</v>
      </c>
      <c r="AS125" s="173" t="s">
        <v>337</v>
      </c>
      <c r="AT125" s="218" t="s">
        <v>337</v>
      </c>
      <c r="AU125" s="159" t="s">
        <v>336</v>
      </c>
      <c r="AV125" s="159" t="s">
        <v>336</v>
      </c>
      <c r="AW125" s="159" t="s">
        <v>336</v>
      </c>
      <c r="AX125" s="159" t="s">
        <v>336</v>
      </c>
      <c r="BD125" s="184" t="s">
        <v>389</v>
      </c>
      <c r="BE125" s="183">
        <v>1998</v>
      </c>
      <c r="BG125" s="195">
        <v>10</v>
      </c>
      <c r="BH125" s="195">
        <v>10</v>
      </c>
      <c r="BI125" s="195">
        <v>10</v>
      </c>
      <c r="BJ125" s="195">
        <v>4</v>
      </c>
      <c r="BK125" s="195">
        <v>4</v>
      </c>
      <c r="BL125" s="195">
        <v>3</v>
      </c>
      <c r="BM125" s="195">
        <v>3</v>
      </c>
      <c r="BN125" s="195">
        <v>3</v>
      </c>
      <c r="BO125" s="195">
        <v>3</v>
      </c>
      <c r="BP125" s="195">
        <v>10</v>
      </c>
      <c r="BQ125" s="195">
        <v>10</v>
      </c>
      <c r="BR125" s="195">
        <v>2.5</v>
      </c>
      <c r="BS125" s="195">
        <v>2.5</v>
      </c>
      <c r="BT125" s="195">
        <v>1.25</v>
      </c>
      <c r="BU125" s="195">
        <v>1.25</v>
      </c>
      <c r="BV125" s="195">
        <v>1.25</v>
      </c>
      <c r="BW125" s="195">
        <v>1.25</v>
      </c>
      <c r="BX125" s="195">
        <v>2.5</v>
      </c>
      <c r="BY125" s="195">
        <v>2.5</v>
      </c>
      <c r="BZ125" s="195">
        <v>10</v>
      </c>
      <c r="CA125" s="195">
        <v>5</v>
      </c>
      <c r="CB125" s="4">
        <v>10</v>
      </c>
      <c r="CC125" s="4">
        <v>10</v>
      </c>
      <c r="CD125" s="4">
        <v>10</v>
      </c>
      <c r="CE125" s="4">
        <v>4</v>
      </c>
      <c r="CF125" s="4">
        <v>4</v>
      </c>
      <c r="CG125" s="4">
        <v>3</v>
      </c>
      <c r="CH125" s="4">
        <v>3</v>
      </c>
      <c r="CI125" s="4">
        <v>3</v>
      </c>
      <c r="CJ125" s="4">
        <v>3</v>
      </c>
      <c r="CK125" s="4">
        <v>10</v>
      </c>
      <c r="CL125" s="4">
        <v>10</v>
      </c>
      <c r="CM125" s="4">
        <v>2.5</v>
      </c>
      <c r="CN125" s="4">
        <v>2.5</v>
      </c>
      <c r="CO125" s="4">
        <v>1.25</v>
      </c>
      <c r="CP125" s="4">
        <v>1.25</v>
      </c>
      <c r="CQ125" s="4">
        <v>1.25</v>
      </c>
      <c r="CR125" s="4">
        <v>1.25</v>
      </c>
      <c r="CS125" s="4">
        <v>2.5</v>
      </c>
      <c r="CT125" s="4">
        <v>2.5</v>
      </c>
      <c r="CU125" s="4">
        <v>10</v>
      </c>
      <c r="CV125" s="4">
        <v>5</v>
      </c>
    </row>
    <row r="126" spans="1:106" ht="14.45" thickBot="1">
      <c r="A126" t="s">
        <v>449</v>
      </c>
      <c r="B126" t="s">
        <v>450</v>
      </c>
      <c r="I126" s="64">
        <v>10</v>
      </c>
      <c r="J126" s="64">
        <v>10</v>
      </c>
      <c r="K126" s="64">
        <v>10</v>
      </c>
      <c r="L126" s="64">
        <v>2.5</v>
      </c>
      <c r="M126" s="64">
        <v>2.5</v>
      </c>
      <c r="N126" s="64">
        <v>10</v>
      </c>
      <c r="O126">
        <v>4</v>
      </c>
      <c r="P126">
        <v>4</v>
      </c>
      <c r="Q126">
        <v>3</v>
      </c>
      <c r="R126">
        <v>3</v>
      </c>
      <c r="S126">
        <v>3</v>
      </c>
      <c r="T126">
        <v>3</v>
      </c>
      <c r="U126">
        <v>10</v>
      </c>
      <c r="V126">
        <v>10</v>
      </c>
      <c r="W126">
        <v>1.25</v>
      </c>
      <c r="X126">
        <v>1.25</v>
      </c>
      <c r="Y126">
        <v>5</v>
      </c>
      <c r="Z126">
        <v>1.25</v>
      </c>
      <c r="AA126">
        <v>1.25</v>
      </c>
      <c r="AB126">
        <v>2.5</v>
      </c>
      <c r="AC126">
        <v>2.5</v>
      </c>
      <c r="AD126" s="64">
        <v>10</v>
      </c>
      <c r="AE126" s="64">
        <v>10</v>
      </c>
      <c r="AF126" s="64">
        <v>10</v>
      </c>
      <c r="AG126" s="64">
        <v>2.5</v>
      </c>
      <c r="AH126" s="64">
        <v>2.5</v>
      </c>
      <c r="AI126" s="64">
        <v>10</v>
      </c>
      <c r="AJ126">
        <v>4</v>
      </c>
      <c r="AK126">
        <v>4</v>
      </c>
      <c r="AL126">
        <v>3</v>
      </c>
      <c r="AM126">
        <v>3</v>
      </c>
      <c r="AN126">
        <v>3</v>
      </c>
      <c r="AO126">
        <v>3</v>
      </c>
      <c r="AP126">
        <v>10</v>
      </c>
      <c r="AQ126">
        <v>10</v>
      </c>
      <c r="AR126">
        <v>1.25</v>
      </c>
      <c r="AS126">
        <v>1.25</v>
      </c>
      <c r="AT126">
        <v>5</v>
      </c>
      <c r="AU126">
        <v>1.25</v>
      </c>
      <c r="AV126">
        <v>1.25</v>
      </c>
      <c r="AW126">
        <v>2.5</v>
      </c>
      <c r="AX126">
        <v>2.5</v>
      </c>
    </row>
    <row r="127" spans="1:106" ht="14.45" thickBot="1">
      <c r="A127" s="175" t="s">
        <v>286</v>
      </c>
      <c r="B127" s="175" t="s">
        <v>401</v>
      </c>
      <c r="D127" s="5" t="s">
        <v>389</v>
      </c>
      <c r="E127" s="102" t="s">
        <v>423</v>
      </c>
      <c r="F127" s="102" t="s">
        <v>424</v>
      </c>
      <c r="G127" s="219" t="s">
        <v>391</v>
      </c>
      <c r="H127" s="182" t="s">
        <v>390</v>
      </c>
      <c r="I127" s="222" t="s">
        <v>401</v>
      </c>
      <c r="J127" s="222" t="s">
        <v>402</v>
      </c>
      <c r="K127" s="222" t="s">
        <v>403</v>
      </c>
      <c r="L127" s="222" t="s">
        <v>425</v>
      </c>
      <c r="M127" s="222" t="s">
        <v>426</v>
      </c>
      <c r="N127" s="222" t="s">
        <v>427</v>
      </c>
      <c r="O127" s="222" t="s">
        <v>404</v>
      </c>
      <c r="P127" s="222" t="s">
        <v>405</v>
      </c>
      <c r="Q127" s="222" t="s">
        <v>406</v>
      </c>
      <c r="R127" s="222" t="s">
        <v>407</v>
      </c>
      <c r="S127" s="222" t="s">
        <v>408</v>
      </c>
      <c r="T127" s="222" t="s">
        <v>409</v>
      </c>
      <c r="U127" s="222" t="s">
        <v>410</v>
      </c>
      <c r="V127" s="222" t="s">
        <v>411</v>
      </c>
      <c r="W127" s="222" t="s">
        <v>428</v>
      </c>
      <c r="X127" s="222" t="s">
        <v>429</v>
      </c>
      <c r="Y127" s="222" t="s">
        <v>430</v>
      </c>
      <c r="Z127" s="222" t="s">
        <v>431</v>
      </c>
      <c r="AA127" s="222" t="s">
        <v>432</v>
      </c>
      <c r="AB127" s="222" t="s">
        <v>433</v>
      </c>
      <c r="AC127" s="222" t="s">
        <v>434</v>
      </c>
      <c r="AD127" s="221" t="s">
        <v>395</v>
      </c>
      <c r="AE127" s="221" t="s">
        <v>399</v>
      </c>
      <c r="AF127" s="221" t="s">
        <v>400</v>
      </c>
      <c r="AG127" s="221" t="s">
        <v>435</v>
      </c>
      <c r="AH127" s="221" t="s">
        <v>436</v>
      </c>
      <c r="AI127" s="221" t="s">
        <v>437</v>
      </c>
      <c r="AJ127" s="221" t="s">
        <v>412</v>
      </c>
      <c r="AK127" s="221" t="s">
        <v>413</v>
      </c>
      <c r="AL127" s="221" t="s">
        <v>414</v>
      </c>
      <c r="AM127" s="221" t="s">
        <v>415</v>
      </c>
      <c r="AN127" s="221" t="s">
        <v>416</v>
      </c>
      <c r="AO127" s="221" t="s">
        <v>417</v>
      </c>
      <c r="AP127" s="221" t="s">
        <v>418</v>
      </c>
      <c r="AQ127" s="221" t="s">
        <v>419</v>
      </c>
      <c r="AR127" s="221" t="s">
        <v>438</v>
      </c>
      <c r="AS127" s="221" t="s">
        <v>439</v>
      </c>
      <c r="AT127" s="221" t="s">
        <v>440</v>
      </c>
      <c r="AU127" s="221" t="s">
        <v>441</v>
      </c>
      <c r="AV127" s="221" t="s">
        <v>442</v>
      </c>
      <c r="AW127" s="221" t="s">
        <v>443</v>
      </c>
      <c r="AX127" s="221" t="s">
        <v>444</v>
      </c>
      <c r="BD127" s="184" t="s">
        <v>423</v>
      </c>
      <c r="BE127" s="184" t="s">
        <v>391</v>
      </c>
      <c r="BF127" s="184" t="s">
        <v>424</v>
      </c>
      <c r="BG127" t="s">
        <v>454</v>
      </c>
      <c r="BH127" t="s">
        <v>455</v>
      </c>
      <c r="BI127" t="s">
        <v>456</v>
      </c>
      <c r="BJ127" t="s">
        <v>457</v>
      </c>
      <c r="BK127" t="s">
        <v>458</v>
      </c>
      <c r="BL127" t="s">
        <v>459</v>
      </c>
      <c r="BM127" t="s">
        <v>460</v>
      </c>
      <c r="BN127" t="s">
        <v>461</v>
      </c>
      <c r="BO127" t="s">
        <v>462</v>
      </c>
      <c r="BP127" t="s">
        <v>463</v>
      </c>
      <c r="BQ127" t="s">
        <v>464</v>
      </c>
      <c r="BR127" t="s">
        <v>485</v>
      </c>
      <c r="BS127" t="s">
        <v>486</v>
      </c>
      <c r="BT127" t="s">
        <v>487</v>
      </c>
      <c r="BU127" t="s">
        <v>488</v>
      </c>
      <c r="BV127" t="s">
        <v>489</v>
      </c>
      <c r="BW127" t="s">
        <v>490</v>
      </c>
      <c r="BX127" t="s">
        <v>491</v>
      </c>
      <c r="BY127" t="s">
        <v>492</v>
      </c>
      <c r="BZ127" t="s">
        <v>493</v>
      </c>
      <c r="CA127" t="s">
        <v>494</v>
      </c>
      <c r="CB127" t="s">
        <v>465</v>
      </c>
      <c r="CC127" t="s">
        <v>466</v>
      </c>
      <c r="CD127" t="s">
        <v>467</v>
      </c>
      <c r="CE127" t="s">
        <v>468</v>
      </c>
      <c r="CF127" t="s">
        <v>469</v>
      </c>
      <c r="CG127" t="s">
        <v>470</v>
      </c>
      <c r="CH127" t="s">
        <v>471</v>
      </c>
      <c r="CI127" t="s">
        <v>472</v>
      </c>
      <c r="CJ127" t="s">
        <v>473</v>
      </c>
      <c r="CK127" t="s">
        <v>474</v>
      </c>
      <c r="CL127" t="s">
        <v>475</v>
      </c>
      <c r="CM127" t="s">
        <v>495</v>
      </c>
      <c r="CN127" t="s">
        <v>496</v>
      </c>
      <c r="CO127" t="s">
        <v>497</v>
      </c>
      <c r="CP127" t="s">
        <v>498</v>
      </c>
      <c r="CQ127" t="s">
        <v>499</v>
      </c>
      <c r="CR127" t="s">
        <v>500</v>
      </c>
      <c r="CS127" t="s">
        <v>501</v>
      </c>
      <c r="CT127" t="s">
        <v>502</v>
      </c>
      <c r="CU127" t="s">
        <v>503</v>
      </c>
      <c r="CV127" t="s">
        <v>504</v>
      </c>
      <c r="CW127" s="161" t="s">
        <v>476</v>
      </c>
      <c r="CX127" s="161" t="s">
        <v>477</v>
      </c>
    </row>
    <row r="128" spans="1:106">
      <c r="A128" s="175" t="s">
        <v>286</v>
      </c>
      <c r="B128" s="175" t="s">
        <v>402</v>
      </c>
      <c r="C128" s="29" t="s">
        <v>137</v>
      </c>
      <c r="D128" s="220">
        <v>1999</v>
      </c>
      <c r="E128" s="220" t="s">
        <v>445</v>
      </c>
      <c r="F128" s="220" t="s">
        <v>505</v>
      </c>
      <c r="G128" s="220" t="s">
        <v>506</v>
      </c>
      <c r="H128" s="220" t="s">
        <v>286</v>
      </c>
      <c r="I128" s="5">
        <v>4</v>
      </c>
      <c r="J128" s="6">
        <v>1</v>
      </c>
      <c r="K128" s="6">
        <v>4</v>
      </c>
      <c r="L128" s="6">
        <v>4</v>
      </c>
      <c r="M128" s="6">
        <v>4</v>
      </c>
      <c r="N128" s="6">
        <v>1</v>
      </c>
      <c r="O128" s="6"/>
      <c r="P128" s="6"/>
      <c r="Q128" s="6"/>
      <c r="R128" s="6"/>
      <c r="S128" s="6"/>
      <c r="T128" s="6"/>
      <c r="U128" s="6"/>
      <c r="V128" s="6"/>
      <c r="W128" s="6"/>
      <c r="X128" s="6"/>
      <c r="Y128" s="6"/>
      <c r="Z128" s="6"/>
      <c r="AA128" s="6"/>
      <c r="AB128" s="6"/>
      <c r="AC128" s="7"/>
      <c r="AD128" s="5">
        <f>IF(I128="-","",IF(I128/4*AD$126=0, "",I128/4*AD$126))</f>
        <v>10</v>
      </c>
      <c r="AE128" s="6">
        <f t="shared" ref="AE128:AX128" si="44">IF(J128="-","",IF(J128/4*AE$126=0, "",J128/4*AE$126))</f>
        <v>2.5</v>
      </c>
      <c r="AF128" s="6">
        <f t="shared" si="44"/>
        <v>10</v>
      </c>
      <c r="AG128" s="6">
        <f t="shared" si="44"/>
        <v>2.5</v>
      </c>
      <c r="AH128" s="6">
        <f t="shared" si="44"/>
        <v>2.5</v>
      </c>
      <c r="AI128" s="6">
        <f t="shared" si="44"/>
        <v>2.5</v>
      </c>
      <c r="AJ128" s="6" t="str">
        <f t="shared" si="44"/>
        <v/>
      </c>
      <c r="AK128" s="6" t="str">
        <f t="shared" si="44"/>
        <v/>
      </c>
      <c r="AL128" s="6" t="str">
        <f t="shared" si="44"/>
        <v/>
      </c>
      <c r="AM128" s="6" t="str">
        <f t="shared" si="44"/>
        <v/>
      </c>
      <c r="AN128" s="6" t="str">
        <f t="shared" si="44"/>
        <v/>
      </c>
      <c r="AO128" s="6" t="str">
        <f t="shared" si="44"/>
        <v/>
      </c>
      <c r="AP128" s="6" t="str">
        <f t="shared" si="44"/>
        <v/>
      </c>
      <c r="AQ128" s="6" t="str">
        <f t="shared" si="44"/>
        <v/>
      </c>
      <c r="AR128" s="6" t="str">
        <f t="shared" si="44"/>
        <v/>
      </c>
      <c r="AS128" s="6" t="str">
        <f t="shared" si="44"/>
        <v/>
      </c>
      <c r="AT128" s="6" t="str">
        <f t="shared" si="44"/>
        <v/>
      </c>
      <c r="AU128" s="6" t="str">
        <f t="shared" si="44"/>
        <v/>
      </c>
      <c r="AV128" s="6" t="str">
        <f t="shared" si="44"/>
        <v/>
      </c>
      <c r="AW128" s="6" t="str">
        <f t="shared" si="44"/>
        <v/>
      </c>
      <c r="AX128" s="7" t="str">
        <f t="shared" si="44"/>
        <v/>
      </c>
      <c r="BD128" s="230" t="s">
        <v>445</v>
      </c>
      <c r="BE128" s="230" t="s">
        <v>506</v>
      </c>
      <c r="BF128" s="230" t="s">
        <v>505</v>
      </c>
      <c r="BG128" s="230">
        <v>2</v>
      </c>
      <c r="BH128" s="230">
        <v>4</v>
      </c>
      <c r="BI128" s="230">
        <v>4</v>
      </c>
      <c r="BJ128" s="230">
        <v>4</v>
      </c>
      <c r="BK128" s="230">
        <v>3</v>
      </c>
      <c r="BL128" s="230">
        <v>1</v>
      </c>
      <c r="BM128" s="230">
        <v>3</v>
      </c>
      <c r="BN128" s="230">
        <v>3</v>
      </c>
      <c r="BO128" s="230">
        <v>2</v>
      </c>
      <c r="BP128" s="230">
        <v>1</v>
      </c>
      <c r="BQ128" s="230">
        <v>1</v>
      </c>
      <c r="BR128" s="230">
        <v>3</v>
      </c>
      <c r="BS128" s="230">
        <v>3</v>
      </c>
      <c r="BT128" s="230">
        <v>1</v>
      </c>
      <c r="BU128" s="230">
        <v>1</v>
      </c>
      <c r="BV128" s="230">
        <v>2</v>
      </c>
      <c r="BW128" s="230">
        <v>2</v>
      </c>
      <c r="BX128" s="230">
        <v>4</v>
      </c>
      <c r="BY128" s="230">
        <v>1</v>
      </c>
      <c r="BZ128" s="230">
        <v>2</v>
      </c>
      <c r="CA128" s="230">
        <v>2</v>
      </c>
      <c r="CB128" s="230">
        <v>5</v>
      </c>
      <c r="CC128" s="230">
        <v>10</v>
      </c>
      <c r="CD128" s="230">
        <v>10</v>
      </c>
      <c r="CE128" s="230">
        <v>4</v>
      </c>
      <c r="CF128" s="230">
        <v>3</v>
      </c>
      <c r="CG128" s="230">
        <v>0.75</v>
      </c>
      <c r="CH128" s="230">
        <v>2.25</v>
      </c>
      <c r="CI128" s="230">
        <v>2.25</v>
      </c>
      <c r="CJ128" s="230">
        <v>1.5</v>
      </c>
      <c r="CK128" s="230">
        <v>2.5</v>
      </c>
      <c r="CL128" s="230">
        <v>2.5</v>
      </c>
      <c r="CM128" s="230">
        <v>1.875</v>
      </c>
      <c r="CN128" s="230">
        <v>1.875</v>
      </c>
      <c r="CO128" s="230">
        <v>0.3125</v>
      </c>
      <c r="CP128" s="230">
        <v>0.3125</v>
      </c>
      <c r="CQ128" s="230">
        <v>0.625</v>
      </c>
      <c r="CR128" s="230">
        <v>0.625</v>
      </c>
      <c r="CS128" s="230">
        <v>2.5</v>
      </c>
      <c r="CT128" s="230">
        <v>0.625</v>
      </c>
      <c r="CU128" s="230">
        <v>5</v>
      </c>
      <c r="CV128" s="230">
        <v>2.5</v>
      </c>
      <c r="CW128" s="231">
        <f>SUM(BG128:CA128)</f>
        <v>49</v>
      </c>
      <c r="CX128" s="231">
        <f>IF(SUMIFS(CB128:CV128, CB128:CV128, "&lt;&gt;") = 0,0, SUMIFS(CB128:CV128, CB128:CV128, "&lt;&gt;")/SUMIFS($CB$125:$CV$125, CB128:CV128, "&lt;&gt;")*100)</f>
        <v>60</v>
      </c>
      <c r="DB128" s="161"/>
    </row>
    <row r="129" spans="1:102">
      <c r="A129" s="175" t="s">
        <v>286</v>
      </c>
      <c r="B129" s="175" t="s">
        <v>403</v>
      </c>
      <c r="C129" s="29" t="s">
        <v>137</v>
      </c>
      <c r="D129" s="220">
        <v>1999</v>
      </c>
      <c r="E129" s="220" t="s">
        <v>445</v>
      </c>
      <c r="F129" s="220" t="s">
        <v>505</v>
      </c>
      <c r="G129" s="220" t="s">
        <v>506</v>
      </c>
      <c r="H129" s="220" t="s">
        <v>296</v>
      </c>
      <c r="I129" s="8"/>
      <c r="O129">
        <v>1</v>
      </c>
      <c r="P129">
        <v>2</v>
      </c>
      <c r="Q129">
        <v>4</v>
      </c>
      <c r="R129">
        <v>2</v>
      </c>
      <c r="S129">
        <v>4</v>
      </c>
      <c r="T129">
        <v>2</v>
      </c>
      <c r="AC129" s="9"/>
      <c r="AD129" s="8" t="str">
        <f t="shared" ref="AD129:AD155" si="45">IF(I129="-","",IF(I129/4*AD$126=0, "",I129/4*AD$126))</f>
        <v/>
      </c>
      <c r="AE129" t="str">
        <f t="shared" ref="AE129:AE156" si="46">IF(J129="-","",IF(J129/4*AE$126=0, "",J129/4*AE$126))</f>
        <v/>
      </c>
      <c r="AF129" t="str">
        <f t="shared" ref="AF129:AF156" si="47">IF(K129="-","",IF(K129/4*AF$126=0, "",K129/4*AF$126))</f>
        <v/>
      </c>
      <c r="AG129" t="str">
        <f t="shared" ref="AG129:AG156" si="48">IF(L129="-","",IF(L129/4*AG$126=0, "",L129/4*AG$126))</f>
        <v/>
      </c>
      <c r="AH129" t="str">
        <f t="shared" ref="AH129:AH156" si="49">IF(M129="-","",IF(M129/4*AH$126=0, "",M129/4*AH$126))</f>
        <v/>
      </c>
      <c r="AI129" t="str">
        <f t="shared" ref="AI129:AI156" si="50">IF(N129="-","",IF(N129/4*AI$126=0, "",N129/4*AI$126))</f>
        <v/>
      </c>
      <c r="AJ129">
        <f t="shared" ref="AJ129:AJ156" si="51">IF(O129="-","",IF(O129/4*AJ$126=0, "",O129/4*AJ$126))</f>
        <v>1</v>
      </c>
      <c r="AK129">
        <f t="shared" ref="AK129:AK156" si="52">IF(P129="-","",IF(P129/4*AK$126=0, "",P129/4*AK$126))</f>
        <v>2</v>
      </c>
      <c r="AL129">
        <f t="shared" ref="AL129:AL156" si="53">IF(Q129="-","",IF(Q129/4*AL$126=0, "",Q129/4*AL$126))</f>
        <v>3</v>
      </c>
      <c r="AM129">
        <f t="shared" ref="AM129:AM156" si="54">IF(R129="-","",IF(R129/4*AM$126=0, "",R129/4*AM$126))</f>
        <v>1.5</v>
      </c>
      <c r="AN129">
        <f t="shared" ref="AN129:AN156" si="55">IF(S129="-","",IF(S129/4*AN$126=0, "",S129/4*AN$126))</f>
        <v>3</v>
      </c>
      <c r="AO129">
        <f t="shared" ref="AO129:AO156" si="56">IF(T129="-","",IF(T129/4*AO$126=0, "",T129/4*AO$126))</f>
        <v>1.5</v>
      </c>
      <c r="AP129" t="str">
        <f t="shared" ref="AP129:AP156" si="57">IF(U129="-","",IF(U129/4*AP$126=0, "",U129/4*AP$126))</f>
        <v/>
      </c>
      <c r="AQ129" t="str">
        <f t="shared" ref="AQ129:AQ156" si="58">IF(V129="-","",IF(V129/4*AQ$126=0, "",V129/4*AQ$126))</f>
        <v/>
      </c>
      <c r="AR129" t="str">
        <f t="shared" ref="AR129:AR156" si="59">IF(W129="-","",IF(W129/4*AR$126=0, "",W129/4*AR$126))</f>
        <v/>
      </c>
      <c r="AS129" t="str">
        <f t="shared" ref="AS129:AS156" si="60">IF(X129="-","",IF(X129/4*AS$126=0, "",X129/4*AS$126))</f>
        <v/>
      </c>
      <c r="AT129" t="str">
        <f t="shared" ref="AT129:AT156" si="61">IF(Y129="-","",IF(Y129/4*AT$126=0, "",Y129/4*AT$126))</f>
        <v/>
      </c>
      <c r="AU129" t="str">
        <f t="shared" ref="AU129:AU156" si="62">IF(Z129="-","",IF(Z129/4*AU$126=0, "",Z129/4*AU$126))</f>
        <v/>
      </c>
      <c r="AV129" t="str">
        <f t="shared" ref="AV129:AV156" si="63">IF(AA129="-","",IF(AA129/4*AV$126=0, "",AA129/4*AV$126))</f>
        <v/>
      </c>
      <c r="AW129" t="str">
        <f t="shared" ref="AW129:AW156" si="64">IF(AB129="-","",IF(AB129/4*AW$126=0, "",AB129/4*AW$126))</f>
        <v/>
      </c>
      <c r="AX129" s="9" t="str">
        <f t="shared" ref="AX129:AX156" si="65">IF(AC129="-","",IF(AC129/4*AX$126=0, "",AC129/4*AX$126))</f>
        <v/>
      </c>
      <c r="BD129" s="230" t="s">
        <v>445</v>
      </c>
      <c r="BE129" s="230" t="s">
        <v>507</v>
      </c>
      <c r="BF129" s="230" t="s">
        <v>508</v>
      </c>
      <c r="BG129" s="230">
        <v>3</v>
      </c>
      <c r="BH129" s="230">
        <v>2</v>
      </c>
      <c r="BI129" s="230">
        <v>2</v>
      </c>
      <c r="BJ129" s="230">
        <v>4</v>
      </c>
      <c r="BK129" s="230">
        <v>3</v>
      </c>
      <c r="BL129" s="230">
        <v>1</v>
      </c>
      <c r="BM129" s="230">
        <v>2</v>
      </c>
      <c r="BN129" s="230">
        <v>1</v>
      </c>
      <c r="BO129" s="230">
        <v>2</v>
      </c>
      <c r="BP129" s="230">
        <v>3</v>
      </c>
      <c r="BQ129" s="230">
        <v>1</v>
      </c>
      <c r="BR129" s="230">
        <v>3</v>
      </c>
      <c r="BS129" s="230">
        <v>1</v>
      </c>
      <c r="BT129" s="230">
        <v>4</v>
      </c>
      <c r="BU129" s="230"/>
      <c r="BV129" s="230">
        <v>3</v>
      </c>
      <c r="BW129" s="230"/>
      <c r="BX129" s="230"/>
      <c r="BY129" s="230"/>
      <c r="BZ129" s="230">
        <v>3</v>
      </c>
      <c r="CA129" s="230">
        <v>4</v>
      </c>
      <c r="CB129" s="230">
        <v>7.5</v>
      </c>
      <c r="CC129" s="230">
        <v>5</v>
      </c>
      <c r="CD129" s="230">
        <v>5</v>
      </c>
      <c r="CE129" s="230">
        <v>4</v>
      </c>
      <c r="CF129" s="230">
        <v>3</v>
      </c>
      <c r="CG129" s="230">
        <v>0.75</v>
      </c>
      <c r="CH129" s="230">
        <v>1.5</v>
      </c>
      <c r="CI129" s="230">
        <v>0.75</v>
      </c>
      <c r="CJ129" s="230">
        <v>1.5</v>
      </c>
      <c r="CK129" s="230">
        <v>7.5</v>
      </c>
      <c r="CL129" s="230">
        <v>2.5</v>
      </c>
      <c r="CM129" s="230">
        <v>1.875</v>
      </c>
      <c r="CN129" s="230">
        <v>0.625</v>
      </c>
      <c r="CO129" s="230">
        <v>1.25</v>
      </c>
      <c r="CP129" s="230"/>
      <c r="CQ129" s="230">
        <v>0.9375</v>
      </c>
      <c r="CR129" s="230"/>
      <c r="CS129" s="230"/>
      <c r="CT129" s="230"/>
      <c r="CU129" s="230">
        <v>7.5</v>
      </c>
      <c r="CV129" s="230">
        <v>5</v>
      </c>
      <c r="CW129" s="231">
        <f t="shared" ref="CW129:CW142" si="66">SUM(BG129:CA129)</f>
        <v>42</v>
      </c>
      <c r="CX129" s="231">
        <f t="shared" ref="CX129:CX142" si="67">IF(SUMIFS(CB129:CV129, CB129:CV129, "&lt;&gt;") = 0,0, SUMIFS(CB129:CV129, CB129:CV129, "&lt;&gt;")/SUMIFS($CB$125:$CV$125, CB129:CV129, "&lt;&gt;")*100)</f>
        <v>60.743243243243242</v>
      </c>
    </row>
    <row r="130" spans="1:102">
      <c r="A130" s="175" t="s">
        <v>286</v>
      </c>
      <c r="B130" s="175" t="s">
        <v>425</v>
      </c>
      <c r="C130" s="29" t="s">
        <v>137</v>
      </c>
      <c r="D130" s="220">
        <v>1999</v>
      </c>
      <c r="E130" s="220" t="s">
        <v>445</v>
      </c>
      <c r="F130" s="220" t="s">
        <v>505</v>
      </c>
      <c r="G130" s="220" t="s">
        <v>506</v>
      </c>
      <c r="H130" s="225" t="s">
        <v>337</v>
      </c>
      <c r="I130" s="8"/>
      <c r="U130">
        <v>4</v>
      </c>
      <c r="V130">
        <v>2</v>
      </c>
      <c r="W130">
        <v>4</v>
      </c>
      <c r="X130">
        <v>4</v>
      </c>
      <c r="Y130">
        <v>3</v>
      </c>
      <c r="AC130" s="9"/>
      <c r="AD130" s="8" t="str">
        <f t="shared" si="45"/>
        <v/>
      </c>
      <c r="AE130" t="str">
        <f t="shared" si="46"/>
        <v/>
      </c>
      <c r="AF130" t="str">
        <f t="shared" si="47"/>
        <v/>
      </c>
      <c r="AG130" t="str">
        <f t="shared" si="48"/>
        <v/>
      </c>
      <c r="AH130" t="str">
        <f t="shared" si="49"/>
        <v/>
      </c>
      <c r="AI130" t="str">
        <f t="shared" si="50"/>
        <v/>
      </c>
      <c r="AJ130" t="str">
        <f t="shared" si="51"/>
        <v/>
      </c>
      <c r="AK130" t="str">
        <f t="shared" si="52"/>
        <v/>
      </c>
      <c r="AL130" t="str">
        <f t="shared" si="53"/>
        <v/>
      </c>
      <c r="AM130" t="str">
        <f t="shared" si="54"/>
        <v/>
      </c>
      <c r="AN130" t="str">
        <f t="shared" si="55"/>
        <v/>
      </c>
      <c r="AO130" t="str">
        <f t="shared" si="56"/>
        <v/>
      </c>
      <c r="AP130">
        <f t="shared" si="57"/>
        <v>10</v>
      </c>
      <c r="AQ130">
        <f t="shared" si="58"/>
        <v>5</v>
      </c>
      <c r="AR130">
        <f t="shared" si="59"/>
        <v>1.25</v>
      </c>
      <c r="AS130">
        <f t="shared" si="60"/>
        <v>1.25</v>
      </c>
      <c r="AT130">
        <f t="shared" si="61"/>
        <v>3.75</v>
      </c>
      <c r="AU130" t="str">
        <f t="shared" si="62"/>
        <v/>
      </c>
      <c r="AV130" t="str">
        <f t="shared" si="63"/>
        <v/>
      </c>
      <c r="AW130" t="str">
        <f t="shared" si="64"/>
        <v/>
      </c>
      <c r="AX130" s="9" t="str">
        <f t="shared" si="65"/>
        <v/>
      </c>
      <c r="BD130" s="230" t="s">
        <v>509</v>
      </c>
      <c r="BE130" s="230" t="s">
        <v>506</v>
      </c>
      <c r="BF130" s="230" t="s">
        <v>505</v>
      </c>
      <c r="BG130" s="230">
        <v>2</v>
      </c>
      <c r="BH130" s="230">
        <v>4</v>
      </c>
      <c r="BI130" s="230">
        <v>3</v>
      </c>
      <c r="BJ130" s="230">
        <v>3</v>
      </c>
      <c r="BK130" s="230">
        <v>2</v>
      </c>
      <c r="BL130" s="230">
        <v>3</v>
      </c>
      <c r="BM130" s="230">
        <v>1</v>
      </c>
      <c r="BN130" s="230">
        <v>3</v>
      </c>
      <c r="BO130" s="230">
        <v>1</v>
      </c>
      <c r="BP130" s="230">
        <v>2</v>
      </c>
      <c r="BQ130" s="230">
        <v>4</v>
      </c>
      <c r="BR130" s="230">
        <v>2</v>
      </c>
      <c r="BS130" s="230">
        <v>3</v>
      </c>
      <c r="BT130" s="230">
        <v>1</v>
      </c>
      <c r="BU130" s="230">
        <v>2</v>
      </c>
      <c r="BV130" s="230">
        <v>2</v>
      </c>
      <c r="BW130" s="230">
        <v>4</v>
      </c>
      <c r="BX130" s="230">
        <v>1</v>
      </c>
      <c r="BY130" s="230">
        <v>4</v>
      </c>
      <c r="BZ130" s="230">
        <v>3</v>
      </c>
      <c r="CA130" s="230">
        <v>1</v>
      </c>
      <c r="CB130" s="230">
        <v>5</v>
      </c>
      <c r="CC130" s="230">
        <v>10</v>
      </c>
      <c r="CD130" s="230">
        <v>7.5</v>
      </c>
      <c r="CE130" s="230">
        <v>3</v>
      </c>
      <c r="CF130" s="230">
        <v>2</v>
      </c>
      <c r="CG130" s="230">
        <v>2.25</v>
      </c>
      <c r="CH130" s="230">
        <v>0.75</v>
      </c>
      <c r="CI130" s="230">
        <v>2.25</v>
      </c>
      <c r="CJ130" s="230">
        <v>0.75</v>
      </c>
      <c r="CK130" s="230">
        <v>5</v>
      </c>
      <c r="CL130" s="230">
        <v>10</v>
      </c>
      <c r="CM130" s="230">
        <v>1.25</v>
      </c>
      <c r="CN130" s="230">
        <v>1.875</v>
      </c>
      <c r="CO130" s="230">
        <v>0.3125</v>
      </c>
      <c r="CP130" s="230">
        <v>0.625</v>
      </c>
      <c r="CQ130" s="230">
        <v>0.625</v>
      </c>
      <c r="CR130" s="230">
        <v>1.25</v>
      </c>
      <c r="CS130" s="230">
        <v>0.625</v>
      </c>
      <c r="CT130" s="230">
        <v>2.5</v>
      </c>
      <c r="CU130" s="230">
        <v>7.5</v>
      </c>
      <c r="CV130" s="230">
        <v>1.25</v>
      </c>
      <c r="CW130" s="231">
        <f t="shared" si="66"/>
        <v>51</v>
      </c>
      <c r="CX130" s="231">
        <f t="shared" si="67"/>
        <v>66.3125</v>
      </c>
    </row>
    <row r="131" spans="1:102">
      <c r="A131" s="175" t="s">
        <v>286</v>
      </c>
      <c r="B131" s="175" t="s">
        <v>426</v>
      </c>
      <c r="C131" s="29" t="s">
        <v>137</v>
      </c>
      <c r="D131" s="220">
        <v>1999</v>
      </c>
      <c r="E131" s="220" t="s">
        <v>445</v>
      </c>
      <c r="F131" s="220" t="s">
        <v>505</v>
      </c>
      <c r="G131" s="220" t="s">
        <v>506</v>
      </c>
      <c r="H131" s="220" t="s">
        <v>336</v>
      </c>
      <c r="Z131">
        <v>4</v>
      </c>
      <c r="AA131">
        <v>4</v>
      </c>
      <c r="AB131">
        <v>4</v>
      </c>
      <c r="AC131">
        <v>2</v>
      </c>
      <c r="AD131" s="8" t="str">
        <f t="shared" si="45"/>
        <v/>
      </c>
      <c r="AE131" t="str">
        <f t="shared" si="46"/>
        <v/>
      </c>
      <c r="AF131" t="str">
        <f t="shared" si="47"/>
        <v/>
      </c>
      <c r="AG131" t="str">
        <f t="shared" si="48"/>
        <v/>
      </c>
      <c r="AH131" t="str">
        <f t="shared" si="49"/>
        <v/>
      </c>
      <c r="AI131" t="str">
        <f t="shared" si="50"/>
        <v/>
      </c>
      <c r="AJ131" t="str">
        <f t="shared" si="51"/>
        <v/>
      </c>
      <c r="AK131" t="str">
        <f t="shared" si="52"/>
        <v/>
      </c>
      <c r="AL131" t="str">
        <f t="shared" si="53"/>
        <v/>
      </c>
      <c r="AM131" t="str">
        <f t="shared" si="54"/>
        <v/>
      </c>
      <c r="AN131" t="str">
        <f t="shared" si="55"/>
        <v/>
      </c>
      <c r="AO131" t="str">
        <f t="shared" si="56"/>
        <v/>
      </c>
      <c r="AP131" t="str">
        <f t="shared" si="57"/>
        <v/>
      </c>
      <c r="AQ131" t="str">
        <f t="shared" si="58"/>
        <v/>
      </c>
      <c r="AR131" t="str">
        <f t="shared" si="59"/>
        <v/>
      </c>
      <c r="AS131" t="str">
        <f t="shared" si="60"/>
        <v/>
      </c>
      <c r="AT131" t="str">
        <f t="shared" si="61"/>
        <v/>
      </c>
      <c r="AU131">
        <f t="shared" si="62"/>
        <v>1.25</v>
      </c>
      <c r="AV131">
        <f t="shared" si="63"/>
        <v>1.25</v>
      </c>
      <c r="AW131">
        <f t="shared" si="64"/>
        <v>2.5</v>
      </c>
      <c r="AX131" s="9">
        <f t="shared" si="65"/>
        <v>1.25</v>
      </c>
      <c r="BD131" s="2" t="s">
        <v>509</v>
      </c>
      <c r="BE131" s="2" t="s">
        <v>507</v>
      </c>
      <c r="BF131" s="2" t="s">
        <v>508</v>
      </c>
      <c r="BG131" s="2">
        <v>1</v>
      </c>
      <c r="BH131" s="2">
        <v>2</v>
      </c>
      <c r="BI131" s="2">
        <v>2</v>
      </c>
      <c r="BJ131" s="2">
        <v>2</v>
      </c>
      <c r="BK131" s="2">
        <v>4</v>
      </c>
      <c r="BL131" s="2">
        <v>4</v>
      </c>
      <c r="BM131" s="2">
        <v>4</v>
      </c>
      <c r="BN131" s="2">
        <v>1</v>
      </c>
      <c r="BO131" s="2">
        <v>2</v>
      </c>
      <c r="BP131" s="2">
        <v>3</v>
      </c>
      <c r="BQ131" s="2">
        <v>2</v>
      </c>
      <c r="BR131" s="2">
        <v>2</v>
      </c>
      <c r="BS131" s="2">
        <v>3</v>
      </c>
      <c r="BT131" s="2">
        <v>4</v>
      </c>
      <c r="BU131" s="2">
        <v>3</v>
      </c>
      <c r="BV131" s="2">
        <v>2</v>
      </c>
      <c r="BW131" s="2">
        <v>3</v>
      </c>
      <c r="BX131" s="2">
        <v>4</v>
      </c>
      <c r="BY131" s="2">
        <v>1</v>
      </c>
      <c r="BZ131" s="2">
        <v>4</v>
      </c>
      <c r="CA131" s="2">
        <v>1</v>
      </c>
      <c r="CB131" s="2">
        <v>2.5</v>
      </c>
      <c r="CC131" s="2">
        <v>5</v>
      </c>
      <c r="CD131" s="2">
        <v>5</v>
      </c>
      <c r="CE131" s="2">
        <v>2</v>
      </c>
      <c r="CF131" s="2">
        <v>4</v>
      </c>
      <c r="CG131" s="2">
        <v>3</v>
      </c>
      <c r="CH131" s="2">
        <v>3</v>
      </c>
      <c r="CI131" s="2">
        <v>0.75</v>
      </c>
      <c r="CJ131" s="2">
        <v>1.5</v>
      </c>
      <c r="CK131" s="2">
        <v>7.5</v>
      </c>
      <c r="CL131" s="2">
        <v>5</v>
      </c>
      <c r="CM131" s="2">
        <v>1.25</v>
      </c>
      <c r="CN131" s="2">
        <v>1.875</v>
      </c>
      <c r="CO131" s="2">
        <v>1.25</v>
      </c>
      <c r="CP131" s="2">
        <v>0.9375</v>
      </c>
      <c r="CQ131" s="2">
        <v>0.625</v>
      </c>
      <c r="CR131" s="2">
        <v>0.9375</v>
      </c>
      <c r="CS131" s="2">
        <v>2.5</v>
      </c>
      <c r="CT131" s="2">
        <v>0.625</v>
      </c>
      <c r="CU131" s="2">
        <v>10</v>
      </c>
      <c r="CV131" s="2">
        <v>1.25</v>
      </c>
      <c r="CW131" s="237">
        <f t="shared" si="66"/>
        <v>54</v>
      </c>
      <c r="CX131" s="237">
        <f t="shared" si="67"/>
        <v>60.5</v>
      </c>
    </row>
    <row r="132" spans="1:102">
      <c r="A132" s="175" t="s">
        <v>286</v>
      </c>
      <c r="B132" s="175" t="s">
        <v>427</v>
      </c>
      <c r="C132" s="29" t="s">
        <v>137</v>
      </c>
      <c r="D132" s="102">
        <v>1999</v>
      </c>
      <c r="E132" s="102" t="s">
        <v>509</v>
      </c>
      <c r="F132" s="102" t="s">
        <v>505</v>
      </c>
      <c r="G132" s="102" t="s">
        <v>506</v>
      </c>
      <c r="H132" s="102" t="s">
        <v>286</v>
      </c>
      <c r="I132">
        <v>1</v>
      </c>
      <c r="J132">
        <v>2</v>
      </c>
      <c r="K132">
        <v>1</v>
      </c>
      <c r="L132">
        <v>3</v>
      </c>
      <c r="M132">
        <v>3</v>
      </c>
      <c r="N132">
        <v>3</v>
      </c>
      <c r="AD132" s="8">
        <f t="shared" si="45"/>
        <v>2.5</v>
      </c>
      <c r="AE132">
        <f t="shared" si="46"/>
        <v>5</v>
      </c>
      <c r="AF132">
        <f t="shared" si="47"/>
        <v>2.5</v>
      </c>
      <c r="AG132">
        <f t="shared" si="48"/>
        <v>1.875</v>
      </c>
      <c r="AH132">
        <f t="shared" si="49"/>
        <v>1.875</v>
      </c>
      <c r="AI132">
        <f t="shared" si="50"/>
        <v>7.5</v>
      </c>
      <c r="AJ132" t="str">
        <f t="shared" si="51"/>
        <v/>
      </c>
      <c r="AK132" t="str">
        <f t="shared" si="52"/>
        <v/>
      </c>
      <c r="AL132" t="str">
        <f t="shared" si="53"/>
        <v/>
      </c>
      <c r="AM132" t="str">
        <f t="shared" si="54"/>
        <v/>
      </c>
      <c r="AN132" t="str">
        <f t="shared" si="55"/>
        <v/>
      </c>
      <c r="AO132" t="str">
        <f t="shared" si="56"/>
        <v/>
      </c>
      <c r="AP132" t="str">
        <f t="shared" si="57"/>
        <v/>
      </c>
      <c r="AQ132" t="str">
        <f t="shared" si="58"/>
        <v/>
      </c>
      <c r="AR132" t="str">
        <f t="shared" si="59"/>
        <v/>
      </c>
      <c r="AS132" t="str">
        <f t="shared" si="60"/>
        <v/>
      </c>
      <c r="AT132" t="str">
        <f t="shared" si="61"/>
        <v/>
      </c>
      <c r="AU132" t="str">
        <f t="shared" si="62"/>
        <v/>
      </c>
      <c r="AV132" t="str">
        <f t="shared" si="63"/>
        <v/>
      </c>
      <c r="AW132" t="str">
        <f t="shared" si="64"/>
        <v/>
      </c>
      <c r="AX132" s="9" t="str">
        <f t="shared" si="65"/>
        <v/>
      </c>
      <c r="BD132" s="230" t="s">
        <v>510</v>
      </c>
      <c r="BE132" s="230" t="s">
        <v>506</v>
      </c>
      <c r="BF132" s="230" t="s">
        <v>505</v>
      </c>
      <c r="BG132" s="230">
        <v>2</v>
      </c>
      <c r="BH132" s="230">
        <v>1</v>
      </c>
      <c r="BI132" s="230">
        <v>2</v>
      </c>
      <c r="BJ132" s="230">
        <v>1</v>
      </c>
      <c r="BK132" s="230">
        <v>4</v>
      </c>
      <c r="BL132" s="230">
        <v>3</v>
      </c>
      <c r="BM132" s="230">
        <v>1</v>
      </c>
      <c r="BN132" s="230">
        <v>3</v>
      </c>
      <c r="BO132" s="230">
        <v>4</v>
      </c>
      <c r="BP132" s="230">
        <v>4</v>
      </c>
      <c r="BQ132" s="230">
        <v>3</v>
      </c>
      <c r="BR132" s="230">
        <v>3</v>
      </c>
      <c r="BS132" s="230">
        <v>1</v>
      </c>
      <c r="BT132" s="230">
        <v>2</v>
      </c>
      <c r="BU132" s="230">
        <v>2</v>
      </c>
      <c r="BV132" s="230">
        <v>3</v>
      </c>
      <c r="BW132" s="230">
        <v>1</v>
      </c>
      <c r="BX132" s="230">
        <v>2</v>
      </c>
      <c r="BY132" s="230">
        <v>4</v>
      </c>
      <c r="BZ132" s="230">
        <v>3</v>
      </c>
      <c r="CA132" s="230">
        <v>4</v>
      </c>
      <c r="CB132" s="230">
        <v>5</v>
      </c>
      <c r="CC132" s="230">
        <v>2.5</v>
      </c>
      <c r="CD132" s="230">
        <v>5</v>
      </c>
      <c r="CE132" s="230">
        <v>1</v>
      </c>
      <c r="CF132" s="230">
        <v>4</v>
      </c>
      <c r="CG132" s="230">
        <v>2.25</v>
      </c>
      <c r="CH132" s="230">
        <v>0.75</v>
      </c>
      <c r="CI132" s="230">
        <v>2.25</v>
      </c>
      <c r="CJ132" s="230">
        <v>3</v>
      </c>
      <c r="CK132" s="230">
        <v>10</v>
      </c>
      <c r="CL132" s="230">
        <v>7.5</v>
      </c>
      <c r="CM132" s="230">
        <v>1.875</v>
      </c>
      <c r="CN132" s="230">
        <v>0.625</v>
      </c>
      <c r="CO132" s="230">
        <v>0.625</v>
      </c>
      <c r="CP132" s="230">
        <v>0.625</v>
      </c>
      <c r="CQ132" s="230">
        <v>0.9375</v>
      </c>
      <c r="CR132" s="230">
        <v>0.3125</v>
      </c>
      <c r="CS132" s="230">
        <v>1.25</v>
      </c>
      <c r="CT132" s="230">
        <v>2.5</v>
      </c>
      <c r="CU132" s="230">
        <v>7.5</v>
      </c>
      <c r="CV132" s="230">
        <v>5</v>
      </c>
      <c r="CW132" s="231">
        <f t="shared" si="66"/>
        <v>53</v>
      </c>
      <c r="CX132" s="231">
        <f t="shared" si="67"/>
        <v>64.5</v>
      </c>
    </row>
    <row r="133" spans="1:102">
      <c r="A133" s="174" t="s">
        <v>296</v>
      </c>
      <c r="B133" s="174" t="s">
        <v>404</v>
      </c>
      <c r="C133" s="29" t="s">
        <v>137</v>
      </c>
      <c r="D133" s="102">
        <v>1999</v>
      </c>
      <c r="E133" s="102" t="s">
        <v>509</v>
      </c>
      <c r="F133" s="102" t="s">
        <v>505</v>
      </c>
      <c r="G133" s="102" t="s">
        <v>506</v>
      </c>
      <c r="H133" s="102" t="s">
        <v>296</v>
      </c>
      <c r="O133">
        <v>1</v>
      </c>
      <c r="P133">
        <v>1</v>
      </c>
      <c r="Q133">
        <v>1</v>
      </c>
      <c r="R133">
        <v>2</v>
      </c>
      <c r="S133">
        <v>2</v>
      </c>
      <c r="T133">
        <v>3</v>
      </c>
      <c r="AD133" s="8" t="str">
        <f t="shared" si="45"/>
        <v/>
      </c>
      <c r="AE133" t="str">
        <f t="shared" si="46"/>
        <v/>
      </c>
      <c r="AF133" t="str">
        <f t="shared" si="47"/>
        <v/>
      </c>
      <c r="AG133" t="str">
        <f t="shared" si="48"/>
        <v/>
      </c>
      <c r="AH133" t="str">
        <f t="shared" si="49"/>
        <v/>
      </c>
      <c r="AI133" t="str">
        <f t="shared" si="50"/>
        <v/>
      </c>
      <c r="AJ133">
        <f t="shared" si="51"/>
        <v>1</v>
      </c>
      <c r="AK133">
        <f t="shared" si="52"/>
        <v>1</v>
      </c>
      <c r="AL133">
        <f t="shared" si="53"/>
        <v>0.75</v>
      </c>
      <c r="AM133">
        <f t="shared" si="54"/>
        <v>1.5</v>
      </c>
      <c r="AN133">
        <f t="shared" si="55"/>
        <v>1.5</v>
      </c>
      <c r="AO133">
        <f t="shared" si="56"/>
        <v>2.25</v>
      </c>
      <c r="AP133" t="str">
        <f t="shared" si="57"/>
        <v/>
      </c>
      <c r="AQ133" t="str">
        <f t="shared" si="58"/>
        <v/>
      </c>
      <c r="AR133" t="str">
        <f t="shared" si="59"/>
        <v/>
      </c>
      <c r="AS133" t="str">
        <f t="shared" si="60"/>
        <v/>
      </c>
      <c r="AT133" t="str">
        <f t="shared" si="61"/>
        <v/>
      </c>
      <c r="AU133" t="str">
        <f t="shared" si="62"/>
        <v/>
      </c>
      <c r="AV133" t="str">
        <f t="shared" si="63"/>
        <v/>
      </c>
      <c r="AW133" t="str">
        <f t="shared" si="64"/>
        <v/>
      </c>
      <c r="AX133" s="9" t="str">
        <f t="shared" si="65"/>
        <v/>
      </c>
      <c r="BD133" s="230" t="s">
        <v>511</v>
      </c>
      <c r="BE133" s="230" t="s">
        <v>506</v>
      </c>
      <c r="BF133" s="230" t="s">
        <v>505</v>
      </c>
      <c r="BG133" s="230">
        <v>3</v>
      </c>
      <c r="BH133" s="230">
        <v>4</v>
      </c>
      <c r="BI133" s="230">
        <v>2</v>
      </c>
      <c r="BJ133" s="230">
        <v>2</v>
      </c>
      <c r="BK133" s="230">
        <v>1</v>
      </c>
      <c r="BL133" s="230">
        <v>2</v>
      </c>
      <c r="BM133" s="230">
        <v>3</v>
      </c>
      <c r="BN133" s="230">
        <v>1</v>
      </c>
      <c r="BO133" s="230">
        <v>3</v>
      </c>
      <c r="BP133" s="230">
        <v>4</v>
      </c>
      <c r="BQ133" s="230">
        <v>2</v>
      </c>
      <c r="BR133" s="230">
        <v>2</v>
      </c>
      <c r="BS133" s="230">
        <v>1</v>
      </c>
      <c r="BT133" s="230">
        <v>1</v>
      </c>
      <c r="BU133" s="230">
        <v>1</v>
      </c>
      <c r="BV133" s="230">
        <v>3</v>
      </c>
      <c r="BW133" s="230">
        <v>3</v>
      </c>
      <c r="BX133" s="230">
        <v>4</v>
      </c>
      <c r="BY133" s="230">
        <v>3</v>
      </c>
      <c r="BZ133" s="230">
        <v>4</v>
      </c>
      <c r="CA133" s="230">
        <v>2</v>
      </c>
      <c r="CB133" s="230">
        <v>7.5</v>
      </c>
      <c r="CC133" s="230">
        <v>10</v>
      </c>
      <c r="CD133" s="230">
        <v>5</v>
      </c>
      <c r="CE133" s="230">
        <v>2</v>
      </c>
      <c r="CF133" s="230">
        <v>1</v>
      </c>
      <c r="CG133" s="230">
        <v>1.5</v>
      </c>
      <c r="CH133" s="230">
        <v>2.25</v>
      </c>
      <c r="CI133" s="230">
        <v>0.75</v>
      </c>
      <c r="CJ133" s="230">
        <v>2.25</v>
      </c>
      <c r="CK133" s="230">
        <v>10</v>
      </c>
      <c r="CL133" s="230">
        <v>5</v>
      </c>
      <c r="CM133" s="230">
        <v>1.25</v>
      </c>
      <c r="CN133" s="230">
        <v>0.625</v>
      </c>
      <c r="CO133" s="230">
        <v>0.3125</v>
      </c>
      <c r="CP133" s="230">
        <v>0.3125</v>
      </c>
      <c r="CQ133" s="230">
        <v>0.9375</v>
      </c>
      <c r="CR133" s="230">
        <v>0.9375</v>
      </c>
      <c r="CS133" s="230">
        <v>2.5</v>
      </c>
      <c r="CT133" s="230">
        <v>1.875</v>
      </c>
      <c r="CU133" s="230">
        <v>10</v>
      </c>
      <c r="CV133" s="230">
        <v>2.5</v>
      </c>
      <c r="CW133" s="231">
        <f t="shared" si="66"/>
        <v>51</v>
      </c>
      <c r="CX133" s="231">
        <f t="shared" si="67"/>
        <v>68.5</v>
      </c>
    </row>
    <row r="134" spans="1:102">
      <c r="A134" s="174" t="s">
        <v>296</v>
      </c>
      <c r="B134" s="174" t="s">
        <v>405</v>
      </c>
      <c r="C134" s="29" t="s">
        <v>137</v>
      </c>
      <c r="D134" s="102">
        <v>1999</v>
      </c>
      <c r="E134" s="102" t="s">
        <v>509</v>
      </c>
      <c r="F134" s="102" t="s">
        <v>505</v>
      </c>
      <c r="G134" s="102" t="s">
        <v>506</v>
      </c>
      <c r="H134" s="226" t="s">
        <v>337</v>
      </c>
      <c r="U134">
        <v>2</v>
      </c>
      <c r="V134">
        <v>3</v>
      </c>
      <c r="W134">
        <v>1</v>
      </c>
      <c r="X134">
        <v>1</v>
      </c>
      <c r="Y134">
        <v>4</v>
      </c>
      <c r="AD134" s="8" t="str">
        <f t="shared" si="45"/>
        <v/>
      </c>
      <c r="AE134" t="str">
        <f t="shared" si="46"/>
        <v/>
      </c>
      <c r="AF134" t="str">
        <f t="shared" si="47"/>
        <v/>
      </c>
      <c r="AG134" t="str">
        <f t="shared" si="48"/>
        <v/>
      </c>
      <c r="AH134" t="str">
        <f t="shared" si="49"/>
        <v/>
      </c>
      <c r="AI134" t="str">
        <f t="shared" si="50"/>
        <v/>
      </c>
      <c r="AJ134" t="str">
        <f t="shared" si="51"/>
        <v/>
      </c>
      <c r="AK134" t="str">
        <f t="shared" si="52"/>
        <v/>
      </c>
      <c r="AL134" t="str">
        <f t="shared" si="53"/>
        <v/>
      </c>
      <c r="AM134" t="str">
        <f t="shared" si="54"/>
        <v/>
      </c>
      <c r="AN134" t="str">
        <f t="shared" si="55"/>
        <v/>
      </c>
      <c r="AO134" t="str">
        <f t="shared" si="56"/>
        <v/>
      </c>
      <c r="AP134">
        <f t="shared" si="57"/>
        <v>5</v>
      </c>
      <c r="AQ134">
        <f t="shared" si="58"/>
        <v>7.5</v>
      </c>
      <c r="AR134">
        <f t="shared" si="59"/>
        <v>0.3125</v>
      </c>
      <c r="AS134">
        <f t="shared" si="60"/>
        <v>0.3125</v>
      </c>
      <c r="AT134">
        <f t="shared" si="61"/>
        <v>5</v>
      </c>
      <c r="AU134" t="str">
        <f t="shared" si="62"/>
        <v/>
      </c>
      <c r="AV134" t="str">
        <f t="shared" si="63"/>
        <v/>
      </c>
      <c r="AW134" t="str">
        <f t="shared" si="64"/>
        <v/>
      </c>
      <c r="AX134" s="9" t="str">
        <f t="shared" si="65"/>
        <v/>
      </c>
      <c r="BD134" s="230" t="s">
        <v>512</v>
      </c>
      <c r="BE134" t="s">
        <v>506</v>
      </c>
      <c r="BF134" s="230" t="s">
        <v>505</v>
      </c>
      <c r="BG134" s="230">
        <v>3</v>
      </c>
      <c r="BH134" s="230">
        <v>2</v>
      </c>
      <c r="BI134" s="230">
        <v>2</v>
      </c>
      <c r="BJ134" s="230">
        <v>1</v>
      </c>
      <c r="BK134" s="230">
        <v>1</v>
      </c>
      <c r="BL134" s="230">
        <v>2</v>
      </c>
      <c r="BM134" s="230">
        <v>3</v>
      </c>
      <c r="BN134" s="230">
        <v>1</v>
      </c>
      <c r="BO134" s="230">
        <v>3</v>
      </c>
      <c r="BP134" s="230">
        <v>1</v>
      </c>
      <c r="BQ134" s="230">
        <v>1</v>
      </c>
      <c r="BR134" s="230">
        <v>2</v>
      </c>
      <c r="BS134" s="230">
        <v>1</v>
      </c>
      <c r="BT134" s="230">
        <v>1</v>
      </c>
      <c r="BU134" s="230">
        <v>4</v>
      </c>
      <c r="BV134" s="230">
        <v>4</v>
      </c>
      <c r="BW134" s="230">
        <v>4</v>
      </c>
      <c r="BX134" s="230">
        <v>2</v>
      </c>
      <c r="BY134" s="230">
        <v>2</v>
      </c>
      <c r="BZ134" s="230">
        <v>2</v>
      </c>
      <c r="CA134" s="230">
        <v>2</v>
      </c>
      <c r="CB134" s="230">
        <v>7.5</v>
      </c>
      <c r="CC134" s="230">
        <v>5</v>
      </c>
      <c r="CD134" s="230">
        <v>5</v>
      </c>
      <c r="CE134" s="230">
        <v>1</v>
      </c>
      <c r="CF134" s="230">
        <v>1</v>
      </c>
      <c r="CG134" s="230">
        <v>1.5</v>
      </c>
      <c r="CH134" s="230">
        <v>2.25</v>
      </c>
      <c r="CI134" s="230">
        <v>0.75</v>
      </c>
      <c r="CJ134" s="230">
        <v>2.25</v>
      </c>
      <c r="CK134" s="230">
        <v>2.5</v>
      </c>
      <c r="CL134" s="230">
        <v>2.5</v>
      </c>
      <c r="CM134" s="230">
        <v>1.25</v>
      </c>
      <c r="CN134" s="230">
        <v>0.625</v>
      </c>
      <c r="CO134" s="230">
        <v>0.3125</v>
      </c>
      <c r="CP134" s="230">
        <v>1.25</v>
      </c>
      <c r="CQ134" s="230">
        <v>1.25</v>
      </c>
      <c r="CR134" s="230">
        <v>1.25</v>
      </c>
      <c r="CS134" s="230">
        <v>1.25</v>
      </c>
      <c r="CT134" s="230">
        <v>1.25</v>
      </c>
      <c r="CU134" s="230">
        <v>5</v>
      </c>
      <c r="CV134" s="230">
        <v>2.5</v>
      </c>
      <c r="CW134" s="231">
        <f t="shared" si="66"/>
        <v>44</v>
      </c>
      <c r="CX134" s="231">
        <f t="shared" si="67"/>
        <v>47.1875</v>
      </c>
    </row>
    <row r="135" spans="1:102">
      <c r="A135" s="174" t="s">
        <v>296</v>
      </c>
      <c r="B135" s="174" t="s">
        <v>406</v>
      </c>
      <c r="C135" s="29" t="s">
        <v>137</v>
      </c>
      <c r="D135" s="102">
        <v>1999</v>
      </c>
      <c r="E135" s="102" t="s">
        <v>509</v>
      </c>
      <c r="F135" s="102" t="s">
        <v>505</v>
      </c>
      <c r="G135" s="102" t="s">
        <v>506</v>
      </c>
      <c r="H135" s="102" t="s">
        <v>336</v>
      </c>
      <c r="Z135">
        <v>2</v>
      </c>
      <c r="AA135">
        <v>4</v>
      </c>
      <c r="AB135">
        <v>1</v>
      </c>
      <c r="AC135">
        <v>2</v>
      </c>
      <c r="AD135" s="8" t="str">
        <f t="shared" si="45"/>
        <v/>
      </c>
      <c r="AE135" t="str">
        <f t="shared" si="46"/>
        <v/>
      </c>
      <c r="AF135" t="str">
        <f t="shared" si="47"/>
        <v/>
      </c>
      <c r="AG135" t="str">
        <f t="shared" si="48"/>
        <v/>
      </c>
      <c r="AH135" t="str">
        <f t="shared" si="49"/>
        <v/>
      </c>
      <c r="AI135" t="str">
        <f t="shared" si="50"/>
        <v/>
      </c>
      <c r="AJ135" t="str">
        <f t="shared" si="51"/>
        <v/>
      </c>
      <c r="AK135" t="str">
        <f t="shared" si="52"/>
        <v/>
      </c>
      <c r="AL135" t="str">
        <f t="shared" si="53"/>
        <v/>
      </c>
      <c r="AM135" t="str">
        <f t="shared" si="54"/>
        <v/>
      </c>
      <c r="AN135" t="str">
        <f t="shared" si="55"/>
        <v/>
      </c>
      <c r="AO135" t="str">
        <f t="shared" si="56"/>
        <v/>
      </c>
      <c r="AP135" t="str">
        <f t="shared" si="57"/>
        <v/>
      </c>
      <c r="AQ135" t="str">
        <f t="shared" si="58"/>
        <v/>
      </c>
      <c r="AR135" t="str">
        <f t="shared" si="59"/>
        <v/>
      </c>
      <c r="AS135" t="str">
        <f t="shared" si="60"/>
        <v/>
      </c>
      <c r="AT135" t="str">
        <f t="shared" si="61"/>
        <v/>
      </c>
      <c r="AU135">
        <f t="shared" si="62"/>
        <v>0.625</v>
      </c>
      <c r="AV135">
        <f t="shared" si="63"/>
        <v>1.25</v>
      </c>
      <c r="AW135">
        <f t="shared" si="64"/>
        <v>0.625</v>
      </c>
      <c r="AX135" s="9">
        <f t="shared" si="65"/>
        <v>1.25</v>
      </c>
      <c r="BD135" s="230" t="s">
        <v>317</v>
      </c>
      <c r="BE135" s="230"/>
      <c r="BF135" s="230"/>
      <c r="BG135" s="230">
        <v>2.2857142857142856</v>
      </c>
      <c r="BH135" s="230">
        <v>2.7142857142857144</v>
      </c>
      <c r="BI135" s="230">
        <v>2.4285714285714284</v>
      </c>
      <c r="BJ135" s="230">
        <v>2.4285714285714284</v>
      </c>
      <c r="BK135" s="230">
        <v>2.5714285714285716</v>
      </c>
      <c r="BL135" s="230">
        <v>2.2857142857142856</v>
      </c>
      <c r="BM135" s="230">
        <v>2.4285714285714284</v>
      </c>
      <c r="BN135" s="230">
        <v>1.8571428571428572</v>
      </c>
      <c r="BO135" s="230">
        <v>2.4285714285714284</v>
      </c>
      <c r="BP135" s="230">
        <v>2.5714285714285716</v>
      </c>
      <c r="BQ135" s="230">
        <v>2</v>
      </c>
      <c r="BR135" s="230">
        <v>2.4285714285714284</v>
      </c>
      <c r="BS135" s="230">
        <v>1.8571428571428572</v>
      </c>
      <c r="BT135" s="230">
        <v>2</v>
      </c>
      <c r="BU135" s="230">
        <v>2.1666666666666665</v>
      </c>
      <c r="BV135" s="230">
        <v>2.7142857142857144</v>
      </c>
      <c r="BW135" s="230">
        <v>2.8333333333333335</v>
      </c>
      <c r="BX135" s="230">
        <v>2.8333333333333335</v>
      </c>
      <c r="BY135" s="230">
        <v>2.5</v>
      </c>
      <c r="BZ135" s="230">
        <v>3</v>
      </c>
      <c r="CA135" s="230">
        <v>2.2857142857142856</v>
      </c>
      <c r="CB135" s="230">
        <v>5.7142857142857144</v>
      </c>
      <c r="CC135" s="230">
        <v>6.7857142857142856</v>
      </c>
      <c r="CD135" s="230">
        <v>6.0714285714285712</v>
      </c>
      <c r="CE135" s="230">
        <v>2.4285714285714284</v>
      </c>
      <c r="CF135" s="230">
        <v>2.5714285714285716</v>
      </c>
      <c r="CG135" s="230">
        <v>1.7142857142857142</v>
      </c>
      <c r="CH135" s="230">
        <v>1.8214285714285714</v>
      </c>
      <c r="CI135" s="230">
        <v>1.3928571428571428</v>
      </c>
      <c r="CJ135" s="230">
        <v>1.8214285714285714</v>
      </c>
      <c r="CK135" s="230">
        <v>6.4285714285714288</v>
      </c>
      <c r="CL135" s="230">
        <v>5</v>
      </c>
      <c r="CM135" s="230">
        <v>1.5178571428571428</v>
      </c>
      <c r="CN135" s="230">
        <v>1.1607142857142858</v>
      </c>
      <c r="CO135" s="230">
        <v>0.625</v>
      </c>
      <c r="CP135" s="230">
        <v>0.67708333333333337</v>
      </c>
      <c r="CQ135" s="230">
        <v>0.8482142857142857</v>
      </c>
      <c r="CR135" s="230">
        <v>0.88541666666666663</v>
      </c>
      <c r="CS135" s="230">
        <v>1.7708333333333333</v>
      </c>
      <c r="CT135" s="230">
        <v>1.5625</v>
      </c>
      <c r="CU135" s="230">
        <v>7.5</v>
      </c>
      <c r="CV135" s="230">
        <v>2.8571428571428572</v>
      </c>
      <c r="CW135" s="231">
        <f t="shared" si="66"/>
        <v>50.61904761904762</v>
      </c>
      <c r="CX135" s="231">
        <f t="shared" si="67"/>
        <v>61.154761904761898</v>
      </c>
    </row>
    <row r="136" spans="1:102">
      <c r="A136" s="174" t="s">
        <v>296</v>
      </c>
      <c r="B136" s="174" t="s">
        <v>407</v>
      </c>
      <c r="C136" s="29" t="s">
        <v>137</v>
      </c>
      <c r="D136" s="102">
        <v>1999</v>
      </c>
      <c r="E136" s="102" t="s">
        <v>509</v>
      </c>
      <c r="F136" s="102" t="s">
        <v>505</v>
      </c>
      <c r="G136" s="102" t="s">
        <v>506</v>
      </c>
      <c r="H136" s="102" t="s">
        <v>286</v>
      </c>
      <c r="I136">
        <v>4</v>
      </c>
      <c r="J136">
        <v>2</v>
      </c>
      <c r="K136">
        <v>4</v>
      </c>
      <c r="L136">
        <v>4</v>
      </c>
      <c r="M136">
        <v>2</v>
      </c>
      <c r="N136">
        <v>1</v>
      </c>
      <c r="AD136" s="8">
        <f t="shared" ref="AD136:AD147" si="68">IF(I136="-","",IF(I136/4*AD$126=0, "",I136/4*AD$126))</f>
        <v>10</v>
      </c>
      <c r="AE136">
        <f t="shared" si="46"/>
        <v>5</v>
      </c>
      <c r="AF136">
        <f t="shared" si="47"/>
        <v>10</v>
      </c>
      <c r="AG136">
        <f t="shared" si="48"/>
        <v>2.5</v>
      </c>
      <c r="AH136">
        <f t="shared" si="49"/>
        <v>1.25</v>
      </c>
      <c r="AI136">
        <f t="shared" si="50"/>
        <v>2.5</v>
      </c>
      <c r="AJ136" t="str">
        <f t="shared" si="51"/>
        <v/>
      </c>
      <c r="AK136" t="str">
        <f t="shared" si="52"/>
        <v/>
      </c>
      <c r="AL136" t="str">
        <f t="shared" si="53"/>
        <v/>
      </c>
      <c r="AM136" t="str">
        <f t="shared" si="54"/>
        <v/>
      </c>
      <c r="AN136" t="str">
        <f t="shared" si="55"/>
        <v/>
      </c>
      <c r="AO136" t="str">
        <f t="shared" si="56"/>
        <v/>
      </c>
      <c r="AP136" t="str">
        <f t="shared" si="57"/>
        <v/>
      </c>
      <c r="AQ136" t="str">
        <f t="shared" si="58"/>
        <v/>
      </c>
      <c r="AR136" t="str">
        <f t="shared" si="59"/>
        <v/>
      </c>
      <c r="AS136" t="str">
        <f t="shared" si="60"/>
        <v/>
      </c>
      <c r="AT136" t="str">
        <f t="shared" si="61"/>
        <v/>
      </c>
      <c r="AU136" t="str">
        <f t="shared" si="62"/>
        <v/>
      </c>
      <c r="AV136" t="str">
        <f t="shared" si="63"/>
        <v/>
      </c>
      <c r="AW136" t="str">
        <f t="shared" si="64"/>
        <v/>
      </c>
      <c r="AX136" s="9" t="str">
        <f t="shared" si="65"/>
        <v/>
      </c>
      <c r="CW136" s="231">
        <f t="shared" si="66"/>
        <v>0</v>
      </c>
      <c r="CX136" s="231">
        <f t="shared" si="67"/>
        <v>0</v>
      </c>
    </row>
    <row r="137" spans="1:102">
      <c r="A137" s="174" t="s">
        <v>296</v>
      </c>
      <c r="B137" s="174" t="s">
        <v>408</v>
      </c>
      <c r="C137" s="29" t="s">
        <v>137</v>
      </c>
      <c r="D137" s="102">
        <v>1999</v>
      </c>
      <c r="E137" s="102" t="s">
        <v>509</v>
      </c>
      <c r="F137" s="102" t="s">
        <v>505</v>
      </c>
      <c r="G137" s="102" t="s">
        <v>506</v>
      </c>
      <c r="H137" s="102" t="s">
        <v>296</v>
      </c>
      <c r="O137">
        <v>4</v>
      </c>
      <c r="P137">
        <v>2</v>
      </c>
      <c r="Q137">
        <v>4</v>
      </c>
      <c r="R137">
        <v>3</v>
      </c>
      <c r="S137">
        <v>4</v>
      </c>
      <c r="T137">
        <v>4</v>
      </c>
      <c r="AD137" s="8" t="str">
        <f t="shared" si="68"/>
        <v/>
      </c>
      <c r="AE137" t="str">
        <f t="shared" si="46"/>
        <v/>
      </c>
      <c r="AF137" t="str">
        <f t="shared" si="47"/>
        <v/>
      </c>
      <c r="AG137" t="str">
        <f t="shared" si="48"/>
        <v/>
      </c>
      <c r="AH137" t="str">
        <f t="shared" si="49"/>
        <v/>
      </c>
      <c r="AI137" t="str">
        <f t="shared" si="50"/>
        <v/>
      </c>
      <c r="AJ137">
        <f t="shared" si="51"/>
        <v>4</v>
      </c>
      <c r="AK137">
        <f t="shared" si="52"/>
        <v>2</v>
      </c>
      <c r="AL137">
        <f t="shared" si="53"/>
        <v>3</v>
      </c>
      <c r="AM137">
        <f t="shared" si="54"/>
        <v>2.25</v>
      </c>
      <c r="AN137">
        <f t="shared" si="55"/>
        <v>3</v>
      </c>
      <c r="AO137">
        <f t="shared" si="56"/>
        <v>3</v>
      </c>
      <c r="AP137" t="str">
        <f t="shared" si="57"/>
        <v/>
      </c>
      <c r="AQ137" t="str">
        <f t="shared" si="58"/>
        <v/>
      </c>
      <c r="AR137" t="str">
        <f t="shared" si="59"/>
        <v/>
      </c>
      <c r="AS137" t="str">
        <f t="shared" si="60"/>
        <v/>
      </c>
      <c r="AT137" t="str">
        <f t="shared" si="61"/>
        <v/>
      </c>
      <c r="AU137" t="str">
        <f t="shared" si="62"/>
        <v/>
      </c>
      <c r="AV137" t="str">
        <f t="shared" si="63"/>
        <v/>
      </c>
      <c r="AW137" t="str">
        <f t="shared" si="64"/>
        <v/>
      </c>
      <c r="AX137" s="9" t="str">
        <f t="shared" si="65"/>
        <v/>
      </c>
      <c r="CW137" s="231">
        <f t="shared" si="66"/>
        <v>0</v>
      </c>
      <c r="CX137" s="231">
        <f t="shared" si="67"/>
        <v>0</v>
      </c>
    </row>
    <row r="138" spans="1:102">
      <c r="A138" s="174" t="s">
        <v>296</v>
      </c>
      <c r="B138" s="174" t="s">
        <v>409</v>
      </c>
      <c r="C138" s="29" t="s">
        <v>137</v>
      </c>
      <c r="D138" s="102">
        <v>1999</v>
      </c>
      <c r="E138" s="102" t="s">
        <v>509</v>
      </c>
      <c r="F138" s="102" t="s">
        <v>505</v>
      </c>
      <c r="G138" s="102" t="s">
        <v>506</v>
      </c>
      <c r="H138" s="226" t="s">
        <v>337</v>
      </c>
      <c r="U138">
        <v>1</v>
      </c>
      <c r="V138">
        <v>4</v>
      </c>
      <c r="W138">
        <v>4</v>
      </c>
      <c r="X138">
        <v>2</v>
      </c>
      <c r="Y138">
        <v>4</v>
      </c>
      <c r="AD138" s="8" t="str">
        <f t="shared" si="68"/>
        <v/>
      </c>
      <c r="AE138" t="str">
        <f t="shared" si="46"/>
        <v/>
      </c>
      <c r="AF138" t="str">
        <f t="shared" si="47"/>
        <v/>
      </c>
      <c r="AG138" t="str">
        <f t="shared" si="48"/>
        <v/>
      </c>
      <c r="AH138" t="str">
        <f t="shared" si="49"/>
        <v/>
      </c>
      <c r="AI138" t="str">
        <f t="shared" si="50"/>
        <v/>
      </c>
      <c r="AJ138" t="str">
        <f t="shared" si="51"/>
        <v/>
      </c>
      <c r="AK138" t="str">
        <f t="shared" si="52"/>
        <v/>
      </c>
      <c r="AL138" t="str">
        <f t="shared" si="53"/>
        <v/>
      </c>
      <c r="AM138" t="str">
        <f t="shared" si="54"/>
        <v/>
      </c>
      <c r="AN138" t="str">
        <f t="shared" si="55"/>
        <v/>
      </c>
      <c r="AO138" t="str">
        <f t="shared" si="56"/>
        <v/>
      </c>
      <c r="AP138">
        <f t="shared" si="57"/>
        <v>2.5</v>
      </c>
      <c r="AQ138">
        <f t="shared" si="58"/>
        <v>10</v>
      </c>
      <c r="AR138">
        <f t="shared" si="59"/>
        <v>1.25</v>
      </c>
      <c r="AS138">
        <f t="shared" si="60"/>
        <v>0.625</v>
      </c>
      <c r="AT138">
        <f t="shared" si="61"/>
        <v>5</v>
      </c>
      <c r="AU138" t="str">
        <f t="shared" si="62"/>
        <v/>
      </c>
      <c r="AV138" t="str">
        <f t="shared" si="63"/>
        <v/>
      </c>
      <c r="AW138" t="str">
        <f t="shared" si="64"/>
        <v/>
      </c>
      <c r="AX138" s="9" t="str">
        <f t="shared" si="65"/>
        <v/>
      </c>
      <c r="CW138" s="231">
        <f t="shared" si="66"/>
        <v>0</v>
      </c>
      <c r="CX138" s="231">
        <f t="shared" si="67"/>
        <v>0</v>
      </c>
    </row>
    <row r="139" spans="1:102">
      <c r="A139" s="173" t="s">
        <v>337</v>
      </c>
      <c r="B139" s="173" t="s">
        <v>410</v>
      </c>
      <c r="C139" s="29" t="s">
        <v>137</v>
      </c>
      <c r="D139" s="102">
        <v>1999</v>
      </c>
      <c r="E139" s="102" t="s">
        <v>509</v>
      </c>
      <c r="F139" s="102" t="s">
        <v>505</v>
      </c>
      <c r="G139" s="102" t="s">
        <v>506</v>
      </c>
      <c r="H139" s="102" t="s">
        <v>336</v>
      </c>
      <c r="Z139">
        <v>3</v>
      </c>
      <c r="AA139">
        <v>4</v>
      </c>
      <c r="AB139">
        <v>4</v>
      </c>
      <c r="AC139">
        <v>4</v>
      </c>
      <c r="AD139" s="8" t="str">
        <f t="shared" si="68"/>
        <v/>
      </c>
      <c r="AE139" t="str">
        <f t="shared" si="46"/>
        <v/>
      </c>
      <c r="AF139" t="str">
        <f t="shared" si="47"/>
        <v/>
      </c>
      <c r="AG139" t="str">
        <f t="shared" si="48"/>
        <v/>
      </c>
      <c r="AH139" t="str">
        <f t="shared" si="49"/>
        <v/>
      </c>
      <c r="AI139" t="str">
        <f t="shared" si="50"/>
        <v/>
      </c>
      <c r="AJ139" t="str">
        <f t="shared" si="51"/>
        <v/>
      </c>
      <c r="AK139" t="str">
        <f t="shared" si="52"/>
        <v/>
      </c>
      <c r="AL139" t="str">
        <f t="shared" si="53"/>
        <v/>
      </c>
      <c r="AM139" t="str">
        <f t="shared" si="54"/>
        <v/>
      </c>
      <c r="AN139" t="str">
        <f t="shared" si="55"/>
        <v/>
      </c>
      <c r="AO139" t="str">
        <f t="shared" si="56"/>
        <v/>
      </c>
      <c r="AP139" t="str">
        <f t="shared" si="57"/>
        <v/>
      </c>
      <c r="AQ139" t="str">
        <f t="shared" si="58"/>
        <v/>
      </c>
      <c r="AR139" t="str">
        <f t="shared" si="59"/>
        <v/>
      </c>
      <c r="AS139" t="str">
        <f t="shared" si="60"/>
        <v/>
      </c>
      <c r="AT139" t="str">
        <f t="shared" si="61"/>
        <v/>
      </c>
      <c r="AU139">
        <f t="shared" si="62"/>
        <v>0.9375</v>
      </c>
      <c r="AV139">
        <f t="shared" si="63"/>
        <v>1.25</v>
      </c>
      <c r="AW139">
        <f t="shared" si="64"/>
        <v>2.5</v>
      </c>
      <c r="AX139" s="9">
        <f t="shared" si="65"/>
        <v>2.5</v>
      </c>
      <c r="CW139" s="231">
        <f t="shared" si="66"/>
        <v>0</v>
      </c>
      <c r="CX139" s="231">
        <f t="shared" si="67"/>
        <v>0</v>
      </c>
    </row>
    <row r="140" spans="1:102">
      <c r="A140" s="173" t="s">
        <v>337</v>
      </c>
      <c r="B140" s="173" t="s">
        <v>411</v>
      </c>
      <c r="C140" s="29" t="s">
        <v>137</v>
      </c>
      <c r="D140" s="220">
        <v>1999</v>
      </c>
      <c r="E140" s="220" t="s">
        <v>510</v>
      </c>
      <c r="F140" s="220" t="s">
        <v>505</v>
      </c>
      <c r="G140" s="220" t="s">
        <v>506</v>
      </c>
      <c r="H140" s="220" t="s">
        <v>286</v>
      </c>
      <c r="I140">
        <v>3</v>
      </c>
      <c r="J140">
        <v>4</v>
      </c>
      <c r="K140">
        <v>1</v>
      </c>
      <c r="L140">
        <v>4</v>
      </c>
      <c r="M140">
        <v>2</v>
      </c>
      <c r="N140">
        <v>3</v>
      </c>
      <c r="AD140" s="8">
        <f t="shared" si="68"/>
        <v>7.5</v>
      </c>
      <c r="AE140">
        <f t="shared" si="46"/>
        <v>10</v>
      </c>
      <c r="AF140">
        <f t="shared" si="47"/>
        <v>2.5</v>
      </c>
      <c r="AG140">
        <f t="shared" si="48"/>
        <v>2.5</v>
      </c>
      <c r="AH140">
        <f t="shared" si="49"/>
        <v>1.25</v>
      </c>
      <c r="AI140">
        <f t="shared" si="50"/>
        <v>7.5</v>
      </c>
      <c r="AJ140" t="str">
        <f t="shared" si="51"/>
        <v/>
      </c>
      <c r="AK140" t="str">
        <f t="shared" si="52"/>
        <v/>
      </c>
      <c r="AL140" t="str">
        <f t="shared" si="53"/>
        <v/>
      </c>
      <c r="AM140" t="str">
        <f t="shared" si="54"/>
        <v/>
      </c>
      <c r="AN140" t="str">
        <f t="shared" si="55"/>
        <v/>
      </c>
      <c r="AO140" t="str">
        <f t="shared" si="56"/>
        <v/>
      </c>
      <c r="AP140" t="str">
        <f t="shared" si="57"/>
        <v/>
      </c>
      <c r="AQ140" t="str">
        <f t="shared" si="58"/>
        <v/>
      </c>
      <c r="AR140" t="str">
        <f t="shared" si="59"/>
        <v/>
      </c>
      <c r="AS140" t="str">
        <f t="shared" si="60"/>
        <v/>
      </c>
      <c r="AT140" t="str">
        <f t="shared" si="61"/>
        <v/>
      </c>
      <c r="AU140" t="str">
        <f t="shared" si="62"/>
        <v/>
      </c>
      <c r="AV140" t="str">
        <f t="shared" si="63"/>
        <v/>
      </c>
      <c r="AW140" t="str">
        <f t="shared" si="64"/>
        <v/>
      </c>
      <c r="AX140" s="9" t="str">
        <f t="shared" si="65"/>
        <v/>
      </c>
      <c r="CW140" s="231">
        <f t="shared" si="66"/>
        <v>0</v>
      </c>
      <c r="CX140" s="231">
        <f t="shared" si="67"/>
        <v>0</v>
      </c>
    </row>
    <row r="141" spans="1:102">
      <c r="A141" s="173" t="s">
        <v>337</v>
      </c>
      <c r="B141" s="173" t="s">
        <v>428</v>
      </c>
      <c r="C141" s="29" t="s">
        <v>137</v>
      </c>
      <c r="D141" s="220">
        <v>1999</v>
      </c>
      <c r="E141" s="220" t="s">
        <v>510</v>
      </c>
      <c r="F141" s="220" t="s">
        <v>505</v>
      </c>
      <c r="G141" s="220" t="s">
        <v>506</v>
      </c>
      <c r="H141" s="220" t="s">
        <v>296</v>
      </c>
      <c r="O141">
        <v>3</v>
      </c>
      <c r="P141">
        <v>2</v>
      </c>
      <c r="Q141">
        <v>4</v>
      </c>
      <c r="R141">
        <v>4</v>
      </c>
      <c r="S141">
        <v>4</v>
      </c>
      <c r="T141">
        <v>4</v>
      </c>
      <c r="AD141" s="8" t="str">
        <f t="shared" si="68"/>
        <v/>
      </c>
      <c r="AE141" t="str">
        <f t="shared" si="46"/>
        <v/>
      </c>
      <c r="AF141" t="str">
        <f t="shared" si="47"/>
        <v/>
      </c>
      <c r="AG141" t="str">
        <f t="shared" si="48"/>
        <v/>
      </c>
      <c r="AH141" t="str">
        <f t="shared" si="49"/>
        <v/>
      </c>
      <c r="AI141" t="str">
        <f t="shared" si="50"/>
        <v/>
      </c>
      <c r="AJ141">
        <f t="shared" si="51"/>
        <v>3</v>
      </c>
      <c r="AK141">
        <f t="shared" si="52"/>
        <v>2</v>
      </c>
      <c r="AL141">
        <f t="shared" si="53"/>
        <v>3</v>
      </c>
      <c r="AM141">
        <f t="shared" si="54"/>
        <v>3</v>
      </c>
      <c r="AN141">
        <f t="shared" si="55"/>
        <v>3</v>
      </c>
      <c r="AO141">
        <f t="shared" si="56"/>
        <v>3</v>
      </c>
      <c r="AP141" t="str">
        <f t="shared" si="57"/>
        <v/>
      </c>
      <c r="AQ141" t="str">
        <f t="shared" si="58"/>
        <v/>
      </c>
      <c r="AR141" t="str">
        <f t="shared" si="59"/>
        <v/>
      </c>
      <c r="AS141" t="str">
        <f t="shared" si="60"/>
        <v/>
      </c>
      <c r="AT141" t="str">
        <f t="shared" si="61"/>
        <v/>
      </c>
      <c r="AU141" t="str">
        <f t="shared" si="62"/>
        <v/>
      </c>
      <c r="AV141" t="str">
        <f t="shared" si="63"/>
        <v/>
      </c>
      <c r="AW141" t="str">
        <f t="shared" si="64"/>
        <v/>
      </c>
      <c r="AX141" s="9" t="str">
        <f t="shared" si="65"/>
        <v/>
      </c>
      <c r="CW141" s="231">
        <f t="shared" si="66"/>
        <v>0</v>
      </c>
      <c r="CX141" s="231">
        <f t="shared" si="67"/>
        <v>0</v>
      </c>
    </row>
    <row r="142" spans="1:102">
      <c r="A142" s="173" t="s">
        <v>337</v>
      </c>
      <c r="B142" s="173" t="s">
        <v>429</v>
      </c>
      <c r="C142" s="29" t="s">
        <v>137</v>
      </c>
      <c r="D142" s="220">
        <v>1999</v>
      </c>
      <c r="E142" s="220" t="s">
        <v>510</v>
      </c>
      <c r="F142" s="220" t="s">
        <v>505</v>
      </c>
      <c r="G142" s="220" t="s">
        <v>506</v>
      </c>
      <c r="H142" s="225" t="s">
        <v>337</v>
      </c>
      <c r="U142">
        <v>4</v>
      </c>
      <c r="V142">
        <v>4</v>
      </c>
      <c r="W142">
        <v>2</v>
      </c>
      <c r="X142">
        <v>3</v>
      </c>
      <c r="Y142">
        <v>1</v>
      </c>
      <c r="AD142" s="8" t="str">
        <f t="shared" si="68"/>
        <v/>
      </c>
      <c r="AE142" t="str">
        <f t="shared" si="46"/>
        <v/>
      </c>
      <c r="AF142" t="str">
        <f t="shared" si="47"/>
        <v/>
      </c>
      <c r="AG142" t="str">
        <f t="shared" si="48"/>
        <v/>
      </c>
      <c r="AH142" t="str">
        <f t="shared" si="49"/>
        <v/>
      </c>
      <c r="AI142" t="str">
        <f t="shared" si="50"/>
        <v/>
      </c>
      <c r="AJ142" t="str">
        <f t="shared" si="51"/>
        <v/>
      </c>
      <c r="AK142" t="str">
        <f t="shared" si="52"/>
        <v/>
      </c>
      <c r="AL142" t="str">
        <f t="shared" si="53"/>
        <v/>
      </c>
      <c r="AM142" t="str">
        <f t="shared" si="54"/>
        <v/>
      </c>
      <c r="AN142" t="str">
        <f t="shared" si="55"/>
        <v/>
      </c>
      <c r="AO142" t="str">
        <f t="shared" si="56"/>
        <v/>
      </c>
      <c r="AP142">
        <f t="shared" si="57"/>
        <v>10</v>
      </c>
      <c r="AQ142">
        <f t="shared" si="58"/>
        <v>10</v>
      </c>
      <c r="AR142">
        <f t="shared" si="59"/>
        <v>0.625</v>
      </c>
      <c r="AS142">
        <f t="shared" si="60"/>
        <v>0.9375</v>
      </c>
      <c r="AT142">
        <f t="shared" si="61"/>
        <v>1.25</v>
      </c>
      <c r="AU142" t="str">
        <f t="shared" si="62"/>
        <v/>
      </c>
      <c r="AV142" t="str">
        <f t="shared" si="63"/>
        <v/>
      </c>
      <c r="AW142" t="str">
        <f t="shared" si="64"/>
        <v/>
      </c>
      <c r="AX142" s="9" t="str">
        <f t="shared" si="65"/>
        <v/>
      </c>
      <c r="CW142" s="231">
        <f t="shared" si="66"/>
        <v>0</v>
      </c>
      <c r="CX142" s="231">
        <f t="shared" si="67"/>
        <v>0</v>
      </c>
    </row>
    <row r="143" spans="1:102" ht="14.45" thickBot="1">
      <c r="A143" s="218" t="s">
        <v>337</v>
      </c>
      <c r="B143" s="173" t="s">
        <v>430</v>
      </c>
      <c r="C143" s="29" t="s">
        <v>137</v>
      </c>
      <c r="D143" s="220">
        <v>1999</v>
      </c>
      <c r="E143" s="220" t="s">
        <v>510</v>
      </c>
      <c r="F143" s="220" t="s">
        <v>505</v>
      </c>
      <c r="G143" s="220" t="s">
        <v>506</v>
      </c>
      <c r="H143" s="220" t="s">
        <v>336</v>
      </c>
      <c r="Z143">
        <v>3</v>
      </c>
      <c r="AA143">
        <v>1</v>
      </c>
      <c r="AB143">
        <v>3</v>
      </c>
      <c r="AC143">
        <v>4</v>
      </c>
      <c r="AD143" s="8" t="str">
        <f t="shared" si="68"/>
        <v/>
      </c>
      <c r="AE143" t="str">
        <f t="shared" si="46"/>
        <v/>
      </c>
      <c r="AF143" t="str">
        <f t="shared" si="47"/>
        <v/>
      </c>
      <c r="AG143" t="str">
        <f t="shared" si="48"/>
        <v/>
      </c>
      <c r="AH143" t="str">
        <f t="shared" si="49"/>
        <v/>
      </c>
      <c r="AI143" t="str">
        <f t="shared" si="50"/>
        <v/>
      </c>
      <c r="AJ143" t="str">
        <f t="shared" si="51"/>
        <v/>
      </c>
      <c r="AK143" t="str">
        <f t="shared" si="52"/>
        <v/>
      </c>
      <c r="AL143" t="str">
        <f t="shared" si="53"/>
        <v/>
      </c>
      <c r="AM143" t="str">
        <f t="shared" si="54"/>
        <v/>
      </c>
      <c r="AN143" t="str">
        <f t="shared" si="55"/>
        <v/>
      </c>
      <c r="AO143" t="str">
        <f t="shared" si="56"/>
        <v/>
      </c>
      <c r="AP143" t="str">
        <f t="shared" si="57"/>
        <v/>
      </c>
      <c r="AQ143" t="str">
        <f t="shared" si="58"/>
        <v/>
      </c>
      <c r="AR143" t="str">
        <f t="shared" si="59"/>
        <v/>
      </c>
      <c r="AS143" t="str">
        <f t="shared" si="60"/>
        <v/>
      </c>
      <c r="AT143" t="str">
        <f t="shared" si="61"/>
        <v/>
      </c>
      <c r="AU143">
        <f t="shared" si="62"/>
        <v>0.9375</v>
      </c>
      <c r="AV143">
        <f t="shared" si="63"/>
        <v>0.3125</v>
      </c>
      <c r="AW143">
        <f t="shared" si="64"/>
        <v>1.875</v>
      </c>
      <c r="AX143" s="9">
        <f t="shared" si="65"/>
        <v>2.5</v>
      </c>
    </row>
    <row r="144" spans="1:102" ht="14.45" thickBot="1">
      <c r="A144" s="159" t="s">
        <v>336</v>
      </c>
      <c r="B144" s="159" t="s">
        <v>431</v>
      </c>
      <c r="C144" s="29" t="s">
        <v>137</v>
      </c>
      <c r="D144" s="220">
        <v>1999</v>
      </c>
      <c r="E144" s="220" t="s">
        <v>510</v>
      </c>
      <c r="F144" s="220" t="s">
        <v>513</v>
      </c>
      <c r="G144" s="220" t="s">
        <v>506</v>
      </c>
      <c r="H144" s="220" t="s">
        <v>286</v>
      </c>
      <c r="I144">
        <v>2</v>
      </c>
      <c r="J144">
        <v>1</v>
      </c>
      <c r="K144">
        <v>2</v>
      </c>
      <c r="L144">
        <v>2</v>
      </c>
      <c r="M144">
        <v>2</v>
      </c>
      <c r="N144">
        <v>3</v>
      </c>
      <c r="AD144" s="8">
        <f t="shared" si="68"/>
        <v>5</v>
      </c>
      <c r="AE144">
        <f t="shared" si="46"/>
        <v>2.5</v>
      </c>
      <c r="AF144">
        <f t="shared" si="47"/>
        <v>5</v>
      </c>
      <c r="AG144">
        <f t="shared" si="48"/>
        <v>1.25</v>
      </c>
      <c r="AH144">
        <f t="shared" si="49"/>
        <v>1.25</v>
      </c>
      <c r="AI144">
        <f t="shared" si="50"/>
        <v>7.5</v>
      </c>
      <c r="AJ144" t="str">
        <f t="shared" si="51"/>
        <v/>
      </c>
      <c r="AK144" t="str">
        <f t="shared" si="52"/>
        <v/>
      </c>
      <c r="AL144" t="str">
        <f t="shared" si="53"/>
        <v/>
      </c>
      <c r="AM144" t="str">
        <f t="shared" si="54"/>
        <v/>
      </c>
      <c r="AN144" t="str">
        <f t="shared" si="55"/>
        <v/>
      </c>
      <c r="AO144" t="str">
        <f t="shared" si="56"/>
        <v/>
      </c>
      <c r="AP144" t="str">
        <f t="shared" si="57"/>
        <v/>
      </c>
      <c r="AQ144" t="str">
        <f t="shared" si="58"/>
        <v/>
      </c>
      <c r="AR144" t="str">
        <f t="shared" si="59"/>
        <v/>
      </c>
      <c r="AS144" t="str">
        <f t="shared" si="60"/>
        <v/>
      </c>
      <c r="AT144" t="str">
        <f t="shared" si="61"/>
        <v/>
      </c>
      <c r="AU144" t="str">
        <f t="shared" si="62"/>
        <v/>
      </c>
      <c r="AV144" t="str">
        <f t="shared" si="63"/>
        <v/>
      </c>
      <c r="AW144" t="str">
        <f t="shared" si="64"/>
        <v/>
      </c>
      <c r="AX144" s="9" t="str">
        <f t="shared" si="65"/>
        <v/>
      </c>
    </row>
    <row r="145" spans="1:50" ht="14.45" thickBot="1">
      <c r="A145" s="159" t="s">
        <v>336</v>
      </c>
      <c r="B145" s="159" t="s">
        <v>432</v>
      </c>
      <c r="C145" s="29" t="s">
        <v>137</v>
      </c>
      <c r="D145" s="220">
        <v>1999</v>
      </c>
      <c r="E145" s="220" t="s">
        <v>510</v>
      </c>
      <c r="F145" s="220" t="s">
        <v>513</v>
      </c>
      <c r="G145" s="220" t="s">
        <v>506</v>
      </c>
      <c r="H145" s="220" t="s">
        <v>296</v>
      </c>
      <c r="O145">
        <v>3</v>
      </c>
      <c r="P145">
        <v>4</v>
      </c>
      <c r="Q145">
        <v>4</v>
      </c>
      <c r="R145">
        <v>3</v>
      </c>
      <c r="S145">
        <v>2</v>
      </c>
      <c r="T145">
        <v>4</v>
      </c>
      <c r="AD145" s="8" t="str">
        <f t="shared" si="68"/>
        <v/>
      </c>
      <c r="AE145" t="str">
        <f t="shared" si="46"/>
        <v/>
      </c>
      <c r="AF145" t="str">
        <f t="shared" si="47"/>
        <v/>
      </c>
      <c r="AG145" t="str">
        <f t="shared" si="48"/>
        <v/>
      </c>
      <c r="AH145" t="str">
        <f t="shared" si="49"/>
        <v/>
      </c>
      <c r="AI145" t="str">
        <f t="shared" si="50"/>
        <v/>
      </c>
      <c r="AJ145">
        <f t="shared" si="51"/>
        <v>3</v>
      </c>
      <c r="AK145">
        <f t="shared" si="52"/>
        <v>4</v>
      </c>
      <c r="AL145">
        <f t="shared" si="53"/>
        <v>3</v>
      </c>
      <c r="AM145">
        <f t="shared" si="54"/>
        <v>2.25</v>
      </c>
      <c r="AN145">
        <f t="shared" si="55"/>
        <v>1.5</v>
      </c>
      <c r="AO145">
        <f t="shared" si="56"/>
        <v>3</v>
      </c>
      <c r="AP145" t="str">
        <f t="shared" si="57"/>
        <v/>
      </c>
      <c r="AQ145" t="str">
        <f t="shared" si="58"/>
        <v/>
      </c>
      <c r="AR145" t="str">
        <f t="shared" si="59"/>
        <v/>
      </c>
      <c r="AS145" t="str">
        <f t="shared" si="60"/>
        <v/>
      </c>
      <c r="AT145" t="str">
        <f t="shared" si="61"/>
        <v/>
      </c>
      <c r="AU145" t="str">
        <f t="shared" si="62"/>
        <v/>
      </c>
      <c r="AV145" t="str">
        <f t="shared" si="63"/>
        <v/>
      </c>
      <c r="AW145" t="str">
        <f t="shared" si="64"/>
        <v/>
      </c>
      <c r="AX145" s="9" t="str">
        <f t="shared" si="65"/>
        <v/>
      </c>
    </row>
    <row r="146" spans="1:50">
      <c r="A146" s="159" t="s">
        <v>336</v>
      </c>
      <c r="B146" s="159" t="s">
        <v>433</v>
      </c>
      <c r="C146" s="29" t="s">
        <v>137</v>
      </c>
      <c r="D146" s="220">
        <v>1999</v>
      </c>
      <c r="E146" s="220" t="s">
        <v>510</v>
      </c>
      <c r="F146" s="220" t="s">
        <v>513</v>
      </c>
      <c r="G146" s="220" t="s">
        <v>506</v>
      </c>
      <c r="H146" s="225" t="s">
        <v>337</v>
      </c>
      <c r="U146">
        <v>1</v>
      </c>
      <c r="V146">
        <v>1</v>
      </c>
      <c r="W146">
        <v>1</v>
      </c>
      <c r="X146">
        <v>1</v>
      </c>
      <c r="Y146">
        <v>2</v>
      </c>
      <c r="AD146" s="8" t="str">
        <f t="shared" si="68"/>
        <v/>
      </c>
      <c r="AE146" t="str">
        <f t="shared" si="46"/>
        <v/>
      </c>
      <c r="AF146" t="str">
        <f t="shared" si="47"/>
        <v/>
      </c>
      <c r="AG146" t="str">
        <f t="shared" si="48"/>
        <v/>
      </c>
      <c r="AH146" t="str">
        <f t="shared" si="49"/>
        <v/>
      </c>
      <c r="AI146" t="str">
        <f t="shared" si="50"/>
        <v/>
      </c>
      <c r="AJ146" t="str">
        <f t="shared" si="51"/>
        <v/>
      </c>
      <c r="AK146" t="str">
        <f t="shared" si="52"/>
        <v/>
      </c>
      <c r="AL146" t="str">
        <f t="shared" si="53"/>
        <v/>
      </c>
      <c r="AM146" t="str">
        <f t="shared" si="54"/>
        <v/>
      </c>
      <c r="AN146" t="str">
        <f t="shared" si="55"/>
        <v/>
      </c>
      <c r="AO146" t="str">
        <f t="shared" si="56"/>
        <v/>
      </c>
      <c r="AP146">
        <f t="shared" si="57"/>
        <v>2.5</v>
      </c>
      <c r="AQ146">
        <f t="shared" si="58"/>
        <v>2.5</v>
      </c>
      <c r="AR146">
        <f t="shared" si="59"/>
        <v>0.3125</v>
      </c>
      <c r="AS146">
        <f t="shared" si="60"/>
        <v>0.3125</v>
      </c>
      <c r="AT146">
        <f t="shared" si="61"/>
        <v>2.5</v>
      </c>
      <c r="AU146" t="str">
        <f t="shared" si="62"/>
        <v/>
      </c>
      <c r="AV146" t="str">
        <f t="shared" si="63"/>
        <v/>
      </c>
      <c r="AW146" t="str">
        <f t="shared" si="64"/>
        <v/>
      </c>
      <c r="AX146" s="9" t="str">
        <f t="shared" si="65"/>
        <v/>
      </c>
    </row>
    <row r="147" spans="1:50" ht="14.45" thickBot="1">
      <c r="A147" s="159" t="s">
        <v>336</v>
      </c>
      <c r="B147" s="159" t="s">
        <v>434</v>
      </c>
      <c r="C147" s="29" t="s">
        <v>137</v>
      </c>
      <c r="D147" s="220">
        <v>1999</v>
      </c>
      <c r="E147" s="220" t="s">
        <v>510</v>
      </c>
      <c r="F147" s="220" t="s">
        <v>513</v>
      </c>
      <c r="G147" s="220" t="s">
        <v>506</v>
      </c>
      <c r="H147" s="220" t="s">
        <v>336</v>
      </c>
      <c r="Z147">
        <v>4</v>
      </c>
      <c r="AA147">
        <v>4</v>
      </c>
      <c r="AB147">
        <v>2</v>
      </c>
      <c r="AC147">
        <v>3</v>
      </c>
      <c r="AD147" s="8" t="str">
        <f t="shared" si="68"/>
        <v/>
      </c>
      <c r="AE147" t="str">
        <f t="shared" si="46"/>
        <v/>
      </c>
      <c r="AF147" t="str">
        <f t="shared" si="47"/>
        <v/>
      </c>
      <c r="AG147" t="str">
        <f t="shared" si="48"/>
        <v/>
      </c>
      <c r="AH147" t="str">
        <f t="shared" si="49"/>
        <v/>
      </c>
      <c r="AI147" t="str">
        <f t="shared" si="50"/>
        <v/>
      </c>
      <c r="AJ147" t="str">
        <f t="shared" si="51"/>
        <v/>
      </c>
      <c r="AK147" t="str">
        <f t="shared" si="52"/>
        <v/>
      </c>
      <c r="AL147" t="str">
        <f t="shared" si="53"/>
        <v/>
      </c>
      <c r="AM147" t="str">
        <f t="shared" si="54"/>
        <v/>
      </c>
      <c r="AN147" t="str">
        <f t="shared" si="55"/>
        <v/>
      </c>
      <c r="AO147" t="str">
        <f t="shared" si="56"/>
        <v/>
      </c>
      <c r="AP147" t="str">
        <f t="shared" si="57"/>
        <v/>
      </c>
      <c r="AQ147" t="str">
        <f t="shared" si="58"/>
        <v/>
      </c>
      <c r="AR147" t="str">
        <f t="shared" si="59"/>
        <v/>
      </c>
      <c r="AS147" t="str">
        <f t="shared" si="60"/>
        <v/>
      </c>
      <c r="AT147" t="str">
        <f t="shared" si="61"/>
        <v/>
      </c>
      <c r="AU147">
        <f t="shared" si="62"/>
        <v>1.25</v>
      </c>
      <c r="AV147">
        <f t="shared" si="63"/>
        <v>1.25</v>
      </c>
      <c r="AW147">
        <f t="shared" si="64"/>
        <v>1.25</v>
      </c>
      <c r="AX147" s="9">
        <f t="shared" si="65"/>
        <v>1.875</v>
      </c>
    </row>
    <row r="148" spans="1:50" ht="14.45" thickBot="1">
      <c r="C148" s="29" t="s">
        <v>137</v>
      </c>
      <c r="D148" s="102">
        <v>1999</v>
      </c>
      <c r="E148" s="102" t="s">
        <v>511</v>
      </c>
      <c r="F148" s="102" t="s">
        <v>505</v>
      </c>
      <c r="G148" s="102" t="s">
        <v>506</v>
      </c>
      <c r="H148" s="102" t="s">
        <v>286</v>
      </c>
      <c r="I148">
        <v>4</v>
      </c>
      <c r="J148">
        <v>2</v>
      </c>
      <c r="K148">
        <v>1</v>
      </c>
      <c r="L148">
        <v>3</v>
      </c>
      <c r="M148">
        <v>1</v>
      </c>
      <c r="N148">
        <v>2</v>
      </c>
      <c r="AD148" s="8">
        <f t="shared" si="45"/>
        <v>10</v>
      </c>
      <c r="AE148">
        <f t="shared" si="46"/>
        <v>5</v>
      </c>
      <c r="AF148">
        <f t="shared" si="47"/>
        <v>2.5</v>
      </c>
      <c r="AG148">
        <f t="shared" si="48"/>
        <v>1.875</v>
      </c>
      <c r="AH148">
        <f t="shared" si="49"/>
        <v>0.625</v>
      </c>
      <c r="AI148">
        <f t="shared" si="50"/>
        <v>5</v>
      </c>
      <c r="AJ148" t="str">
        <f t="shared" si="51"/>
        <v/>
      </c>
      <c r="AK148" t="str">
        <f t="shared" si="52"/>
        <v/>
      </c>
      <c r="AL148" t="str">
        <f t="shared" si="53"/>
        <v/>
      </c>
      <c r="AM148" t="str">
        <f t="shared" si="54"/>
        <v/>
      </c>
      <c r="AN148" t="str">
        <f t="shared" si="55"/>
        <v/>
      </c>
      <c r="AO148" t="str">
        <f t="shared" si="56"/>
        <v/>
      </c>
      <c r="AP148" t="str">
        <f t="shared" si="57"/>
        <v/>
      </c>
      <c r="AQ148" t="str">
        <f t="shared" si="58"/>
        <v/>
      </c>
      <c r="AR148" t="str">
        <f t="shared" si="59"/>
        <v/>
      </c>
      <c r="AS148" t="str">
        <f t="shared" si="60"/>
        <v/>
      </c>
      <c r="AT148" t="str">
        <f t="shared" si="61"/>
        <v/>
      </c>
      <c r="AU148" t="str">
        <f t="shared" si="62"/>
        <v/>
      </c>
      <c r="AV148" t="str">
        <f t="shared" si="63"/>
        <v/>
      </c>
      <c r="AW148" t="str">
        <f t="shared" si="64"/>
        <v/>
      </c>
      <c r="AX148" s="9" t="str">
        <f t="shared" si="65"/>
        <v/>
      </c>
    </row>
    <row r="149" spans="1:50" ht="14.45" thickBot="1">
      <c r="C149" s="29" t="s">
        <v>137</v>
      </c>
      <c r="D149" s="102">
        <v>1999</v>
      </c>
      <c r="E149" s="102" t="s">
        <v>511</v>
      </c>
      <c r="F149" s="102" t="s">
        <v>505</v>
      </c>
      <c r="G149" s="102" t="s">
        <v>506</v>
      </c>
      <c r="H149" s="102" t="s">
        <v>296</v>
      </c>
      <c r="I149" s="8"/>
      <c r="O149">
        <v>4</v>
      </c>
      <c r="P149">
        <v>4</v>
      </c>
      <c r="Q149">
        <v>4</v>
      </c>
      <c r="R149">
        <v>2</v>
      </c>
      <c r="S149">
        <v>3</v>
      </c>
      <c r="T149">
        <v>4</v>
      </c>
      <c r="AC149" s="9"/>
      <c r="AD149" s="8" t="str">
        <f t="shared" si="45"/>
        <v/>
      </c>
      <c r="AE149" t="str">
        <f t="shared" si="46"/>
        <v/>
      </c>
      <c r="AF149" t="str">
        <f t="shared" si="47"/>
        <v/>
      </c>
      <c r="AG149" t="str">
        <f t="shared" si="48"/>
        <v/>
      </c>
      <c r="AH149" t="str">
        <f t="shared" si="49"/>
        <v/>
      </c>
      <c r="AI149" t="str">
        <f t="shared" si="50"/>
        <v/>
      </c>
      <c r="AJ149">
        <f t="shared" si="51"/>
        <v>4</v>
      </c>
      <c r="AK149">
        <f t="shared" si="52"/>
        <v>4</v>
      </c>
      <c r="AL149">
        <f t="shared" si="53"/>
        <v>3</v>
      </c>
      <c r="AM149">
        <f t="shared" si="54"/>
        <v>1.5</v>
      </c>
      <c r="AN149">
        <f t="shared" si="55"/>
        <v>2.25</v>
      </c>
      <c r="AO149">
        <f t="shared" si="56"/>
        <v>3</v>
      </c>
      <c r="AP149" t="str">
        <f t="shared" si="57"/>
        <v/>
      </c>
      <c r="AQ149" t="str">
        <f t="shared" si="58"/>
        <v/>
      </c>
      <c r="AR149" t="str">
        <f t="shared" si="59"/>
        <v/>
      </c>
      <c r="AS149" t="str">
        <f t="shared" si="60"/>
        <v/>
      </c>
      <c r="AT149" t="str">
        <f t="shared" si="61"/>
        <v/>
      </c>
      <c r="AU149" t="str">
        <f t="shared" si="62"/>
        <v/>
      </c>
      <c r="AV149" t="str">
        <f t="shared" si="63"/>
        <v/>
      </c>
      <c r="AW149" t="str">
        <f t="shared" si="64"/>
        <v/>
      </c>
      <c r="AX149" s="9" t="str">
        <f t="shared" si="65"/>
        <v/>
      </c>
    </row>
    <row r="150" spans="1:50">
      <c r="C150" s="29" t="s">
        <v>137</v>
      </c>
      <c r="D150" s="102">
        <v>1999</v>
      </c>
      <c r="E150" s="102" t="s">
        <v>511</v>
      </c>
      <c r="F150" s="102" t="s">
        <v>505</v>
      </c>
      <c r="G150" s="102" t="s">
        <v>506</v>
      </c>
      <c r="H150" s="226" t="s">
        <v>337</v>
      </c>
      <c r="I150" s="8"/>
      <c r="U150">
        <v>2</v>
      </c>
      <c r="V150">
        <v>3</v>
      </c>
      <c r="W150">
        <v>1</v>
      </c>
      <c r="X150">
        <v>3</v>
      </c>
      <c r="Y150">
        <v>4</v>
      </c>
      <c r="AC150" s="9"/>
      <c r="AD150" s="8" t="str">
        <f t="shared" si="45"/>
        <v/>
      </c>
      <c r="AE150" t="str">
        <f t="shared" si="46"/>
        <v/>
      </c>
      <c r="AF150" t="str">
        <f t="shared" si="47"/>
        <v/>
      </c>
      <c r="AG150" t="str">
        <f t="shared" si="48"/>
        <v/>
      </c>
      <c r="AH150" t="str">
        <f t="shared" si="49"/>
        <v/>
      </c>
      <c r="AI150" t="str">
        <f t="shared" si="50"/>
        <v/>
      </c>
      <c r="AJ150" t="str">
        <f t="shared" si="51"/>
        <v/>
      </c>
      <c r="AK150" t="str">
        <f t="shared" si="52"/>
        <v/>
      </c>
      <c r="AL150" t="str">
        <f t="shared" si="53"/>
        <v/>
      </c>
      <c r="AM150" t="str">
        <f t="shared" si="54"/>
        <v/>
      </c>
      <c r="AN150" t="str">
        <f t="shared" si="55"/>
        <v/>
      </c>
      <c r="AO150" t="str">
        <f t="shared" si="56"/>
        <v/>
      </c>
      <c r="AP150">
        <f t="shared" si="57"/>
        <v>5</v>
      </c>
      <c r="AQ150">
        <f t="shared" si="58"/>
        <v>7.5</v>
      </c>
      <c r="AR150">
        <f t="shared" si="59"/>
        <v>0.3125</v>
      </c>
      <c r="AS150">
        <f t="shared" si="60"/>
        <v>0.9375</v>
      </c>
      <c r="AT150">
        <f t="shared" si="61"/>
        <v>5</v>
      </c>
      <c r="AU150" t="str">
        <f t="shared" si="62"/>
        <v/>
      </c>
      <c r="AV150" t="str">
        <f t="shared" si="63"/>
        <v/>
      </c>
      <c r="AW150" t="str">
        <f t="shared" si="64"/>
        <v/>
      </c>
      <c r="AX150" s="9" t="str">
        <f t="shared" si="65"/>
        <v/>
      </c>
    </row>
    <row r="151" spans="1:50" ht="14.45" thickBot="1">
      <c r="C151" s="29" t="s">
        <v>137</v>
      </c>
      <c r="D151" s="102">
        <v>1999</v>
      </c>
      <c r="E151" s="102" t="s">
        <v>511</v>
      </c>
      <c r="F151" s="102" t="s">
        <v>505</v>
      </c>
      <c r="G151" s="102" t="s">
        <v>506</v>
      </c>
      <c r="H151" s="102" t="s">
        <v>336</v>
      </c>
      <c r="I151" s="8"/>
      <c r="Z151">
        <v>4</v>
      </c>
      <c r="AA151">
        <v>4</v>
      </c>
      <c r="AB151">
        <v>3</v>
      </c>
      <c r="AC151" s="9">
        <v>2</v>
      </c>
      <c r="AD151" s="8" t="str">
        <f t="shared" si="45"/>
        <v/>
      </c>
      <c r="AE151" t="str">
        <f t="shared" si="46"/>
        <v/>
      </c>
      <c r="AF151" t="str">
        <f t="shared" si="47"/>
        <v/>
      </c>
      <c r="AG151" t="str">
        <f t="shared" si="48"/>
        <v/>
      </c>
      <c r="AH151" t="str">
        <f t="shared" si="49"/>
        <v/>
      </c>
      <c r="AI151" t="str">
        <f t="shared" si="50"/>
        <v/>
      </c>
      <c r="AJ151" t="str">
        <f t="shared" si="51"/>
        <v/>
      </c>
      <c r="AK151" t="str">
        <f t="shared" si="52"/>
        <v/>
      </c>
      <c r="AL151" t="str">
        <f t="shared" si="53"/>
        <v/>
      </c>
      <c r="AM151" t="str">
        <f t="shared" si="54"/>
        <v/>
      </c>
      <c r="AN151" t="str">
        <f t="shared" si="55"/>
        <v/>
      </c>
      <c r="AO151" t="str">
        <f t="shared" si="56"/>
        <v/>
      </c>
      <c r="AP151" t="str">
        <f t="shared" si="57"/>
        <v/>
      </c>
      <c r="AQ151" t="str">
        <f t="shared" si="58"/>
        <v/>
      </c>
      <c r="AR151" t="str">
        <f t="shared" si="59"/>
        <v/>
      </c>
      <c r="AS151" t="str">
        <f t="shared" si="60"/>
        <v/>
      </c>
      <c r="AT151" t="str">
        <f t="shared" si="61"/>
        <v/>
      </c>
      <c r="AU151">
        <f t="shared" si="62"/>
        <v>1.25</v>
      </c>
      <c r="AV151">
        <f t="shared" si="63"/>
        <v>1.25</v>
      </c>
      <c r="AW151">
        <f t="shared" si="64"/>
        <v>1.875</v>
      </c>
      <c r="AX151" s="9">
        <f t="shared" si="65"/>
        <v>1.25</v>
      </c>
    </row>
    <row r="152" spans="1:50" ht="14.45" thickBot="1">
      <c r="C152" s="29" t="s">
        <v>137</v>
      </c>
      <c r="D152" s="220">
        <v>1999</v>
      </c>
      <c r="E152" s="220" t="s">
        <v>512</v>
      </c>
      <c r="F152" s="220" t="s">
        <v>505</v>
      </c>
      <c r="G152" s="220" t="s">
        <v>506</v>
      </c>
      <c r="H152" s="220" t="s">
        <v>286</v>
      </c>
      <c r="I152" s="8">
        <v>4</v>
      </c>
      <c r="J152">
        <v>3</v>
      </c>
      <c r="K152">
        <v>2</v>
      </c>
      <c r="L152">
        <v>4</v>
      </c>
      <c r="M152">
        <v>2</v>
      </c>
      <c r="N152">
        <v>4</v>
      </c>
      <c r="AC152" s="9"/>
      <c r="AD152" s="8">
        <f t="shared" si="45"/>
        <v>10</v>
      </c>
      <c r="AE152">
        <f t="shared" si="46"/>
        <v>7.5</v>
      </c>
      <c r="AF152">
        <f t="shared" si="47"/>
        <v>5</v>
      </c>
      <c r="AG152">
        <f t="shared" si="48"/>
        <v>2.5</v>
      </c>
      <c r="AH152">
        <f t="shared" si="49"/>
        <v>1.25</v>
      </c>
      <c r="AI152">
        <f t="shared" si="50"/>
        <v>10</v>
      </c>
      <c r="AJ152" t="str">
        <f t="shared" si="51"/>
        <v/>
      </c>
      <c r="AK152" t="str">
        <f t="shared" si="52"/>
        <v/>
      </c>
      <c r="AL152" t="str">
        <f t="shared" si="53"/>
        <v/>
      </c>
      <c r="AM152" t="str">
        <f t="shared" si="54"/>
        <v/>
      </c>
      <c r="AN152" t="str">
        <f t="shared" si="55"/>
        <v/>
      </c>
      <c r="AO152" t="str">
        <f t="shared" si="56"/>
        <v/>
      </c>
      <c r="AP152" t="str">
        <f t="shared" si="57"/>
        <v/>
      </c>
      <c r="AQ152" t="str">
        <f t="shared" si="58"/>
        <v/>
      </c>
      <c r="AR152" t="str">
        <f t="shared" si="59"/>
        <v/>
      </c>
      <c r="AS152" t="str">
        <f t="shared" si="60"/>
        <v/>
      </c>
      <c r="AT152" t="str">
        <f t="shared" si="61"/>
        <v/>
      </c>
      <c r="AU152" t="str">
        <f t="shared" si="62"/>
        <v/>
      </c>
      <c r="AV152" t="str">
        <f t="shared" si="63"/>
        <v/>
      </c>
      <c r="AW152" t="str">
        <f t="shared" si="64"/>
        <v/>
      </c>
      <c r="AX152" s="9" t="str">
        <f t="shared" si="65"/>
        <v/>
      </c>
    </row>
    <row r="153" spans="1:50" ht="14.45" thickBot="1">
      <c r="C153" s="29" t="s">
        <v>137</v>
      </c>
      <c r="D153" s="220">
        <v>1999</v>
      </c>
      <c r="E153" s="220" t="s">
        <v>512</v>
      </c>
      <c r="F153" s="220" t="s">
        <v>505</v>
      </c>
      <c r="G153" s="220" t="s">
        <v>506</v>
      </c>
      <c r="H153" s="220" t="s">
        <v>296</v>
      </c>
      <c r="I153" s="8"/>
      <c r="O153">
        <v>4</v>
      </c>
      <c r="P153">
        <v>2</v>
      </c>
      <c r="Q153">
        <v>3</v>
      </c>
      <c r="R153">
        <v>3</v>
      </c>
      <c r="S153">
        <v>4</v>
      </c>
      <c r="T153">
        <v>4</v>
      </c>
      <c r="AC153" s="9"/>
      <c r="AD153" s="8" t="str">
        <f t="shared" si="45"/>
        <v/>
      </c>
      <c r="AE153" t="str">
        <f t="shared" si="46"/>
        <v/>
      </c>
      <c r="AF153" t="str">
        <f t="shared" si="47"/>
        <v/>
      </c>
      <c r="AG153" t="str">
        <f t="shared" si="48"/>
        <v/>
      </c>
      <c r="AH153" t="str">
        <f t="shared" si="49"/>
        <v/>
      </c>
      <c r="AI153" t="str">
        <f t="shared" si="50"/>
        <v/>
      </c>
      <c r="AJ153">
        <f t="shared" si="51"/>
        <v>4</v>
      </c>
      <c r="AK153">
        <f t="shared" si="52"/>
        <v>2</v>
      </c>
      <c r="AL153">
        <f t="shared" si="53"/>
        <v>2.25</v>
      </c>
      <c r="AM153">
        <f t="shared" si="54"/>
        <v>2.25</v>
      </c>
      <c r="AN153">
        <f t="shared" si="55"/>
        <v>3</v>
      </c>
      <c r="AO153">
        <f t="shared" si="56"/>
        <v>3</v>
      </c>
      <c r="AP153" t="str">
        <f t="shared" si="57"/>
        <v/>
      </c>
      <c r="AQ153" t="str">
        <f t="shared" si="58"/>
        <v/>
      </c>
      <c r="AR153" t="str">
        <f t="shared" si="59"/>
        <v/>
      </c>
      <c r="AS153" t="str">
        <f t="shared" si="60"/>
        <v/>
      </c>
      <c r="AT153" t="str">
        <f t="shared" si="61"/>
        <v/>
      </c>
      <c r="AU153" t="str">
        <f t="shared" si="62"/>
        <v/>
      </c>
      <c r="AV153" t="str">
        <f t="shared" si="63"/>
        <v/>
      </c>
      <c r="AW153" t="str">
        <f t="shared" si="64"/>
        <v/>
      </c>
      <c r="AX153" s="9" t="str">
        <f t="shared" si="65"/>
        <v/>
      </c>
    </row>
    <row r="154" spans="1:50">
      <c r="A154" s="2" t="s">
        <v>514</v>
      </c>
      <c r="C154" s="29" t="s">
        <v>137</v>
      </c>
      <c r="D154" s="220">
        <v>1999</v>
      </c>
      <c r="E154" s="220" t="s">
        <v>512</v>
      </c>
      <c r="F154" s="220" t="s">
        <v>505</v>
      </c>
      <c r="G154" s="220" t="s">
        <v>506</v>
      </c>
      <c r="H154" s="225" t="s">
        <v>337</v>
      </c>
      <c r="I154" s="8"/>
      <c r="U154">
        <v>4</v>
      </c>
      <c r="V154">
        <v>1</v>
      </c>
      <c r="W154">
        <v>3</v>
      </c>
      <c r="X154">
        <v>3</v>
      </c>
      <c r="Y154">
        <v>3</v>
      </c>
      <c r="AC154" s="9"/>
      <c r="AD154" s="8" t="str">
        <f t="shared" si="45"/>
        <v/>
      </c>
      <c r="AE154" t="str">
        <f t="shared" si="46"/>
        <v/>
      </c>
      <c r="AF154" t="str">
        <f t="shared" si="47"/>
        <v/>
      </c>
      <c r="AG154" t="str">
        <f t="shared" si="48"/>
        <v/>
      </c>
      <c r="AH154" t="str">
        <f t="shared" si="49"/>
        <v/>
      </c>
      <c r="AI154" t="str">
        <f t="shared" si="50"/>
        <v/>
      </c>
      <c r="AJ154" t="str">
        <f t="shared" si="51"/>
        <v/>
      </c>
      <c r="AK154" t="str">
        <f t="shared" si="52"/>
        <v/>
      </c>
      <c r="AL154" t="str">
        <f t="shared" si="53"/>
        <v/>
      </c>
      <c r="AM154" t="str">
        <f t="shared" si="54"/>
        <v/>
      </c>
      <c r="AN154" t="str">
        <f t="shared" si="55"/>
        <v/>
      </c>
      <c r="AO154" t="str">
        <f t="shared" si="56"/>
        <v/>
      </c>
      <c r="AP154">
        <f t="shared" si="57"/>
        <v>10</v>
      </c>
      <c r="AQ154">
        <f t="shared" si="58"/>
        <v>2.5</v>
      </c>
      <c r="AR154">
        <f t="shared" si="59"/>
        <v>0.9375</v>
      </c>
      <c r="AS154">
        <f t="shared" si="60"/>
        <v>0.9375</v>
      </c>
      <c r="AT154">
        <f t="shared" si="61"/>
        <v>3.75</v>
      </c>
      <c r="AU154" t="str">
        <f t="shared" si="62"/>
        <v/>
      </c>
      <c r="AV154" t="str">
        <f t="shared" si="63"/>
        <v/>
      </c>
      <c r="AW154" t="str">
        <f t="shared" si="64"/>
        <v/>
      </c>
      <c r="AX154" s="9" t="str">
        <f t="shared" si="65"/>
        <v/>
      </c>
    </row>
    <row r="155" spans="1:50" ht="14.45" thickBot="1">
      <c r="A155" s="171" t="s">
        <v>515</v>
      </c>
      <c r="C155" s="29" t="s">
        <v>137</v>
      </c>
      <c r="D155" s="220">
        <v>1999</v>
      </c>
      <c r="E155" s="220" t="s">
        <v>512</v>
      </c>
      <c r="F155" s="220" t="s">
        <v>505</v>
      </c>
      <c r="G155" s="220" t="s">
        <v>506</v>
      </c>
      <c r="H155" s="220" t="s">
        <v>336</v>
      </c>
      <c r="I155" s="10"/>
      <c r="J155" s="11"/>
      <c r="K155" s="11"/>
      <c r="L155" s="11"/>
      <c r="M155" s="11"/>
      <c r="N155" s="11"/>
      <c r="O155" s="11"/>
      <c r="P155" s="11"/>
      <c r="Q155" s="11"/>
      <c r="R155" s="11"/>
      <c r="S155" s="11"/>
      <c r="T155" s="11"/>
      <c r="U155" s="11"/>
      <c r="V155" s="11"/>
      <c r="W155" s="11"/>
      <c r="X155" s="11"/>
      <c r="Y155" s="11"/>
      <c r="Z155" s="11">
        <v>1</v>
      </c>
      <c r="AA155" s="11">
        <v>2</v>
      </c>
      <c r="AB155" s="11">
        <v>3</v>
      </c>
      <c r="AC155" s="12">
        <v>4</v>
      </c>
      <c r="AD155" s="10" t="str">
        <f t="shared" si="45"/>
        <v/>
      </c>
      <c r="AE155" s="11" t="str">
        <f t="shared" si="46"/>
        <v/>
      </c>
      <c r="AF155" s="11" t="str">
        <f t="shared" si="47"/>
        <v/>
      </c>
      <c r="AG155" s="11" t="str">
        <f t="shared" si="48"/>
        <v/>
      </c>
      <c r="AH155" s="11" t="str">
        <f t="shared" si="49"/>
        <v/>
      </c>
      <c r="AI155" s="11" t="str">
        <f t="shared" si="50"/>
        <v/>
      </c>
      <c r="AJ155" s="11" t="str">
        <f t="shared" si="51"/>
        <v/>
      </c>
      <c r="AK155" s="11" t="str">
        <f t="shared" si="52"/>
        <v/>
      </c>
      <c r="AL155" s="11" t="str">
        <f t="shared" si="53"/>
        <v/>
      </c>
      <c r="AM155" s="11" t="str">
        <f t="shared" si="54"/>
        <v/>
      </c>
      <c r="AN155" s="11" t="str">
        <f t="shared" si="55"/>
        <v/>
      </c>
      <c r="AO155" s="11" t="str">
        <f t="shared" si="56"/>
        <v/>
      </c>
      <c r="AP155" s="11" t="str">
        <f t="shared" si="57"/>
        <v/>
      </c>
      <c r="AQ155" s="11" t="str">
        <f t="shared" si="58"/>
        <v/>
      </c>
      <c r="AR155" s="11" t="str">
        <f t="shared" si="59"/>
        <v/>
      </c>
      <c r="AS155" s="11" t="str">
        <f t="shared" si="60"/>
        <v/>
      </c>
      <c r="AT155" s="11" t="str">
        <f t="shared" si="61"/>
        <v/>
      </c>
      <c r="AU155" s="11">
        <f t="shared" si="62"/>
        <v>0.3125</v>
      </c>
      <c r="AV155" s="11">
        <f t="shared" si="63"/>
        <v>0.625</v>
      </c>
      <c r="AW155" s="11">
        <f t="shared" si="64"/>
        <v>1.875</v>
      </c>
      <c r="AX155" s="12">
        <f t="shared" si="65"/>
        <v>2.5</v>
      </c>
    </row>
    <row r="156" spans="1:50" ht="14.45" thickBot="1">
      <c r="C156" s="29" t="s">
        <v>137</v>
      </c>
      <c r="D156" s="223">
        <v>1999</v>
      </c>
      <c r="E156" s="223" t="s">
        <v>445</v>
      </c>
      <c r="F156" s="223" t="s">
        <v>508</v>
      </c>
      <c r="G156" s="223" t="s">
        <v>507</v>
      </c>
      <c r="H156" s="223" t="s">
        <v>286</v>
      </c>
      <c r="I156" s="5">
        <v>2</v>
      </c>
      <c r="J156" s="6">
        <v>3</v>
      </c>
      <c r="K156" s="6">
        <v>3</v>
      </c>
      <c r="L156" s="6">
        <v>1</v>
      </c>
      <c r="M156" s="6">
        <v>3</v>
      </c>
      <c r="N156" s="6">
        <v>3</v>
      </c>
      <c r="O156" s="6"/>
      <c r="P156" s="6"/>
      <c r="Q156" s="6"/>
      <c r="R156" s="6"/>
      <c r="S156" s="6"/>
      <c r="T156" s="6"/>
      <c r="U156" s="6"/>
      <c r="V156" s="6"/>
      <c r="W156" s="6"/>
      <c r="X156" s="6"/>
      <c r="Y156" s="6"/>
      <c r="Z156" s="6"/>
      <c r="AA156" s="6"/>
      <c r="AB156" s="6"/>
      <c r="AC156" s="7"/>
      <c r="AD156" s="6">
        <f>IF(I156="-","",IF(I156/4*AD$126=0, "",I156/4*AD$126))</f>
        <v>5</v>
      </c>
      <c r="AE156" s="6">
        <f t="shared" si="46"/>
        <v>7.5</v>
      </c>
      <c r="AF156" s="6">
        <f t="shared" si="47"/>
        <v>7.5</v>
      </c>
      <c r="AG156" s="6">
        <f t="shared" si="48"/>
        <v>0.625</v>
      </c>
      <c r="AH156" s="6">
        <f t="shared" si="49"/>
        <v>1.875</v>
      </c>
      <c r="AI156" s="6">
        <f t="shared" si="50"/>
        <v>7.5</v>
      </c>
      <c r="AJ156" s="6" t="str">
        <f t="shared" si="51"/>
        <v/>
      </c>
      <c r="AK156" s="6" t="str">
        <f t="shared" si="52"/>
        <v/>
      </c>
      <c r="AL156" s="6" t="str">
        <f t="shared" si="53"/>
        <v/>
      </c>
      <c r="AM156" s="6" t="str">
        <f t="shared" si="54"/>
        <v/>
      </c>
      <c r="AN156" s="6" t="str">
        <f t="shared" si="55"/>
        <v/>
      </c>
      <c r="AO156" s="6" t="str">
        <f t="shared" si="56"/>
        <v/>
      </c>
      <c r="AP156" s="6" t="str">
        <f t="shared" si="57"/>
        <v/>
      </c>
      <c r="AQ156" s="6" t="str">
        <f t="shared" si="58"/>
        <v/>
      </c>
      <c r="AR156" s="6" t="str">
        <f t="shared" si="59"/>
        <v/>
      </c>
      <c r="AS156" s="6" t="str">
        <f t="shared" si="60"/>
        <v/>
      </c>
      <c r="AT156" s="6" t="str">
        <f t="shared" si="61"/>
        <v/>
      </c>
      <c r="AU156" s="6" t="str">
        <f t="shared" si="62"/>
        <v/>
      </c>
      <c r="AV156" s="6" t="str">
        <f t="shared" si="63"/>
        <v/>
      </c>
      <c r="AW156" s="6" t="str">
        <f t="shared" si="64"/>
        <v/>
      </c>
      <c r="AX156" s="7" t="str">
        <f t="shared" si="65"/>
        <v/>
      </c>
    </row>
    <row r="157" spans="1:50" ht="14.45" thickBot="1">
      <c r="C157" s="29" t="s">
        <v>137</v>
      </c>
      <c r="D157" s="223">
        <v>1999</v>
      </c>
      <c r="E157" s="223" t="s">
        <v>445</v>
      </c>
      <c r="F157" s="223" t="s">
        <v>508</v>
      </c>
      <c r="G157" s="223" t="s">
        <v>507</v>
      </c>
      <c r="H157" s="223" t="s">
        <v>296</v>
      </c>
      <c r="I157" s="8"/>
      <c r="O157">
        <v>2</v>
      </c>
      <c r="P157">
        <v>1</v>
      </c>
      <c r="Q157">
        <v>1</v>
      </c>
      <c r="R157">
        <v>2</v>
      </c>
      <c r="S157">
        <v>4</v>
      </c>
      <c r="T157">
        <v>4</v>
      </c>
      <c r="AC157" s="9"/>
      <c r="AD157" t="str">
        <f t="shared" ref="AD157:AD159" si="69">IF(I157="-","",IF(I157/4*AD$126=0, "",I157/4*AD$126))</f>
        <v/>
      </c>
      <c r="AE157" t="str">
        <f t="shared" ref="AE157:AE160" si="70">IF(J157="-","",IF(J157/4*AE$126=0, "",J157/4*AE$126))</f>
        <v/>
      </c>
      <c r="AF157" t="str">
        <f t="shared" ref="AF157:AF160" si="71">IF(K157="-","",IF(K157/4*AF$126=0, "",K157/4*AF$126))</f>
        <v/>
      </c>
      <c r="AG157" t="str">
        <f t="shared" ref="AG157:AG160" si="72">IF(L157="-","",IF(L157/4*AG$126=0, "",L157/4*AG$126))</f>
        <v/>
      </c>
      <c r="AH157" t="str">
        <f t="shared" ref="AH157:AH160" si="73">IF(M157="-","",IF(M157/4*AH$126=0, "",M157/4*AH$126))</f>
        <v/>
      </c>
      <c r="AI157" t="str">
        <f t="shared" ref="AI157:AI160" si="74">IF(N157="-","",IF(N157/4*AI$126=0, "",N157/4*AI$126))</f>
        <v/>
      </c>
      <c r="AJ157">
        <f t="shared" ref="AJ157:AJ160" si="75">IF(O157="-","",IF(O157/4*AJ$126=0, "",O157/4*AJ$126))</f>
        <v>2</v>
      </c>
      <c r="AK157">
        <f t="shared" ref="AK157:AK160" si="76">IF(P157="-","",IF(P157/4*AK$126=0, "",P157/4*AK$126))</f>
        <v>1</v>
      </c>
      <c r="AL157">
        <f t="shared" ref="AL157:AL160" si="77">IF(Q157="-","",IF(Q157/4*AL$126=0, "",Q157/4*AL$126))</f>
        <v>0.75</v>
      </c>
      <c r="AM157">
        <f t="shared" ref="AM157:AM160" si="78">IF(R157="-","",IF(R157/4*AM$126=0, "",R157/4*AM$126))</f>
        <v>1.5</v>
      </c>
      <c r="AN157">
        <f t="shared" ref="AN157:AN160" si="79">IF(S157="-","",IF(S157/4*AN$126=0, "",S157/4*AN$126))</f>
        <v>3</v>
      </c>
      <c r="AO157">
        <f t="shared" ref="AO157:AO160" si="80">IF(T157="-","",IF(T157/4*AO$126=0, "",T157/4*AO$126))</f>
        <v>3</v>
      </c>
      <c r="AP157" t="str">
        <f t="shared" ref="AP157:AP160" si="81">IF(U157="-","",IF(U157/4*AP$126=0, "",U157/4*AP$126))</f>
        <v/>
      </c>
      <c r="AQ157" t="str">
        <f t="shared" ref="AQ157:AQ160" si="82">IF(V157="-","",IF(V157/4*AQ$126=0, "",V157/4*AQ$126))</f>
        <v/>
      </c>
      <c r="AR157" t="str">
        <f t="shared" ref="AR157:AR160" si="83">IF(W157="-","",IF(W157/4*AR$126=0, "",W157/4*AR$126))</f>
        <v/>
      </c>
      <c r="AS157" t="str">
        <f t="shared" ref="AS157:AS160" si="84">IF(X157="-","",IF(X157/4*AS$126=0, "",X157/4*AS$126))</f>
        <v/>
      </c>
      <c r="AT157" t="str">
        <f t="shared" ref="AT157:AT160" si="85">IF(Y157="-","",IF(Y157/4*AT$126=0, "",Y157/4*AT$126))</f>
        <v/>
      </c>
      <c r="AU157" t="str">
        <f t="shared" ref="AU157:AU160" si="86">IF(Z157="-","",IF(Z157/4*AU$126=0, "",Z157/4*AU$126))</f>
        <v/>
      </c>
      <c r="AV157" t="str">
        <f t="shared" ref="AV157:AV160" si="87">IF(AA157="-","",IF(AA157/4*AV$126=0, "",AA157/4*AV$126))</f>
        <v/>
      </c>
      <c r="AW157" t="str">
        <f t="shared" ref="AW157:AW160" si="88">IF(AB157="-","",IF(AB157/4*AW$126=0, "",AB157/4*AW$126))</f>
        <v/>
      </c>
      <c r="AX157" s="9" t="str">
        <f t="shared" ref="AX157:AX160" si="89">IF(AC157="-","",IF(AC157/4*AX$126=0, "",AC157/4*AX$126))</f>
        <v/>
      </c>
    </row>
    <row r="158" spans="1:50">
      <c r="C158" s="29" t="s">
        <v>137</v>
      </c>
      <c r="D158" s="223">
        <v>1999</v>
      </c>
      <c r="E158" s="223" t="s">
        <v>445</v>
      </c>
      <c r="F158" s="223" t="s">
        <v>508</v>
      </c>
      <c r="G158" s="223" t="s">
        <v>507</v>
      </c>
      <c r="H158" s="227" t="s">
        <v>337</v>
      </c>
      <c r="I158" s="8"/>
      <c r="U158">
        <v>4</v>
      </c>
      <c r="V158">
        <v>2</v>
      </c>
      <c r="W158">
        <v>4</v>
      </c>
      <c r="X158">
        <v>3</v>
      </c>
      <c r="Y158">
        <v>3</v>
      </c>
      <c r="AC158" s="9"/>
      <c r="AD158" t="str">
        <f t="shared" si="69"/>
        <v/>
      </c>
      <c r="AE158" t="str">
        <f t="shared" si="70"/>
        <v/>
      </c>
      <c r="AF158" t="str">
        <f t="shared" si="71"/>
        <v/>
      </c>
      <c r="AG158" t="str">
        <f t="shared" si="72"/>
        <v/>
      </c>
      <c r="AH158" t="str">
        <f t="shared" si="73"/>
        <v/>
      </c>
      <c r="AI158" t="str">
        <f t="shared" si="74"/>
        <v/>
      </c>
      <c r="AJ158" t="str">
        <f t="shared" si="75"/>
        <v/>
      </c>
      <c r="AK158" t="str">
        <f t="shared" si="76"/>
        <v/>
      </c>
      <c r="AL158" t="str">
        <f t="shared" si="77"/>
        <v/>
      </c>
      <c r="AM158" t="str">
        <f t="shared" si="78"/>
        <v/>
      </c>
      <c r="AN158" t="str">
        <f t="shared" si="79"/>
        <v/>
      </c>
      <c r="AO158" t="str">
        <f t="shared" si="80"/>
        <v/>
      </c>
      <c r="AP158">
        <f t="shared" si="81"/>
        <v>10</v>
      </c>
      <c r="AQ158">
        <f t="shared" si="82"/>
        <v>5</v>
      </c>
      <c r="AR158">
        <f t="shared" si="83"/>
        <v>1.25</v>
      </c>
      <c r="AS158">
        <f t="shared" si="84"/>
        <v>0.9375</v>
      </c>
      <c r="AT158">
        <f t="shared" si="85"/>
        <v>3.75</v>
      </c>
      <c r="AU158" t="str">
        <f t="shared" si="86"/>
        <v/>
      </c>
      <c r="AV158" t="str">
        <f t="shared" si="87"/>
        <v/>
      </c>
      <c r="AW158" t="str">
        <f t="shared" si="88"/>
        <v/>
      </c>
      <c r="AX158" s="9" t="str">
        <f t="shared" si="89"/>
        <v/>
      </c>
    </row>
    <row r="159" spans="1:50" ht="14.45" thickBot="1">
      <c r="C159" s="29" t="s">
        <v>137</v>
      </c>
      <c r="D159" s="223">
        <v>1999</v>
      </c>
      <c r="E159" s="223" t="s">
        <v>445</v>
      </c>
      <c r="F159" s="223" t="s">
        <v>508</v>
      </c>
      <c r="G159" s="223" t="s">
        <v>507</v>
      </c>
      <c r="H159" s="223" t="s">
        <v>336</v>
      </c>
      <c r="I159" s="8"/>
      <c r="Z159">
        <v>2</v>
      </c>
      <c r="AA159">
        <v>2</v>
      </c>
      <c r="AB159">
        <v>2</v>
      </c>
      <c r="AC159" s="9">
        <v>2</v>
      </c>
      <c r="AD159" t="str">
        <f t="shared" si="69"/>
        <v/>
      </c>
      <c r="AE159" t="str">
        <f t="shared" si="70"/>
        <v/>
      </c>
      <c r="AF159" t="str">
        <f t="shared" si="71"/>
        <v/>
      </c>
      <c r="AG159" t="str">
        <f t="shared" si="72"/>
        <v/>
      </c>
      <c r="AH159" t="str">
        <f t="shared" si="73"/>
        <v/>
      </c>
      <c r="AI159" t="str">
        <f t="shared" si="74"/>
        <v/>
      </c>
      <c r="AJ159" t="str">
        <f t="shared" si="75"/>
        <v/>
      </c>
      <c r="AK159" t="str">
        <f t="shared" si="76"/>
        <v/>
      </c>
      <c r="AL159" t="str">
        <f t="shared" si="77"/>
        <v/>
      </c>
      <c r="AM159" t="str">
        <f t="shared" si="78"/>
        <v/>
      </c>
      <c r="AN159" t="str">
        <f t="shared" si="79"/>
        <v/>
      </c>
      <c r="AO159" t="str">
        <f t="shared" si="80"/>
        <v/>
      </c>
      <c r="AP159" t="str">
        <f t="shared" si="81"/>
        <v/>
      </c>
      <c r="AQ159" t="str">
        <f t="shared" si="82"/>
        <v/>
      </c>
      <c r="AR159" t="str">
        <f t="shared" si="83"/>
        <v/>
      </c>
      <c r="AS159" t="str">
        <f t="shared" si="84"/>
        <v/>
      </c>
      <c r="AT159" t="str">
        <f t="shared" si="85"/>
        <v/>
      </c>
      <c r="AU159">
        <f t="shared" si="86"/>
        <v>0.625</v>
      </c>
      <c r="AV159">
        <f t="shared" si="87"/>
        <v>0.625</v>
      </c>
      <c r="AW159">
        <f t="shared" si="88"/>
        <v>1.25</v>
      </c>
      <c r="AX159" s="9">
        <f t="shared" si="89"/>
        <v>1.25</v>
      </c>
    </row>
    <row r="160" spans="1:50" ht="14.45" thickBot="1">
      <c r="C160" s="29" t="s">
        <v>137</v>
      </c>
      <c r="D160" s="224">
        <v>1999</v>
      </c>
      <c r="E160" s="224" t="s">
        <v>509</v>
      </c>
      <c r="F160" s="224" t="s">
        <v>508</v>
      </c>
      <c r="G160" s="224" t="s">
        <v>507</v>
      </c>
      <c r="H160" s="224" t="s">
        <v>286</v>
      </c>
      <c r="I160" s="8">
        <v>1</v>
      </c>
      <c r="J160">
        <v>4</v>
      </c>
      <c r="K160">
        <v>3</v>
      </c>
      <c r="L160">
        <v>2</v>
      </c>
      <c r="M160">
        <v>2</v>
      </c>
      <c r="N160">
        <v>2</v>
      </c>
      <c r="AC160" s="9"/>
      <c r="AD160">
        <f>IF(I160="-","",IF(I160/4*AD$126=0, "",I160/4*AD$126))</f>
        <v>2.5</v>
      </c>
      <c r="AE160">
        <f t="shared" si="70"/>
        <v>10</v>
      </c>
      <c r="AF160">
        <f t="shared" si="71"/>
        <v>7.5</v>
      </c>
      <c r="AG160">
        <f t="shared" si="72"/>
        <v>1.25</v>
      </c>
      <c r="AH160">
        <f t="shared" si="73"/>
        <v>1.25</v>
      </c>
      <c r="AI160">
        <f t="shared" si="74"/>
        <v>5</v>
      </c>
      <c r="AJ160" t="str">
        <f t="shared" si="75"/>
        <v/>
      </c>
      <c r="AK160" t="str">
        <f t="shared" si="76"/>
        <v/>
      </c>
      <c r="AL160" t="str">
        <f t="shared" si="77"/>
        <v/>
      </c>
      <c r="AM160" t="str">
        <f t="shared" si="78"/>
        <v/>
      </c>
      <c r="AN160" t="str">
        <f t="shared" si="79"/>
        <v/>
      </c>
      <c r="AO160" t="str">
        <f t="shared" si="80"/>
        <v/>
      </c>
      <c r="AP160" t="str">
        <f t="shared" si="81"/>
        <v/>
      </c>
      <c r="AQ160" t="str">
        <f t="shared" si="82"/>
        <v/>
      </c>
      <c r="AR160" t="str">
        <f t="shared" si="83"/>
        <v/>
      </c>
      <c r="AS160" t="str">
        <f t="shared" si="84"/>
        <v/>
      </c>
      <c r="AT160" t="str">
        <f t="shared" si="85"/>
        <v/>
      </c>
      <c r="AU160" t="str">
        <f t="shared" si="86"/>
        <v/>
      </c>
      <c r="AV160" t="str">
        <f t="shared" si="87"/>
        <v/>
      </c>
      <c r="AW160" t="str">
        <f t="shared" si="88"/>
        <v/>
      </c>
      <c r="AX160" s="9" t="str">
        <f t="shared" si="89"/>
        <v/>
      </c>
    </row>
    <row r="161" spans="3:50" ht="14.45" thickBot="1">
      <c r="C161" s="29" t="s">
        <v>137</v>
      </c>
      <c r="D161" s="224">
        <v>1999</v>
      </c>
      <c r="E161" s="224" t="s">
        <v>509</v>
      </c>
      <c r="F161" s="224" t="s">
        <v>508</v>
      </c>
      <c r="G161" s="224" t="s">
        <v>507</v>
      </c>
      <c r="H161" s="224" t="s">
        <v>296</v>
      </c>
      <c r="I161" s="8"/>
      <c r="O161">
        <v>2</v>
      </c>
      <c r="P161">
        <v>1</v>
      </c>
      <c r="Q161">
        <v>3</v>
      </c>
      <c r="R161">
        <v>4</v>
      </c>
      <c r="S161">
        <v>2</v>
      </c>
      <c r="T161">
        <v>3</v>
      </c>
      <c r="AC161" s="9"/>
      <c r="AD161" t="str">
        <f t="shared" ref="AD161:AD163" si="90">IF(I161="-","",IF(I161/4*AD$126=0, "",I161/4*AD$126))</f>
        <v/>
      </c>
      <c r="AE161" t="str">
        <f t="shared" ref="AE161:AE164" si="91">IF(J161="-","",IF(J161/4*AE$126=0, "",J161/4*AE$126))</f>
        <v/>
      </c>
      <c r="AF161" t="str">
        <f t="shared" ref="AF161:AF164" si="92">IF(K161="-","",IF(K161/4*AF$126=0, "",K161/4*AF$126))</f>
        <v/>
      </c>
      <c r="AG161" t="str">
        <f t="shared" ref="AG161:AG164" si="93">IF(L161="-","",IF(L161/4*AG$126=0, "",L161/4*AG$126))</f>
        <v/>
      </c>
      <c r="AH161" t="str">
        <f t="shared" ref="AH161:AH164" si="94">IF(M161="-","",IF(M161/4*AH$126=0, "",M161/4*AH$126))</f>
        <v/>
      </c>
      <c r="AI161" t="str">
        <f t="shared" ref="AI161:AI164" si="95">IF(N161="-","",IF(N161/4*AI$126=0, "",N161/4*AI$126))</f>
        <v/>
      </c>
      <c r="AJ161">
        <f t="shared" ref="AJ161:AJ164" si="96">IF(O161="-","",IF(O161/4*AJ$126=0, "",O161/4*AJ$126))</f>
        <v>2</v>
      </c>
      <c r="AK161">
        <f t="shared" ref="AK161:AK164" si="97">IF(P161="-","",IF(P161/4*AK$126=0, "",P161/4*AK$126))</f>
        <v>1</v>
      </c>
      <c r="AL161">
        <f t="shared" ref="AL161:AL164" si="98">IF(Q161="-","",IF(Q161/4*AL$126=0, "",Q161/4*AL$126))</f>
        <v>2.25</v>
      </c>
      <c r="AM161">
        <f t="shared" ref="AM161:AM164" si="99">IF(R161="-","",IF(R161/4*AM$126=0, "",R161/4*AM$126))</f>
        <v>3</v>
      </c>
      <c r="AN161">
        <f t="shared" ref="AN161:AN164" si="100">IF(S161="-","",IF(S161/4*AN$126=0, "",S161/4*AN$126))</f>
        <v>1.5</v>
      </c>
      <c r="AO161">
        <f t="shared" ref="AO161:AO164" si="101">IF(T161="-","",IF(T161/4*AO$126=0, "",T161/4*AO$126))</f>
        <v>2.25</v>
      </c>
      <c r="AP161" t="str">
        <f t="shared" ref="AP161:AP164" si="102">IF(U161="-","",IF(U161/4*AP$126=0, "",U161/4*AP$126))</f>
        <v/>
      </c>
      <c r="AQ161" t="str">
        <f t="shared" ref="AQ161:AQ164" si="103">IF(V161="-","",IF(V161/4*AQ$126=0, "",V161/4*AQ$126))</f>
        <v/>
      </c>
      <c r="AR161" t="str">
        <f t="shared" ref="AR161:AR164" si="104">IF(W161="-","",IF(W161/4*AR$126=0, "",W161/4*AR$126))</f>
        <v/>
      </c>
      <c r="AS161" t="str">
        <f t="shared" ref="AS161:AS164" si="105">IF(X161="-","",IF(X161/4*AS$126=0, "",X161/4*AS$126))</f>
        <v/>
      </c>
      <c r="AT161" t="str">
        <f t="shared" ref="AT161:AT164" si="106">IF(Y161="-","",IF(Y161/4*AT$126=0, "",Y161/4*AT$126))</f>
        <v/>
      </c>
      <c r="AU161" t="str">
        <f t="shared" ref="AU161:AU164" si="107">IF(Z161="-","",IF(Z161/4*AU$126=0, "",Z161/4*AU$126))</f>
        <v/>
      </c>
      <c r="AV161" t="str">
        <f t="shared" ref="AV161:AV164" si="108">IF(AA161="-","",IF(AA161/4*AV$126=0, "",AA161/4*AV$126))</f>
        <v/>
      </c>
      <c r="AW161" t="str">
        <f t="shared" ref="AW161:AW164" si="109">IF(AB161="-","",IF(AB161/4*AW$126=0, "",AB161/4*AW$126))</f>
        <v/>
      </c>
      <c r="AX161" s="9" t="str">
        <f t="shared" ref="AX161:AX164" si="110">IF(AC161="-","",IF(AC161/4*AX$126=0, "",AC161/4*AX$126))</f>
        <v/>
      </c>
    </row>
    <row r="162" spans="3:50">
      <c r="C162" s="29" t="s">
        <v>137</v>
      </c>
      <c r="D162" s="224">
        <v>1999</v>
      </c>
      <c r="E162" s="224" t="s">
        <v>509</v>
      </c>
      <c r="F162" s="224" t="s">
        <v>508</v>
      </c>
      <c r="G162" s="224" t="s">
        <v>507</v>
      </c>
      <c r="H162" s="228" t="s">
        <v>337</v>
      </c>
      <c r="I162" s="8"/>
      <c r="U162">
        <v>1</v>
      </c>
      <c r="V162">
        <v>4</v>
      </c>
      <c r="W162">
        <v>1</v>
      </c>
      <c r="X162">
        <v>1</v>
      </c>
      <c r="Y162">
        <v>3</v>
      </c>
      <c r="AC162" s="9"/>
      <c r="AD162" t="str">
        <f t="shared" si="90"/>
        <v/>
      </c>
      <c r="AE162" t="str">
        <f t="shared" si="91"/>
        <v/>
      </c>
      <c r="AF162" t="str">
        <f t="shared" si="92"/>
        <v/>
      </c>
      <c r="AG162" t="str">
        <f t="shared" si="93"/>
        <v/>
      </c>
      <c r="AH162" t="str">
        <f t="shared" si="94"/>
        <v/>
      </c>
      <c r="AI162" t="str">
        <f t="shared" si="95"/>
        <v/>
      </c>
      <c r="AJ162" t="str">
        <f t="shared" si="96"/>
        <v/>
      </c>
      <c r="AK162" t="str">
        <f t="shared" si="97"/>
        <v/>
      </c>
      <c r="AL162" t="str">
        <f t="shared" si="98"/>
        <v/>
      </c>
      <c r="AM162" t="str">
        <f t="shared" si="99"/>
        <v/>
      </c>
      <c r="AN162" t="str">
        <f t="shared" si="100"/>
        <v/>
      </c>
      <c r="AO162" t="str">
        <f t="shared" si="101"/>
        <v/>
      </c>
      <c r="AP162">
        <f t="shared" si="102"/>
        <v>2.5</v>
      </c>
      <c r="AQ162">
        <f t="shared" si="103"/>
        <v>10</v>
      </c>
      <c r="AR162">
        <f t="shared" si="104"/>
        <v>0.3125</v>
      </c>
      <c r="AS162">
        <f t="shared" si="105"/>
        <v>0.3125</v>
      </c>
      <c r="AT162">
        <f t="shared" si="106"/>
        <v>3.75</v>
      </c>
      <c r="AU162" t="str">
        <f t="shared" si="107"/>
        <v/>
      </c>
      <c r="AV162" t="str">
        <f t="shared" si="108"/>
        <v/>
      </c>
      <c r="AW162" t="str">
        <f t="shared" si="109"/>
        <v/>
      </c>
      <c r="AX162" s="9" t="str">
        <f t="shared" si="110"/>
        <v/>
      </c>
    </row>
    <row r="163" spans="3:50" ht="14.45" thickBot="1">
      <c r="C163" s="29" t="s">
        <v>137</v>
      </c>
      <c r="D163" s="224">
        <v>1999</v>
      </c>
      <c r="E163" s="224" t="s">
        <v>509</v>
      </c>
      <c r="F163" s="224" t="s">
        <v>508</v>
      </c>
      <c r="G163" s="224" t="s">
        <v>507</v>
      </c>
      <c r="H163" s="224" t="s">
        <v>336</v>
      </c>
      <c r="I163" s="10"/>
      <c r="J163" s="11"/>
      <c r="K163" s="11"/>
      <c r="L163" s="11"/>
      <c r="M163" s="11"/>
      <c r="N163" s="11"/>
      <c r="O163" s="11"/>
      <c r="P163" s="11"/>
      <c r="Q163" s="11"/>
      <c r="R163" s="11"/>
      <c r="S163" s="11"/>
      <c r="T163" s="11"/>
      <c r="U163" s="11"/>
      <c r="V163" s="11"/>
      <c r="W163" s="11"/>
      <c r="X163" s="11"/>
      <c r="Y163" s="11"/>
      <c r="Z163" s="11">
        <v>3</v>
      </c>
      <c r="AA163" s="11">
        <v>4</v>
      </c>
      <c r="AB163" s="11">
        <v>2</v>
      </c>
      <c r="AC163" s="12">
        <v>2</v>
      </c>
      <c r="AD163" s="11" t="str">
        <f t="shared" si="90"/>
        <v/>
      </c>
      <c r="AE163" s="11" t="str">
        <f t="shared" si="91"/>
        <v/>
      </c>
      <c r="AF163" s="11" t="str">
        <f t="shared" si="92"/>
        <v/>
      </c>
      <c r="AG163" s="11" t="str">
        <f t="shared" si="93"/>
        <v/>
      </c>
      <c r="AH163" s="11" t="str">
        <f t="shared" si="94"/>
        <v/>
      </c>
      <c r="AI163" s="11" t="str">
        <f t="shared" si="95"/>
        <v/>
      </c>
      <c r="AJ163" s="11" t="str">
        <f t="shared" si="96"/>
        <v/>
      </c>
      <c r="AK163" s="11" t="str">
        <f t="shared" si="97"/>
        <v/>
      </c>
      <c r="AL163" s="11" t="str">
        <f t="shared" si="98"/>
        <v/>
      </c>
      <c r="AM163" s="11" t="str">
        <f t="shared" si="99"/>
        <v/>
      </c>
      <c r="AN163" s="11" t="str">
        <f t="shared" si="100"/>
        <v/>
      </c>
      <c r="AO163" s="11" t="str">
        <f t="shared" si="101"/>
        <v/>
      </c>
      <c r="AP163" s="11" t="str">
        <f t="shared" si="102"/>
        <v/>
      </c>
      <c r="AQ163" s="11" t="str">
        <f t="shared" si="103"/>
        <v/>
      </c>
      <c r="AR163" s="11" t="str">
        <f t="shared" si="104"/>
        <v/>
      </c>
      <c r="AS163" s="11" t="str">
        <f t="shared" si="105"/>
        <v/>
      </c>
      <c r="AT163" s="11" t="str">
        <f t="shared" si="106"/>
        <v/>
      </c>
      <c r="AU163" s="11">
        <f t="shared" si="107"/>
        <v>0.9375</v>
      </c>
      <c r="AV163" s="11">
        <f t="shared" si="108"/>
        <v>1.25</v>
      </c>
      <c r="AW163" s="11">
        <f t="shared" si="109"/>
        <v>1.25</v>
      </c>
      <c r="AX163" s="12">
        <f t="shared" si="110"/>
        <v>1.25</v>
      </c>
    </row>
    <row r="164" spans="3:50" ht="14.45" thickBot="1">
      <c r="C164" s="29" t="s">
        <v>137</v>
      </c>
      <c r="D164" s="157">
        <v>1999</v>
      </c>
      <c r="E164" s="157" t="s">
        <v>445</v>
      </c>
      <c r="F164" s="157" t="s">
        <v>516</v>
      </c>
      <c r="G164" s="157" t="s">
        <v>517</v>
      </c>
      <c r="H164" s="157" t="s">
        <v>286</v>
      </c>
      <c r="I164" s="5">
        <v>1</v>
      </c>
      <c r="J164" s="6">
        <v>1</v>
      </c>
      <c r="K164" s="6">
        <v>4</v>
      </c>
      <c r="L164" s="6">
        <v>2</v>
      </c>
      <c r="M164" s="6">
        <v>3</v>
      </c>
      <c r="N164" s="6">
        <v>4</v>
      </c>
      <c r="O164" s="6"/>
      <c r="P164" s="6"/>
      <c r="Q164" s="6"/>
      <c r="R164" s="6"/>
      <c r="S164" s="6"/>
      <c r="T164" s="6"/>
      <c r="U164" s="6"/>
      <c r="V164" s="6"/>
      <c r="W164" s="6"/>
      <c r="X164" s="6"/>
      <c r="Y164" s="6"/>
      <c r="Z164" s="6"/>
      <c r="AA164" s="6"/>
      <c r="AB164" s="6"/>
      <c r="AC164" s="7"/>
      <c r="AD164" s="5">
        <f>IF(I164="-","",IF(I164/4*AD$126=0, "",I164/4*AD$126))</f>
        <v>2.5</v>
      </c>
      <c r="AE164" s="6">
        <f t="shared" si="91"/>
        <v>2.5</v>
      </c>
      <c r="AF164" s="6">
        <f t="shared" si="92"/>
        <v>10</v>
      </c>
      <c r="AG164" s="6">
        <f t="shared" si="93"/>
        <v>1.25</v>
      </c>
      <c r="AH164" s="6">
        <f t="shared" si="94"/>
        <v>1.875</v>
      </c>
      <c r="AI164" s="6">
        <f t="shared" si="95"/>
        <v>10</v>
      </c>
      <c r="AJ164" s="6" t="str">
        <f t="shared" si="96"/>
        <v/>
      </c>
      <c r="AK164" s="6" t="str">
        <f t="shared" si="97"/>
        <v/>
      </c>
      <c r="AL164" s="6" t="str">
        <f t="shared" si="98"/>
        <v/>
      </c>
      <c r="AM164" s="6" t="str">
        <f t="shared" si="99"/>
        <v/>
      </c>
      <c r="AN164" s="6" t="str">
        <f t="shared" si="100"/>
        <v/>
      </c>
      <c r="AO164" s="6" t="str">
        <f t="shared" si="101"/>
        <v/>
      </c>
      <c r="AP164" s="6" t="str">
        <f t="shared" si="102"/>
        <v/>
      </c>
      <c r="AQ164" s="6" t="str">
        <f t="shared" si="103"/>
        <v/>
      </c>
      <c r="AR164" s="6" t="str">
        <f t="shared" si="104"/>
        <v/>
      </c>
      <c r="AS164" s="6" t="str">
        <f t="shared" si="105"/>
        <v/>
      </c>
      <c r="AT164" s="6" t="str">
        <f t="shared" si="106"/>
        <v/>
      </c>
      <c r="AU164" s="6" t="str">
        <f t="shared" si="107"/>
        <v/>
      </c>
      <c r="AV164" s="6" t="str">
        <f t="shared" si="108"/>
        <v/>
      </c>
      <c r="AW164" s="6" t="str">
        <f t="shared" si="109"/>
        <v/>
      </c>
      <c r="AX164" s="7" t="str">
        <f t="shared" si="110"/>
        <v/>
      </c>
    </row>
    <row r="165" spans="3:50" ht="14.45" thickBot="1">
      <c r="C165" s="29" t="s">
        <v>137</v>
      </c>
      <c r="D165" s="157">
        <v>1999</v>
      </c>
      <c r="E165" s="157" t="s">
        <v>445</v>
      </c>
      <c r="F165" s="157" t="s">
        <v>516</v>
      </c>
      <c r="G165" s="157" t="s">
        <v>517</v>
      </c>
      <c r="H165" s="157" t="s">
        <v>296</v>
      </c>
      <c r="I165" s="8"/>
      <c r="O165">
        <v>3</v>
      </c>
      <c r="P165">
        <v>4</v>
      </c>
      <c r="Q165">
        <v>4</v>
      </c>
      <c r="R165">
        <v>2</v>
      </c>
      <c r="S165">
        <v>3</v>
      </c>
      <c r="T165">
        <v>3</v>
      </c>
      <c r="AC165" s="9"/>
      <c r="AD165" s="8" t="str">
        <f t="shared" ref="AD165:AD187" si="111">IF(I165="-","",IF(I165/4*AD$126=0, "",I165/4*AD$126))</f>
        <v/>
      </c>
      <c r="AE165" t="str">
        <f t="shared" ref="AE165:AE215" si="112">IF(J165="-","",IF(J165/4*AE$126=0, "",J165/4*AE$126))</f>
        <v/>
      </c>
      <c r="AF165" t="str">
        <f t="shared" ref="AF165:AF215" si="113">IF(K165="-","",IF(K165/4*AF$126=0, "",K165/4*AF$126))</f>
        <v/>
      </c>
      <c r="AG165" t="str">
        <f t="shared" ref="AG165:AG215" si="114">IF(L165="-","",IF(L165/4*AG$126=0, "",L165/4*AG$126))</f>
        <v/>
      </c>
      <c r="AH165" t="str">
        <f t="shared" ref="AH165:AH215" si="115">IF(M165="-","",IF(M165/4*AH$126=0, "",M165/4*AH$126))</f>
        <v/>
      </c>
      <c r="AI165" t="str">
        <f t="shared" ref="AI165:AI215" si="116">IF(N165="-","",IF(N165/4*AI$126=0, "",N165/4*AI$126))</f>
        <v/>
      </c>
      <c r="AJ165">
        <f t="shared" ref="AJ165:AJ215" si="117">IF(O165="-","",IF(O165/4*AJ$126=0, "",O165/4*AJ$126))</f>
        <v>3</v>
      </c>
      <c r="AK165">
        <f t="shared" ref="AK165:AK215" si="118">IF(P165="-","",IF(P165/4*AK$126=0, "",P165/4*AK$126))</f>
        <v>4</v>
      </c>
      <c r="AL165">
        <f t="shared" ref="AL165:AL215" si="119">IF(Q165="-","",IF(Q165/4*AL$126=0, "",Q165/4*AL$126))</f>
        <v>3</v>
      </c>
      <c r="AM165">
        <f t="shared" ref="AM165:AM215" si="120">IF(R165="-","",IF(R165/4*AM$126=0, "",R165/4*AM$126))</f>
        <v>1.5</v>
      </c>
      <c r="AN165">
        <f t="shared" ref="AN165:AN215" si="121">IF(S165="-","",IF(S165/4*AN$126=0, "",S165/4*AN$126))</f>
        <v>2.25</v>
      </c>
      <c r="AO165">
        <f t="shared" ref="AO165:AO215" si="122">IF(T165="-","",IF(T165/4*AO$126=0, "",T165/4*AO$126))</f>
        <v>2.25</v>
      </c>
      <c r="AP165" t="str">
        <f t="shared" ref="AP165:AP215" si="123">IF(U165="-","",IF(U165/4*AP$126=0, "",U165/4*AP$126))</f>
        <v/>
      </c>
      <c r="AQ165" t="str">
        <f t="shared" ref="AQ165:AQ215" si="124">IF(V165="-","",IF(V165/4*AQ$126=0, "",V165/4*AQ$126))</f>
        <v/>
      </c>
      <c r="AR165" t="str">
        <f t="shared" ref="AR165:AR215" si="125">IF(W165="-","",IF(W165/4*AR$126=0, "",W165/4*AR$126))</f>
        <v/>
      </c>
      <c r="AS165" t="str">
        <f t="shared" ref="AS165:AS215" si="126">IF(X165="-","",IF(X165/4*AS$126=0, "",X165/4*AS$126))</f>
        <v/>
      </c>
      <c r="AT165" t="str">
        <f t="shared" ref="AT165:AT215" si="127">IF(Y165="-","",IF(Y165/4*AT$126=0, "",Y165/4*AT$126))</f>
        <v/>
      </c>
      <c r="AU165" t="str">
        <f t="shared" ref="AU165:AU215" si="128">IF(Z165="-","",IF(Z165/4*AU$126=0, "",Z165/4*AU$126))</f>
        <v/>
      </c>
      <c r="AV165" t="str">
        <f t="shared" ref="AV165:AV215" si="129">IF(AA165="-","",IF(AA165/4*AV$126=0, "",AA165/4*AV$126))</f>
        <v/>
      </c>
      <c r="AW165" t="str">
        <f t="shared" ref="AW165:AW215" si="130">IF(AB165="-","",IF(AB165/4*AW$126=0, "",AB165/4*AW$126))</f>
        <v/>
      </c>
      <c r="AX165" s="9" t="str">
        <f t="shared" ref="AX165:AX215" si="131">IF(AC165="-","",IF(AC165/4*AX$126=0, "",AC165/4*AX$126))</f>
        <v/>
      </c>
    </row>
    <row r="166" spans="3:50">
      <c r="C166" s="29" t="s">
        <v>137</v>
      </c>
      <c r="D166" s="157">
        <v>1999</v>
      </c>
      <c r="E166" s="157" t="s">
        <v>445</v>
      </c>
      <c r="F166" s="157" t="s">
        <v>516</v>
      </c>
      <c r="G166" s="157" t="s">
        <v>517</v>
      </c>
      <c r="H166" s="229" t="s">
        <v>337</v>
      </c>
      <c r="I166" s="8"/>
      <c r="U166">
        <v>1</v>
      </c>
      <c r="V166">
        <v>3</v>
      </c>
      <c r="W166">
        <v>3</v>
      </c>
      <c r="X166">
        <v>2</v>
      </c>
      <c r="Y166">
        <v>2</v>
      </c>
      <c r="AC166" s="9"/>
      <c r="AD166" s="8" t="str">
        <f t="shared" si="111"/>
        <v/>
      </c>
      <c r="AE166" t="str">
        <f t="shared" si="112"/>
        <v/>
      </c>
      <c r="AF166" t="str">
        <f t="shared" si="113"/>
        <v/>
      </c>
      <c r="AG166" t="str">
        <f t="shared" si="114"/>
        <v/>
      </c>
      <c r="AH166" t="str">
        <f t="shared" si="115"/>
        <v/>
      </c>
      <c r="AI166" t="str">
        <f t="shared" si="116"/>
        <v/>
      </c>
      <c r="AJ166" t="str">
        <f t="shared" si="117"/>
        <v/>
      </c>
      <c r="AK166" t="str">
        <f t="shared" si="118"/>
        <v/>
      </c>
      <c r="AL166" t="str">
        <f t="shared" si="119"/>
        <v/>
      </c>
      <c r="AM166" t="str">
        <f t="shared" si="120"/>
        <v/>
      </c>
      <c r="AN166" t="str">
        <f t="shared" si="121"/>
        <v/>
      </c>
      <c r="AO166" t="str">
        <f t="shared" si="122"/>
        <v/>
      </c>
      <c r="AP166">
        <f t="shared" si="123"/>
        <v>2.5</v>
      </c>
      <c r="AQ166">
        <f t="shared" si="124"/>
        <v>7.5</v>
      </c>
      <c r="AR166">
        <f t="shared" si="125"/>
        <v>0.9375</v>
      </c>
      <c r="AS166">
        <f t="shared" si="126"/>
        <v>0.625</v>
      </c>
      <c r="AT166">
        <f t="shared" si="127"/>
        <v>2.5</v>
      </c>
      <c r="AU166" t="str">
        <f t="shared" si="128"/>
        <v/>
      </c>
      <c r="AV166" t="str">
        <f t="shared" si="129"/>
        <v/>
      </c>
      <c r="AW166" t="str">
        <f t="shared" si="130"/>
        <v/>
      </c>
      <c r="AX166" s="9" t="str">
        <f t="shared" si="131"/>
        <v/>
      </c>
    </row>
    <row r="167" spans="3:50" ht="14.45" thickBot="1">
      <c r="C167" s="29" t="s">
        <v>137</v>
      </c>
      <c r="D167" s="157">
        <v>1999</v>
      </c>
      <c r="E167" s="157" t="s">
        <v>445</v>
      </c>
      <c r="F167" s="157" t="s">
        <v>516</v>
      </c>
      <c r="G167" s="157" t="s">
        <v>517</v>
      </c>
      <c r="H167" s="157" t="s">
        <v>336</v>
      </c>
      <c r="I167" s="8"/>
      <c r="Z167" t="s">
        <v>103</v>
      </c>
      <c r="AA167" t="s">
        <v>103</v>
      </c>
      <c r="AB167" t="s">
        <v>103</v>
      </c>
      <c r="AC167" s="9" t="s">
        <v>103</v>
      </c>
      <c r="AD167" s="8" t="str">
        <f t="shared" si="111"/>
        <v/>
      </c>
      <c r="AE167" t="str">
        <f t="shared" si="112"/>
        <v/>
      </c>
      <c r="AF167" t="str">
        <f t="shared" si="113"/>
        <v/>
      </c>
      <c r="AG167" t="str">
        <f t="shared" si="114"/>
        <v/>
      </c>
      <c r="AH167" t="str">
        <f t="shared" si="115"/>
        <v/>
      </c>
      <c r="AI167" t="str">
        <f t="shared" si="116"/>
        <v/>
      </c>
      <c r="AJ167" t="str">
        <f t="shared" si="117"/>
        <v/>
      </c>
      <c r="AK167" t="str">
        <f t="shared" si="118"/>
        <v/>
      </c>
      <c r="AL167" t="str">
        <f t="shared" si="119"/>
        <v/>
      </c>
      <c r="AM167" t="str">
        <f t="shared" si="120"/>
        <v/>
      </c>
      <c r="AN167" t="str">
        <f t="shared" si="121"/>
        <v/>
      </c>
      <c r="AO167" t="str">
        <f t="shared" si="122"/>
        <v/>
      </c>
      <c r="AP167" t="str">
        <f t="shared" si="123"/>
        <v/>
      </c>
      <c r="AQ167" t="str">
        <f t="shared" si="124"/>
        <v/>
      </c>
      <c r="AR167" t="str">
        <f t="shared" si="125"/>
        <v/>
      </c>
      <c r="AS167" t="str">
        <f t="shared" si="126"/>
        <v/>
      </c>
      <c r="AT167" t="str">
        <f t="shared" si="127"/>
        <v/>
      </c>
      <c r="AU167" t="str">
        <f t="shared" si="128"/>
        <v/>
      </c>
      <c r="AV167" t="str">
        <f t="shared" si="129"/>
        <v/>
      </c>
      <c r="AW167" t="str">
        <f t="shared" si="130"/>
        <v/>
      </c>
      <c r="AX167" s="9" t="str">
        <f t="shared" si="131"/>
        <v/>
      </c>
    </row>
    <row r="168" spans="3:50" ht="14.45" thickBot="1">
      <c r="C168" s="29" t="s">
        <v>137</v>
      </c>
      <c r="D168" s="157">
        <v>1999</v>
      </c>
      <c r="E168" s="157" t="s">
        <v>445</v>
      </c>
      <c r="F168" s="157" t="s">
        <v>508</v>
      </c>
      <c r="G168" s="157" t="s">
        <v>517</v>
      </c>
      <c r="H168" s="157" t="s">
        <v>286</v>
      </c>
      <c r="I168" s="8">
        <v>3</v>
      </c>
      <c r="J168">
        <v>1</v>
      </c>
      <c r="K168">
        <v>3</v>
      </c>
      <c r="L168">
        <v>2</v>
      </c>
      <c r="M168">
        <v>4</v>
      </c>
      <c r="N168">
        <v>1</v>
      </c>
      <c r="AC168" s="9"/>
      <c r="AD168" s="8">
        <f t="shared" si="111"/>
        <v>7.5</v>
      </c>
      <c r="AE168">
        <f t="shared" si="112"/>
        <v>2.5</v>
      </c>
      <c r="AF168">
        <f t="shared" si="113"/>
        <v>7.5</v>
      </c>
      <c r="AG168">
        <f t="shared" si="114"/>
        <v>1.25</v>
      </c>
      <c r="AH168">
        <f t="shared" si="115"/>
        <v>2.5</v>
      </c>
      <c r="AI168">
        <f t="shared" si="116"/>
        <v>2.5</v>
      </c>
      <c r="AJ168" t="str">
        <f t="shared" si="117"/>
        <v/>
      </c>
      <c r="AK168" t="str">
        <f t="shared" si="118"/>
        <v/>
      </c>
      <c r="AL168" t="str">
        <f t="shared" si="119"/>
        <v/>
      </c>
      <c r="AM168" t="str">
        <f t="shared" si="120"/>
        <v/>
      </c>
      <c r="AN168" t="str">
        <f t="shared" si="121"/>
        <v/>
      </c>
      <c r="AO168" t="str">
        <f t="shared" si="122"/>
        <v/>
      </c>
      <c r="AP168" t="str">
        <f t="shared" si="123"/>
        <v/>
      </c>
      <c r="AQ168" t="str">
        <f t="shared" si="124"/>
        <v/>
      </c>
      <c r="AR168" t="str">
        <f t="shared" si="125"/>
        <v/>
      </c>
      <c r="AS168" t="str">
        <f t="shared" si="126"/>
        <v/>
      </c>
      <c r="AT168" t="str">
        <f t="shared" si="127"/>
        <v/>
      </c>
      <c r="AU168" t="str">
        <f t="shared" si="128"/>
        <v/>
      </c>
      <c r="AV168" t="str">
        <f t="shared" si="129"/>
        <v/>
      </c>
      <c r="AW168" t="str">
        <f t="shared" si="130"/>
        <v/>
      </c>
      <c r="AX168" s="9" t="str">
        <f t="shared" si="131"/>
        <v/>
      </c>
    </row>
    <row r="169" spans="3:50" ht="14.45" thickBot="1">
      <c r="C169" s="29" t="s">
        <v>137</v>
      </c>
      <c r="D169" s="157">
        <v>1999</v>
      </c>
      <c r="E169" s="157" t="s">
        <v>445</v>
      </c>
      <c r="F169" s="157" t="s">
        <v>508</v>
      </c>
      <c r="G169" s="157" t="s">
        <v>517</v>
      </c>
      <c r="H169" s="157" t="s">
        <v>296</v>
      </c>
      <c r="I169" s="8"/>
      <c r="O169">
        <v>4</v>
      </c>
      <c r="P169">
        <v>2</v>
      </c>
      <c r="Q169">
        <v>3</v>
      </c>
      <c r="R169">
        <v>1</v>
      </c>
      <c r="S169">
        <v>1</v>
      </c>
      <c r="T169">
        <v>2</v>
      </c>
      <c r="AC169" s="9"/>
      <c r="AD169" s="8" t="str">
        <f t="shared" si="111"/>
        <v/>
      </c>
      <c r="AE169" t="str">
        <f t="shared" si="112"/>
        <v/>
      </c>
      <c r="AF169" t="str">
        <f t="shared" si="113"/>
        <v/>
      </c>
      <c r="AG169" t="str">
        <f t="shared" si="114"/>
        <v/>
      </c>
      <c r="AH169" t="str">
        <f t="shared" si="115"/>
        <v/>
      </c>
      <c r="AI169" t="str">
        <f t="shared" si="116"/>
        <v/>
      </c>
      <c r="AJ169">
        <f t="shared" si="117"/>
        <v>4</v>
      </c>
      <c r="AK169">
        <f t="shared" si="118"/>
        <v>2</v>
      </c>
      <c r="AL169">
        <f t="shared" si="119"/>
        <v>2.25</v>
      </c>
      <c r="AM169">
        <f t="shared" si="120"/>
        <v>0.75</v>
      </c>
      <c r="AN169">
        <f t="shared" si="121"/>
        <v>0.75</v>
      </c>
      <c r="AO169">
        <f t="shared" si="122"/>
        <v>1.5</v>
      </c>
      <c r="AP169" t="str">
        <f t="shared" si="123"/>
        <v/>
      </c>
      <c r="AQ169" t="str">
        <f t="shared" si="124"/>
        <v/>
      </c>
      <c r="AR169" t="str">
        <f t="shared" si="125"/>
        <v/>
      </c>
      <c r="AS169" t="str">
        <f t="shared" si="126"/>
        <v/>
      </c>
      <c r="AT169" t="str">
        <f t="shared" si="127"/>
        <v/>
      </c>
      <c r="AU169" t="str">
        <f t="shared" si="128"/>
        <v/>
      </c>
      <c r="AV169" t="str">
        <f t="shared" si="129"/>
        <v/>
      </c>
      <c r="AW169" t="str">
        <f t="shared" si="130"/>
        <v/>
      </c>
      <c r="AX169" s="9" t="str">
        <f t="shared" si="131"/>
        <v/>
      </c>
    </row>
    <row r="170" spans="3:50">
      <c r="C170" s="29" t="s">
        <v>137</v>
      </c>
      <c r="D170" s="157">
        <v>1999</v>
      </c>
      <c r="E170" s="157" t="s">
        <v>445</v>
      </c>
      <c r="F170" s="157" t="s">
        <v>508</v>
      </c>
      <c r="G170" s="157" t="s">
        <v>517</v>
      </c>
      <c r="H170" s="229" t="s">
        <v>337</v>
      </c>
      <c r="I170" s="8"/>
      <c r="U170">
        <v>3</v>
      </c>
      <c r="V170">
        <v>4</v>
      </c>
      <c r="W170">
        <v>2</v>
      </c>
      <c r="X170">
        <v>2</v>
      </c>
      <c r="Y170">
        <v>2</v>
      </c>
      <c r="AC170" s="9"/>
      <c r="AD170" s="8" t="str">
        <f t="shared" si="111"/>
        <v/>
      </c>
      <c r="AE170" t="str">
        <f t="shared" si="112"/>
        <v/>
      </c>
      <c r="AF170" t="str">
        <f t="shared" si="113"/>
        <v/>
      </c>
      <c r="AG170" t="str">
        <f t="shared" si="114"/>
        <v/>
      </c>
      <c r="AH170" t="str">
        <f t="shared" si="115"/>
        <v/>
      </c>
      <c r="AI170" t="str">
        <f t="shared" si="116"/>
        <v/>
      </c>
      <c r="AJ170" t="str">
        <f t="shared" si="117"/>
        <v/>
      </c>
      <c r="AK170" t="str">
        <f t="shared" si="118"/>
        <v/>
      </c>
      <c r="AL170" t="str">
        <f t="shared" si="119"/>
        <v/>
      </c>
      <c r="AM170" t="str">
        <f t="shared" si="120"/>
        <v/>
      </c>
      <c r="AN170" t="str">
        <f t="shared" si="121"/>
        <v/>
      </c>
      <c r="AO170" t="str">
        <f t="shared" si="122"/>
        <v/>
      </c>
      <c r="AP170">
        <f t="shared" si="123"/>
        <v>7.5</v>
      </c>
      <c r="AQ170">
        <f t="shared" si="124"/>
        <v>10</v>
      </c>
      <c r="AR170">
        <f t="shared" si="125"/>
        <v>0.625</v>
      </c>
      <c r="AS170">
        <f t="shared" si="126"/>
        <v>0.625</v>
      </c>
      <c r="AT170">
        <f t="shared" si="127"/>
        <v>2.5</v>
      </c>
      <c r="AU170" t="str">
        <f t="shared" si="128"/>
        <v/>
      </c>
      <c r="AV170" t="str">
        <f t="shared" si="129"/>
        <v/>
      </c>
      <c r="AW170" t="str">
        <f t="shared" si="130"/>
        <v/>
      </c>
      <c r="AX170" s="9" t="str">
        <f t="shared" si="131"/>
        <v/>
      </c>
    </row>
    <row r="171" spans="3:50" ht="14.45" thickBot="1">
      <c r="C171" s="29" t="s">
        <v>137</v>
      </c>
      <c r="D171" s="157">
        <v>1999</v>
      </c>
      <c r="E171" s="157" t="s">
        <v>445</v>
      </c>
      <c r="F171" s="157" t="s">
        <v>508</v>
      </c>
      <c r="G171" s="157" t="s">
        <v>517</v>
      </c>
      <c r="H171" s="157" t="s">
        <v>336</v>
      </c>
      <c r="I171" s="8"/>
      <c r="Z171" t="s">
        <v>103</v>
      </c>
      <c r="AA171" t="s">
        <v>103</v>
      </c>
      <c r="AB171" t="s">
        <v>103</v>
      </c>
      <c r="AC171" s="9" t="s">
        <v>103</v>
      </c>
      <c r="AD171" s="8" t="str">
        <f t="shared" si="111"/>
        <v/>
      </c>
      <c r="AE171" t="str">
        <f t="shared" si="112"/>
        <v/>
      </c>
      <c r="AF171" t="str">
        <f t="shared" si="113"/>
        <v/>
      </c>
      <c r="AG171" t="str">
        <f t="shared" si="114"/>
        <v/>
      </c>
      <c r="AH171" t="str">
        <f t="shared" si="115"/>
        <v/>
      </c>
      <c r="AI171" t="str">
        <f t="shared" si="116"/>
        <v/>
      </c>
      <c r="AJ171" t="str">
        <f t="shared" si="117"/>
        <v/>
      </c>
      <c r="AK171" t="str">
        <f t="shared" si="118"/>
        <v/>
      </c>
      <c r="AL171" t="str">
        <f t="shared" si="119"/>
        <v/>
      </c>
      <c r="AM171" t="str">
        <f t="shared" si="120"/>
        <v/>
      </c>
      <c r="AN171" t="str">
        <f t="shared" si="121"/>
        <v/>
      </c>
      <c r="AO171" t="str">
        <f t="shared" si="122"/>
        <v/>
      </c>
      <c r="AP171" t="str">
        <f t="shared" si="123"/>
        <v/>
      </c>
      <c r="AQ171" t="str">
        <f t="shared" si="124"/>
        <v/>
      </c>
      <c r="AR171" t="str">
        <f t="shared" si="125"/>
        <v/>
      </c>
      <c r="AS171" t="str">
        <f t="shared" si="126"/>
        <v/>
      </c>
      <c r="AT171" t="str">
        <f t="shared" si="127"/>
        <v/>
      </c>
      <c r="AU171" t="str">
        <f t="shared" si="128"/>
        <v/>
      </c>
      <c r="AV171" t="str">
        <f t="shared" si="129"/>
        <v/>
      </c>
      <c r="AW171" t="str">
        <f t="shared" si="130"/>
        <v/>
      </c>
      <c r="AX171" s="9" t="str">
        <f t="shared" si="131"/>
        <v/>
      </c>
    </row>
    <row r="172" spans="3:50" ht="14.45" thickBot="1">
      <c r="C172" s="29" t="s">
        <v>137</v>
      </c>
      <c r="D172" s="102">
        <v>1999</v>
      </c>
      <c r="E172" s="102" t="s">
        <v>509</v>
      </c>
      <c r="F172" s="102" t="s">
        <v>508</v>
      </c>
      <c r="G172" s="102" t="s">
        <v>517</v>
      </c>
      <c r="H172" s="102" t="s">
        <v>286</v>
      </c>
      <c r="I172" s="8">
        <v>2</v>
      </c>
      <c r="J172">
        <v>3</v>
      </c>
      <c r="K172">
        <v>4</v>
      </c>
      <c r="L172">
        <v>2</v>
      </c>
      <c r="M172">
        <v>3</v>
      </c>
      <c r="N172">
        <v>3</v>
      </c>
      <c r="AC172" s="9"/>
      <c r="AD172" s="8">
        <f t="shared" si="111"/>
        <v>5</v>
      </c>
      <c r="AE172">
        <f t="shared" si="112"/>
        <v>7.5</v>
      </c>
      <c r="AF172">
        <f t="shared" si="113"/>
        <v>10</v>
      </c>
      <c r="AG172">
        <f t="shared" si="114"/>
        <v>1.25</v>
      </c>
      <c r="AH172">
        <f t="shared" si="115"/>
        <v>1.875</v>
      </c>
      <c r="AI172">
        <f t="shared" si="116"/>
        <v>7.5</v>
      </c>
      <c r="AJ172" t="str">
        <f t="shared" si="117"/>
        <v/>
      </c>
      <c r="AK172" t="str">
        <f t="shared" si="118"/>
        <v/>
      </c>
      <c r="AL172" t="str">
        <f t="shared" si="119"/>
        <v/>
      </c>
      <c r="AM172" t="str">
        <f t="shared" si="120"/>
        <v/>
      </c>
      <c r="AN172" t="str">
        <f t="shared" si="121"/>
        <v/>
      </c>
      <c r="AO172" t="str">
        <f t="shared" si="122"/>
        <v/>
      </c>
      <c r="AP172" t="str">
        <f t="shared" si="123"/>
        <v/>
      </c>
      <c r="AQ172" t="str">
        <f t="shared" si="124"/>
        <v/>
      </c>
      <c r="AR172" t="str">
        <f t="shared" si="125"/>
        <v/>
      </c>
      <c r="AS172" t="str">
        <f t="shared" si="126"/>
        <v/>
      </c>
      <c r="AT172" t="str">
        <f t="shared" si="127"/>
        <v/>
      </c>
      <c r="AU172" t="str">
        <f t="shared" si="128"/>
        <v/>
      </c>
      <c r="AV172" t="str">
        <f t="shared" si="129"/>
        <v/>
      </c>
      <c r="AW172" t="str">
        <f t="shared" si="130"/>
        <v/>
      </c>
      <c r="AX172" s="9" t="str">
        <f t="shared" si="131"/>
        <v/>
      </c>
    </row>
    <row r="173" spans="3:50" ht="14.45" thickBot="1">
      <c r="C173" s="29" t="s">
        <v>137</v>
      </c>
      <c r="D173" s="102">
        <v>1999</v>
      </c>
      <c r="E173" s="102" t="s">
        <v>509</v>
      </c>
      <c r="F173" s="102" t="s">
        <v>508</v>
      </c>
      <c r="G173" s="102" t="s">
        <v>517</v>
      </c>
      <c r="H173" s="102" t="s">
        <v>296</v>
      </c>
      <c r="I173" s="8"/>
      <c r="O173">
        <v>2</v>
      </c>
      <c r="P173">
        <v>2</v>
      </c>
      <c r="Q173">
        <v>2</v>
      </c>
      <c r="R173">
        <v>2</v>
      </c>
      <c r="S173">
        <v>1</v>
      </c>
      <c r="T173">
        <v>1</v>
      </c>
      <c r="AC173" s="9"/>
      <c r="AD173" s="8" t="str">
        <f t="shared" si="111"/>
        <v/>
      </c>
      <c r="AE173" t="str">
        <f t="shared" si="112"/>
        <v/>
      </c>
      <c r="AF173" t="str">
        <f t="shared" si="113"/>
        <v/>
      </c>
      <c r="AG173" t="str">
        <f t="shared" si="114"/>
        <v/>
      </c>
      <c r="AH173" t="str">
        <f t="shared" si="115"/>
        <v/>
      </c>
      <c r="AI173" t="str">
        <f t="shared" si="116"/>
        <v/>
      </c>
      <c r="AJ173">
        <f t="shared" si="117"/>
        <v>2</v>
      </c>
      <c r="AK173">
        <f t="shared" si="118"/>
        <v>2</v>
      </c>
      <c r="AL173">
        <f t="shared" si="119"/>
        <v>1.5</v>
      </c>
      <c r="AM173">
        <f t="shared" si="120"/>
        <v>1.5</v>
      </c>
      <c r="AN173">
        <f t="shared" si="121"/>
        <v>0.75</v>
      </c>
      <c r="AO173">
        <f t="shared" si="122"/>
        <v>0.75</v>
      </c>
      <c r="AP173" t="str">
        <f t="shared" si="123"/>
        <v/>
      </c>
      <c r="AQ173" t="str">
        <f t="shared" si="124"/>
        <v/>
      </c>
      <c r="AR173" t="str">
        <f t="shared" si="125"/>
        <v/>
      </c>
      <c r="AS173" t="str">
        <f t="shared" si="126"/>
        <v/>
      </c>
      <c r="AT173" t="str">
        <f t="shared" si="127"/>
        <v/>
      </c>
      <c r="AU173" t="str">
        <f t="shared" si="128"/>
        <v/>
      </c>
      <c r="AV173" t="str">
        <f t="shared" si="129"/>
        <v/>
      </c>
      <c r="AW173" t="str">
        <f t="shared" si="130"/>
        <v/>
      </c>
      <c r="AX173" s="9" t="str">
        <f t="shared" si="131"/>
        <v/>
      </c>
    </row>
    <row r="174" spans="3:50">
      <c r="C174" s="29" t="s">
        <v>137</v>
      </c>
      <c r="D174" s="102">
        <v>1999</v>
      </c>
      <c r="E174" s="102" t="s">
        <v>509</v>
      </c>
      <c r="F174" s="102" t="s">
        <v>508</v>
      </c>
      <c r="G174" s="102" t="s">
        <v>517</v>
      </c>
      <c r="H174" s="226" t="s">
        <v>337</v>
      </c>
      <c r="I174" s="8"/>
      <c r="U174">
        <v>2</v>
      </c>
      <c r="V174">
        <v>3</v>
      </c>
      <c r="W174">
        <v>2</v>
      </c>
      <c r="X174">
        <v>1</v>
      </c>
      <c r="Y174">
        <v>2</v>
      </c>
      <c r="AC174" s="9"/>
      <c r="AD174" s="8" t="str">
        <f t="shared" si="111"/>
        <v/>
      </c>
      <c r="AE174" t="str">
        <f t="shared" si="112"/>
        <v/>
      </c>
      <c r="AF174" t="str">
        <f t="shared" si="113"/>
        <v/>
      </c>
      <c r="AG174" t="str">
        <f t="shared" si="114"/>
        <v/>
      </c>
      <c r="AH174" t="str">
        <f t="shared" si="115"/>
        <v/>
      </c>
      <c r="AI174" t="str">
        <f t="shared" si="116"/>
        <v/>
      </c>
      <c r="AJ174" t="str">
        <f t="shared" si="117"/>
        <v/>
      </c>
      <c r="AK174" t="str">
        <f t="shared" si="118"/>
        <v/>
      </c>
      <c r="AL174" t="str">
        <f t="shared" si="119"/>
        <v/>
      </c>
      <c r="AM174" t="str">
        <f t="shared" si="120"/>
        <v/>
      </c>
      <c r="AN174" t="str">
        <f t="shared" si="121"/>
        <v/>
      </c>
      <c r="AO174" t="str">
        <f t="shared" si="122"/>
        <v/>
      </c>
      <c r="AP174">
        <f t="shared" si="123"/>
        <v>5</v>
      </c>
      <c r="AQ174">
        <f t="shared" si="124"/>
        <v>7.5</v>
      </c>
      <c r="AR174">
        <f t="shared" si="125"/>
        <v>0.625</v>
      </c>
      <c r="AS174">
        <f t="shared" si="126"/>
        <v>0.3125</v>
      </c>
      <c r="AT174">
        <f t="shared" si="127"/>
        <v>2.5</v>
      </c>
      <c r="AU174" t="str">
        <f t="shared" si="128"/>
        <v/>
      </c>
      <c r="AV174" t="str">
        <f t="shared" si="129"/>
        <v/>
      </c>
      <c r="AW174" t="str">
        <f t="shared" si="130"/>
        <v/>
      </c>
      <c r="AX174" s="9" t="str">
        <f t="shared" si="131"/>
        <v/>
      </c>
    </row>
    <row r="175" spans="3:50">
      <c r="C175" s="29" t="s">
        <v>137</v>
      </c>
      <c r="D175" s="102">
        <v>1999</v>
      </c>
      <c r="E175" s="102" t="s">
        <v>509</v>
      </c>
      <c r="F175" s="102" t="s">
        <v>508</v>
      </c>
      <c r="G175" s="102" t="s">
        <v>517</v>
      </c>
      <c r="H175" s="102" t="s">
        <v>336</v>
      </c>
      <c r="I175" s="8"/>
      <c r="Z175" t="s">
        <v>103</v>
      </c>
      <c r="AA175" t="s">
        <v>103</v>
      </c>
      <c r="AB175" t="s">
        <v>103</v>
      </c>
      <c r="AC175" s="9" t="s">
        <v>103</v>
      </c>
      <c r="AD175" s="8" t="str">
        <f t="shared" si="111"/>
        <v/>
      </c>
      <c r="AE175" t="str">
        <f t="shared" si="112"/>
        <v/>
      </c>
      <c r="AF175" t="str">
        <f t="shared" si="113"/>
        <v/>
      </c>
      <c r="AG175" t="str">
        <f t="shared" si="114"/>
        <v/>
      </c>
      <c r="AH175" t="str">
        <f t="shared" si="115"/>
        <v/>
      </c>
      <c r="AI175" t="str">
        <f t="shared" si="116"/>
        <v/>
      </c>
      <c r="AJ175" t="str">
        <f t="shared" si="117"/>
        <v/>
      </c>
      <c r="AK175" t="str">
        <f t="shared" si="118"/>
        <v/>
      </c>
      <c r="AL175" t="str">
        <f t="shared" si="119"/>
        <v/>
      </c>
      <c r="AM175" t="str">
        <f t="shared" si="120"/>
        <v/>
      </c>
      <c r="AN175" t="str">
        <f t="shared" si="121"/>
        <v/>
      </c>
      <c r="AO175" t="str">
        <f t="shared" si="122"/>
        <v/>
      </c>
      <c r="AP175" t="str">
        <f t="shared" si="123"/>
        <v/>
      </c>
      <c r="AQ175" t="str">
        <f t="shared" si="124"/>
        <v/>
      </c>
      <c r="AR175" t="str">
        <f t="shared" si="125"/>
        <v/>
      </c>
      <c r="AS175" t="str">
        <f t="shared" si="126"/>
        <v/>
      </c>
      <c r="AT175" t="str">
        <f t="shared" si="127"/>
        <v/>
      </c>
      <c r="AU175" t="str">
        <f t="shared" si="128"/>
        <v/>
      </c>
      <c r="AV175" t="str">
        <f t="shared" si="129"/>
        <v/>
      </c>
      <c r="AW175" t="str">
        <f t="shared" si="130"/>
        <v/>
      </c>
      <c r="AX175" s="9" t="str">
        <f t="shared" si="131"/>
        <v/>
      </c>
    </row>
    <row r="176" spans="3:50">
      <c r="C176" s="29" t="s">
        <v>137</v>
      </c>
      <c r="D176" s="157">
        <v>1999</v>
      </c>
      <c r="E176" s="157" t="s">
        <v>510</v>
      </c>
      <c r="F176" s="157" t="s">
        <v>516</v>
      </c>
      <c r="G176" s="157" t="s">
        <v>518</v>
      </c>
      <c r="H176" s="157" t="s">
        <v>286</v>
      </c>
      <c r="I176" s="8">
        <v>4</v>
      </c>
      <c r="J176">
        <v>2</v>
      </c>
      <c r="K176">
        <v>4</v>
      </c>
      <c r="L176">
        <v>2</v>
      </c>
      <c r="M176">
        <v>2</v>
      </c>
      <c r="N176">
        <v>4</v>
      </c>
      <c r="AC176" s="9"/>
      <c r="AD176" s="8">
        <f t="shared" si="111"/>
        <v>10</v>
      </c>
      <c r="AE176">
        <f t="shared" si="112"/>
        <v>5</v>
      </c>
      <c r="AF176">
        <f t="shared" si="113"/>
        <v>10</v>
      </c>
      <c r="AG176">
        <f t="shared" si="114"/>
        <v>1.25</v>
      </c>
      <c r="AH176">
        <f t="shared" si="115"/>
        <v>1.25</v>
      </c>
      <c r="AI176">
        <f t="shared" si="116"/>
        <v>10</v>
      </c>
      <c r="AJ176" t="str">
        <f t="shared" si="117"/>
        <v/>
      </c>
      <c r="AK176" t="str">
        <f t="shared" si="118"/>
        <v/>
      </c>
      <c r="AL176" t="str">
        <f t="shared" si="119"/>
        <v/>
      </c>
      <c r="AM176" t="str">
        <f t="shared" si="120"/>
        <v/>
      </c>
      <c r="AN176" t="str">
        <f t="shared" si="121"/>
        <v/>
      </c>
      <c r="AO176" t="str">
        <f t="shared" si="122"/>
        <v/>
      </c>
      <c r="AP176" t="str">
        <f t="shared" si="123"/>
        <v/>
      </c>
      <c r="AQ176" t="str">
        <f t="shared" si="124"/>
        <v/>
      </c>
      <c r="AR176" t="str">
        <f t="shared" si="125"/>
        <v/>
      </c>
      <c r="AS176" t="str">
        <f t="shared" si="126"/>
        <v/>
      </c>
      <c r="AT176" t="str">
        <f t="shared" si="127"/>
        <v/>
      </c>
      <c r="AU176" t="str">
        <f t="shared" si="128"/>
        <v/>
      </c>
      <c r="AV176" t="str">
        <f t="shared" si="129"/>
        <v/>
      </c>
      <c r="AW176" t="str">
        <f t="shared" si="130"/>
        <v/>
      </c>
      <c r="AX176" s="9" t="str">
        <f t="shared" si="131"/>
        <v/>
      </c>
    </row>
    <row r="177" spans="3:50">
      <c r="C177" s="29" t="s">
        <v>137</v>
      </c>
      <c r="D177" s="157">
        <v>1999</v>
      </c>
      <c r="E177" s="157" t="s">
        <v>510</v>
      </c>
      <c r="F177" s="157" t="s">
        <v>516</v>
      </c>
      <c r="G177" s="157" t="s">
        <v>518</v>
      </c>
      <c r="H177" s="157" t="s">
        <v>296</v>
      </c>
      <c r="I177" s="8"/>
      <c r="O177">
        <v>4</v>
      </c>
      <c r="P177">
        <v>2</v>
      </c>
      <c r="Q177">
        <v>2</v>
      </c>
      <c r="R177">
        <v>1</v>
      </c>
      <c r="S177">
        <v>2</v>
      </c>
      <c r="T177">
        <v>1</v>
      </c>
      <c r="AC177" s="9"/>
      <c r="AD177" s="8" t="str">
        <f t="shared" si="111"/>
        <v/>
      </c>
      <c r="AE177" t="str">
        <f t="shared" si="112"/>
        <v/>
      </c>
      <c r="AF177" t="str">
        <f t="shared" si="113"/>
        <v/>
      </c>
      <c r="AG177" t="str">
        <f t="shared" si="114"/>
        <v/>
      </c>
      <c r="AH177" t="str">
        <f t="shared" si="115"/>
        <v/>
      </c>
      <c r="AI177" t="str">
        <f t="shared" si="116"/>
        <v/>
      </c>
      <c r="AJ177">
        <f t="shared" si="117"/>
        <v>4</v>
      </c>
      <c r="AK177">
        <f t="shared" si="118"/>
        <v>2</v>
      </c>
      <c r="AL177">
        <f t="shared" si="119"/>
        <v>1.5</v>
      </c>
      <c r="AM177">
        <f t="shared" si="120"/>
        <v>0.75</v>
      </c>
      <c r="AN177">
        <f t="shared" si="121"/>
        <v>1.5</v>
      </c>
      <c r="AO177">
        <f t="shared" si="122"/>
        <v>0.75</v>
      </c>
      <c r="AP177" t="str">
        <f t="shared" si="123"/>
        <v/>
      </c>
      <c r="AQ177" t="str">
        <f t="shared" si="124"/>
        <v/>
      </c>
      <c r="AR177" t="str">
        <f t="shared" si="125"/>
        <v/>
      </c>
      <c r="AS177" t="str">
        <f t="shared" si="126"/>
        <v/>
      </c>
      <c r="AT177" t="str">
        <f t="shared" si="127"/>
        <v/>
      </c>
      <c r="AU177" t="str">
        <f t="shared" si="128"/>
        <v/>
      </c>
      <c r="AV177" t="str">
        <f t="shared" si="129"/>
        <v/>
      </c>
      <c r="AW177" t="str">
        <f t="shared" si="130"/>
        <v/>
      </c>
      <c r="AX177" s="9" t="str">
        <f t="shared" si="131"/>
        <v/>
      </c>
    </row>
    <row r="178" spans="3:50">
      <c r="C178" s="29" t="s">
        <v>137</v>
      </c>
      <c r="D178" s="157">
        <v>1999</v>
      </c>
      <c r="E178" s="157" t="s">
        <v>510</v>
      </c>
      <c r="F178" s="157" t="s">
        <v>516</v>
      </c>
      <c r="G178" s="157" t="s">
        <v>518</v>
      </c>
      <c r="H178" s="229" t="s">
        <v>337</v>
      </c>
      <c r="I178" s="8"/>
      <c r="U178">
        <v>1</v>
      </c>
      <c r="V178">
        <v>4</v>
      </c>
      <c r="W178">
        <v>4</v>
      </c>
      <c r="X178">
        <v>2</v>
      </c>
      <c r="Y178">
        <v>1</v>
      </c>
      <c r="AC178" s="9"/>
      <c r="AD178" s="8" t="str">
        <f t="shared" si="111"/>
        <v/>
      </c>
      <c r="AE178" t="str">
        <f t="shared" si="112"/>
        <v/>
      </c>
      <c r="AF178" t="str">
        <f t="shared" si="113"/>
        <v/>
      </c>
      <c r="AG178" t="str">
        <f t="shared" si="114"/>
        <v/>
      </c>
      <c r="AH178" t="str">
        <f t="shared" si="115"/>
        <v/>
      </c>
      <c r="AI178" t="str">
        <f t="shared" si="116"/>
        <v/>
      </c>
      <c r="AJ178" t="str">
        <f t="shared" si="117"/>
        <v/>
      </c>
      <c r="AK178" t="str">
        <f t="shared" si="118"/>
        <v/>
      </c>
      <c r="AL178" t="str">
        <f t="shared" si="119"/>
        <v/>
      </c>
      <c r="AM178" t="str">
        <f t="shared" si="120"/>
        <v/>
      </c>
      <c r="AN178" t="str">
        <f t="shared" si="121"/>
        <v/>
      </c>
      <c r="AO178" t="str">
        <f t="shared" si="122"/>
        <v/>
      </c>
      <c r="AP178">
        <f t="shared" si="123"/>
        <v>2.5</v>
      </c>
      <c r="AQ178">
        <f t="shared" si="124"/>
        <v>10</v>
      </c>
      <c r="AR178">
        <f t="shared" si="125"/>
        <v>1.25</v>
      </c>
      <c r="AS178">
        <f t="shared" si="126"/>
        <v>0.625</v>
      </c>
      <c r="AT178">
        <f t="shared" si="127"/>
        <v>1.25</v>
      </c>
      <c r="AU178" t="str">
        <f t="shared" si="128"/>
        <v/>
      </c>
      <c r="AV178" t="str">
        <f t="shared" si="129"/>
        <v/>
      </c>
      <c r="AW178" t="str">
        <f t="shared" si="130"/>
        <v/>
      </c>
      <c r="AX178" s="9" t="str">
        <f t="shared" si="131"/>
        <v/>
      </c>
    </row>
    <row r="179" spans="3:50">
      <c r="C179" s="29" t="s">
        <v>137</v>
      </c>
      <c r="D179" s="157">
        <v>1999</v>
      </c>
      <c r="E179" s="157" t="s">
        <v>510</v>
      </c>
      <c r="F179" s="157" t="s">
        <v>516</v>
      </c>
      <c r="G179" s="157" t="s">
        <v>518</v>
      </c>
      <c r="H179" s="157" t="s">
        <v>336</v>
      </c>
      <c r="I179" s="8"/>
      <c r="Z179" t="s">
        <v>103</v>
      </c>
      <c r="AA179" t="s">
        <v>103</v>
      </c>
      <c r="AB179" t="s">
        <v>103</v>
      </c>
      <c r="AC179" s="9" t="s">
        <v>103</v>
      </c>
      <c r="AD179" s="8" t="str">
        <f t="shared" si="111"/>
        <v/>
      </c>
      <c r="AE179" t="str">
        <f t="shared" si="112"/>
        <v/>
      </c>
      <c r="AF179" t="str">
        <f t="shared" si="113"/>
        <v/>
      </c>
      <c r="AG179" t="str">
        <f t="shared" si="114"/>
        <v/>
      </c>
      <c r="AH179" t="str">
        <f t="shared" si="115"/>
        <v/>
      </c>
      <c r="AI179" t="str">
        <f t="shared" si="116"/>
        <v/>
      </c>
      <c r="AJ179" t="str">
        <f t="shared" si="117"/>
        <v/>
      </c>
      <c r="AK179" t="str">
        <f t="shared" si="118"/>
        <v/>
      </c>
      <c r="AL179" t="str">
        <f t="shared" si="119"/>
        <v/>
      </c>
      <c r="AM179" t="str">
        <f t="shared" si="120"/>
        <v/>
      </c>
      <c r="AN179" t="str">
        <f t="shared" si="121"/>
        <v/>
      </c>
      <c r="AO179" t="str">
        <f t="shared" si="122"/>
        <v/>
      </c>
      <c r="AP179" t="str">
        <f t="shared" si="123"/>
        <v/>
      </c>
      <c r="AQ179" t="str">
        <f t="shared" si="124"/>
        <v/>
      </c>
      <c r="AR179" t="str">
        <f t="shared" si="125"/>
        <v/>
      </c>
      <c r="AS179" t="str">
        <f t="shared" si="126"/>
        <v/>
      </c>
      <c r="AT179" t="str">
        <f t="shared" si="127"/>
        <v/>
      </c>
      <c r="AU179" t="str">
        <f t="shared" si="128"/>
        <v/>
      </c>
      <c r="AV179" t="str">
        <f t="shared" si="129"/>
        <v/>
      </c>
      <c r="AW179" t="str">
        <f t="shared" si="130"/>
        <v/>
      </c>
      <c r="AX179" s="9" t="str">
        <f t="shared" si="131"/>
        <v/>
      </c>
    </row>
    <row r="180" spans="3:50">
      <c r="C180" s="29" t="s">
        <v>137</v>
      </c>
      <c r="D180" s="157">
        <v>1999</v>
      </c>
      <c r="E180" s="157" t="s">
        <v>510</v>
      </c>
      <c r="F180" s="157" t="s">
        <v>508</v>
      </c>
      <c r="G180" s="157" t="s">
        <v>517</v>
      </c>
      <c r="H180" s="157" t="s">
        <v>286</v>
      </c>
      <c r="I180" s="8">
        <v>1</v>
      </c>
      <c r="J180">
        <v>2</v>
      </c>
      <c r="K180">
        <v>2</v>
      </c>
      <c r="L180">
        <v>1</v>
      </c>
      <c r="M180">
        <v>3</v>
      </c>
      <c r="N180">
        <v>4</v>
      </c>
      <c r="AC180" s="9"/>
      <c r="AD180" s="8">
        <f t="shared" si="111"/>
        <v>2.5</v>
      </c>
      <c r="AE180">
        <f t="shared" si="112"/>
        <v>5</v>
      </c>
      <c r="AF180">
        <f t="shared" si="113"/>
        <v>5</v>
      </c>
      <c r="AG180">
        <f t="shared" si="114"/>
        <v>0.625</v>
      </c>
      <c r="AH180">
        <f t="shared" si="115"/>
        <v>1.875</v>
      </c>
      <c r="AI180">
        <f t="shared" si="116"/>
        <v>10</v>
      </c>
      <c r="AJ180" t="str">
        <f t="shared" si="117"/>
        <v/>
      </c>
      <c r="AK180" t="str">
        <f t="shared" si="118"/>
        <v/>
      </c>
      <c r="AL180" t="str">
        <f t="shared" si="119"/>
        <v/>
      </c>
      <c r="AM180" t="str">
        <f t="shared" si="120"/>
        <v/>
      </c>
      <c r="AN180" t="str">
        <f t="shared" si="121"/>
        <v/>
      </c>
      <c r="AO180" t="str">
        <f t="shared" si="122"/>
        <v/>
      </c>
      <c r="AP180" t="str">
        <f t="shared" si="123"/>
        <v/>
      </c>
      <c r="AQ180" t="str">
        <f t="shared" si="124"/>
        <v/>
      </c>
      <c r="AR180" t="str">
        <f t="shared" si="125"/>
        <v/>
      </c>
      <c r="AS180" t="str">
        <f t="shared" si="126"/>
        <v/>
      </c>
      <c r="AT180" t="str">
        <f t="shared" si="127"/>
        <v/>
      </c>
      <c r="AU180" t="str">
        <f t="shared" si="128"/>
        <v/>
      </c>
      <c r="AV180" t="str">
        <f t="shared" si="129"/>
        <v/>
      </c>
      <c r="AW180" t="str">
        <f t="shared" si="130"/>
        <v/>
      </c>
      <c r="AX180" s="9" t="str">
        <f t="shared" si="131"/>
        <v/>
      </c>
    </row>
    <row r="181" spans="3:50" ht="14.45" thickBot="1">
      <c r="C181" s="29" t="s">
        <v>137</v>
      </c>
      <c r="D181" s="157">
        <v>1999</v>
      </c>
      <c r="E181" s="157" t="s">
        <v>510</v>
      </c>
      <c r="F181" s="157" t="s">
        <v>508</v>
      </c>
      <c r="G181" s="157" t="s">
        <v>517</v>
      </c>
      <c r="H181" s="157" t="s">
        <v>296</v>
      </c>
      <c r="I181" s="8"/>
      <c r="O181">
        <v>4</v>
      </c>
      <c r="P181">
        <v>1</v>
      </c>
      <c r="Q181">
        <v>2</v>
      </c>
      <c r="R181">
        <v>3</v>
      </c>
      <c r="S181">
        <v>1</v>
      </c>
      <c r="T181">
        <v>3</v>
      </c>
      <c r="AC181" s="9"/>
      <c r="AD181" s="8" t="str">
        <f t="shared" si="111"/>
        <v/>
      </c>
      <c r="AE181" t="str">
        <f t="shared" si="112"/>
        <v/>
      </c>
      <c r="AF181" t="str">
        <f t="shared" si="113"/>
        <v/>
      </c>
      <c r="AG181" t="str">
        <f t="shared" si="114"/>
        <v/>
      </c>
      <c r="AH181" t="str">
        <f t="shared" si="115"/>
        <v/>
      </c>
      <c r="AI181" t="str">
        <f t="shared" si="116"/>
        <v/>
      </c>
      <c r="AJ181">
        <f t="shared" si="117"/>
        <v>4</v>
      </c>
      <c r="AK181">
        <f t="shared" si="118"/>
        <v>1</v>
      </c>
      <c r="AL181">
        <f t="shared" si="119"/>
        <v>1.5</v>
      </c>
      <c r="AM181">
        <f t="shared" si="120"/>
        <v>2.25</v>
      </c>
      <c r="AN181">
        <f t="shared" si="121"/>
        <v>0.75</v>
      </c>
      <c r="AO181">
        <f t="shared" si="122"/>
        <v>2.25</v>
      </c>
      <c r="AP181" t="str">
        <f t="shared" si="123"/>
        <v/>
      </c>
      <c r="AQ181" t="str">
        <f t="shared" si="124"/>
        <v/>
      </c>
      <c r="AR181" t="str">
        <f t="shared" si="125"/>
        <v/>
      </c>
      <c r="AS181" t="str">
        <f t="shared" si="126"/>
        <v/>
      </c>
      <c r="AT181" t="str">
        <f t="shared" si="127"/>
        <v/>
      </c>
      <c r="AU181" t="str">
        <f t="shared" si="128"/>
        <v/>
      </c>
      <c r="AV181" t="str">
        <f t="shared" si="129"/>
        <v/>
      </c>
      <c r="AW181" t="str">
        <f t="shared" si="130"/>
        <v/>
      </c>
      <c r="AX181" s="9" t="str">
        <f t="shared" si="131"/>
        <v/>
      </c>
    </row>
    <row r="182" spans="3:50">
      <c r="C182" s="29" t="s">
        <v>137</v>
      </c>
      <c r="D182" s="157">
        <v>1999</v>
      </c>
      <c r="E182" s="157" t="s">
        <v>510</v>
      </c>
      <c r="F182" s="157" t="s">
        <v>508</v>
      </c>
      <c r="G182" s="157" t="s">
        <v>517</v>
      </c>
      <c r="H182" s="229" t="s">
        <v>337</v>
      </c>
      <c r="I182" s="8"/>
      <c r="U182">
        <v>2</v>
      </c>
      <c r="V182">
        <v>1</v>
      </c>
      <c r="W182">
        <v>2</v>
      </c>
      <c r="X182">
        <v>2</v>
      </c>
      <c r="Y182">
        <v>1</v>
      </c>
      <c r="AC182" s="9"/>
      <c r="AD182" s="8" t="str">
        <f t="shared" si="111"/>
        <v/>
      </c>
      <c r="AE182" t="str">
        <f t="shared" si="112"/>
        <v/>
      </c>
      <c r="AF182" t="str">
        <f t="shared" si="113"/>
        <v/>
      </c>
      <c r="AG182" t="str">
        <f t="shared" si="114"/>
        <v/>
      </c>
      <c r="AH182" t="str">
        <f t="shared" si="115"/>
        <v/>
      </c>
      <c r="AI182" t="str">
        <f t="shared" si="116"/>
        <v/>
      </c>
      <c r="AJ182" t="str">
        <f t="shared" si="117"/>
        <v/>
      </c>
      <c r="AK182" t="str">
        <f t="shared" si="118"/>
        <v/>
      </c>
      <c r="AL182" t="str">
        <f t="shared" si="119"/>
        <v/>
      </c>
      <c r="AM182" t="str">
        <f t="shared" si="120"/>
        <v/>
      </c>
      <c r="AN182" t="str">
        <f t="shared" si="121"/>
        <v/>
      </c>
      <c r="AO182" t="str">
        <f t="shared" si="122"/>
        <v/>
      </c>
      <c r="AP182">
        <f t="shared" si="123"/>
        <v>5</v>
      </c>
      <c r="AQ182">
        <f t="shared" si="124"/>
        <v>2.5</v>
      </c>
      <c r="AR182">
        <f t="shared" si="125"/>
        <v>0.625</v>
      </c>
      <c r="AS182">
        <f t="shared" si="126"/>
        <v>0.625</v>
      </c>
      <c r="AT182">
        <f t="shared" si="127"/>
        <v>1.25</v>
      </c>
      <c r="AU182" t="str">
        <f t="shared" si="128"/>
        <v/>
      </c>
      <c r="AV182" t="str">
        <f t="shared" si="129"/>
        <v/>
      </c>
      <c r="AW182" t="str">
        <f t="shared" si="130"/>
        <v/>
      </c>
      <c r="AX182" s="9" t="str">
        <f t="shared" si="131"/>
        <v/>
      </c>
    </row>
    <row r="183" spans="3:50" ht="14.45" thickBot="1">
      <c r="C183" s="29" t="s">
        <v>137</v>
      </c>
      <c r="D183" s="157">
        <v>1999</v>
      </c>
      <c r="E183" s="157" t="s">
        <v>510</v>
      </c>
      <c r="F183" s="157" t="s">
        <v>508</v>
      </c>
      <c r="G183" s="157" t="s">
        <v>517</v>
      </c>
      <c r="H183" s="157" t="s">
        <v>336</v>
      </c>
      <c r="I183" s="8"/>
      <c r="Z183" t="s">
        <v>103</v>
      </c>
      <c r="AA183" t="s">
        <v>103</v>
      </c>
      <c r="AB183" t="s">
        <v>103</v>
      </c>
      <c r="AC183" s="9" t="s">
        <v>103</v>
      </c>
      <c r="AD183" s="8" t="str">
        <f t="shared" si="111"/>
        <v/>
      </c>
      <c r="AE183" t="str">
        <f t="shared" si="112"/>
        <v/>
      </c>
      <c r="AF183" t="str">
        <f t="shared" si="113"/>
        <v/>
      </c>
      <c r="AG183" t="str">
        <f t="shared" si="114"/>
        <v/>
      </c>
      <c r="AH183" t="str">
        <f t="shared" si="115"/>
        <v/>
      </c>
      <c r="AI183" t="str">
        <f t="shared" si="116"/>
        <v/>
      </c>
      <c r="AJ183" t="str">
        <f t="shared" si="117"/>
        <v/>
      </c>
      <c r="AK183" t="str">
        <f t="shared" si="118"/>
        <v/>
      </c>
      <c r="AL183" t="str">
        <f t="shared" si="119"/>
        <v/>
      </c>
      <c r="AM183" t="str">
        <f t="shared" si="120"/>
        <v/>
      </c>
      <c r="AN183" t="str">
        <f t="shared" si="121"/>
        <v/>
      </c>
      <c r="AO183" t="str">
        <f t="shared" si="122"/>
        <v/>
      </c>
      <c r="AP183" t="str">
        <f t="shared" si="123"/>
        <v/>
      </c>
      <c r="AQ183" t="str">
        <f t="shared" si="124"/>
        <v/>
      </c>
      <c r="AR183" t="str">
        <f t="shared" si="125"/>
        <v/>
      </c>
      <c r="AS183" t="str">
        <f t="shared" si="126"/>
        <v/>
      </c>
      <c r="AT183" t="str">
        <f t="shared" si="127"/>
        <v/>
      </c>
      <c r="AU183" t="str">
        <f t="shared" si="128"/>
        <v/>
      </c>
      <c r="AV183" t="str">
        <f t="shared" si="129"/>
        <v/>
      </c>
      <c r="AW183" t="str">
        <f t="shared" si="130"/>
        <v/>
      </c>
      <c r="AX183" s="9" t="str">
        <f t="shared" si="131"/>
        <v/>
      </c>
    </row>
    <row r="184" spans="3:50" ht="14.45" thickBot="1">
      <c r="C184" s="29" t="s">
        <v>137</v>
      </c>
      <c r="D184" s="102">
        <v>1999</v>
      </c>
      <c r="E184" s="102" t="s">
        <v>511</v>
      </c>
      <c r="F184" s="102" t="s">
        <v>516</v>
      </c>
      <c r="G184" s="102" t="s">
        <v>517</v>
      </c>
      <c r="H184" s="102" t="s">
        <v>286</v>
      </c>
      <c r="I184" s="8">
        <v>3</v>
      </c>
      <c r="J184">
        <v>2</v>
      </c>
      <c r="K184">
        <v>4</v>
      </c>
      <c r="L184">
        <v>2</v>
      </c>
      <c r="M184">
        <v>2</v>
      </c>
      <c r="N184">
        <v>4</v>
      </c>
      <c r="AC184" s="9"/>
      <c r="AD184" s="8">
        <f t="shared" si="111"/>
        <v>7.5</v>
      </c>
      <c r="AE184">
        <f t="shared" si="112"/>
        <v>5</v>
      </c>
      <c r="AF184">
        <f t="shared" si="113"/>
        <v>10</v>
      </c>
      <c r="AG184">
        <f t="shared" si="114"/>
        <v>1.25</v>
      </c>
      <c r="AH184">
        <f t="shared" si="115"/>
        <v>1.25</v>
      </c>
      <c r="AI184">
        <f t="shared" si="116"/>
        <v>10</v>
      </c>
      <c r="AJ184" t="str">
        <f t="shared" si="117"/>
        <v/>
      </c>
      <c r="AK184" t="str">
        <f t="shared" si="118"/>
        <v/>
      </c>
      <c r="AL184" t="str">
        <f t="shared" si="119"/>
        <v/>
      </c>
      <c r="AM184" t="str">
        <f t="shared" si="120"/>
        <v/>
      </c>
      <c r="AN184" t="str">
        <f t="shared" si="121"/>
        <v/>
      </c>
      <c r="AO184" t="str">
        <f t="shared" si="122"/>
        <v/>
      </c>
      <c r="AP184" t="str">
        <f t="shared" si="123"/>
        <v/>
      </c>
      <c r="AQ184" t="str">
        <f t="shared" si="124"/>
        <v/>
      </c>
      <c r="AR184" t="str">
        <f t="shared" si="125"/>
        <v/>
      </c>
      <c r="AS184" t="str">
        <f t="shared" si="126"/>
        <v/>
      </c>
      <c r="AT184" t="str">
        <f t="shared" si="127"/>
        <v/>
      </c>
      <c r="AU184" t="str">
        <f t="shared" si="128"/>
        <v/>
      </c>
      <c r="AV184" t="str">
        <f t="shared" si="129"/>
        <v/>
      </c>
      <c r="AW184" t="str">
        <f t="shared" si="130"/>
        <v/>
      </c>
      <c r="AX184" s="9" t="str">
        <f t="shared" si="131"/>
        <v/>
      </c>
    </row>
    <row r="185" spans="3:50" ht="14.45" thickBot="1">
      <c r="C185" s="29" t="s">
        <v>137</v>
      </c>
      <c r="D185" s="102">
        <v>1999</v>
      </c>
      <c r="E185" s="102" t="s">
        <v>511</v>
      </c>
      <c r="F185" s="102" t="s">
        <v>516</v>
      </c>
      <c r="G185" s="102" t="s">
        <v>517</v>
      </c>
      <c r="H185" s="102" t="s">
        <v>296</v>
      </c>
      <c r="I185" s="8"/>
      <c r="O185">
        <v>4</v>
      </c>
      <c r="P185">
        <v>1</v>
      </c>
      <c r="Q185">
        <v>2</v>
      </c>
      <c r="R185">
        <v>4</v>
      </c>
      <c r="S185">
        <v>2</v>
      </c>
      <c r="T185">
        <v>3</v>
      </c>
      <c r="AC185" s="9"/>
      <c r="AD185" s="8" t="str">
        <f t="shared" si="111"/>
        <v/>
      </c>
      <c r="AE185" t="str">
        <f t="shared" si="112"/>
        <v/>
      </c>
      <c r="AF185" t="str">
        <f t="shared" si="113"/>
        <v/>
      </c>
      <c r="AG185" t="str">
        <f t="shared" si="114"/>
        <v/>
      </c>
      <c r="AH185" t="str">
        <f t="shared" si="115"/>
        <v/>
      </c>
      <c r="AI185" t="str">
        <f t="shared" si="116"/>
        <v/>
      </c>
      <c r="AJ185">
        <f t="shared" si="117"/>
        <v>4</v>
      </c>
      <c r="AK185">
        <f t="shared" si="118"/>
        <v>1</v>
      </c>
      <c r="AL185">
        <f t="shared" si="119"/>
        <v>1.5</v>
      </c>
      <c r="AM185">
        <f t="shared" si="120"/>
        <v>3</v>
      </c>
      <c r="AN185">
        <f t="shared" si="121"/>
        <v>1.5</v>
      </c>
      <c r="AO185">
        <f t="shared" si="122"/>
        <v>2.25</v>
      </c>
      <c r="AP185" t="str">
        <f t="shared" si="123"/>
        <v/>
      </c>
      <c r="AQ185" t="str">
        <f t="shared" si="124"/>
        <v/>
      </c>
      <c r="AR185" t="str">
        <f t="shared" si="125"/>
        <v/>
      </c>
      <c r="AS185" t="str">
        <f t="shared" si="126"/>
        <v/>
      </c>
      <c r="AT185" t="str">
        <f t="shared" si="127"/>
        <v/>
      </c>
      <c r="AU185" t="str">
        <f t="shared" si="128"/>
        <v/>
      </c>
      <c r="AV185" t="str">
        <f t="shared" si="129"/>
        <v/>
      </c>
      <c r="AW185" t="str">
        <f t="shared" si="130"/>
        <v/>
      </c>
      <c r="AX185" s="9" t="str">
        <f t="shared" si="131"/>
        <v/>
      </c>
    </row>
    <row r="186" spans="3:50">
      <c r="C186" s="29" t="s">
        <v>137</v>
      </c>
      <c r="D186" s="102">
        <v>1999</v>
      </c>
      <c r="E186" s="102" t="s">
        <v>511</v>
      </c>
      <c r="F186" s="102" t="s">
        <v>516</v>
      </c>
      <c r="G186" s="102" t="s">
        <v>517</v>
      </c>
      <c r="H186" s="226" t="s">
        <v>337</v>
      </c>
      <c r="I186" s="8"/>
      <c r="U186">
        <v>3</v>
      </c>
      <c r="V186">
        <v>2</v>
      </c>
      <c r="W186">
        <v>3</v>
      </c>
      <c r="X186">
        <v>3</v>
      </c>
      <c r="Y186">
        <v>1</v>
      </c>
      <c r="AC186" s="9"/>
      <c r="AD186" s="8" t="str">
        <f t="shared" si="111"/>
        <v/>
      </c>
      <c r="AE186" t="str">
        <f t="shared" si="112"/>
        <v/>
      </c>
      <c r="AF186" t="str">
        <f t="shared" si="113"/>
        <v/>
      </c>
      <c r="AG186" t="str">
        <f t="shared" si="114"/>
        <v/>
      </c>
      <c r="AH186" t="str">
        <f t="shared" si="115"/>
        <v/>
      </c>
      <c r="AI186" t="str">
        <f t="shared" si="116"/>
        <v/>
      </c>
      <c r="AJ186" t="str">
        <f t="shared" si="117"/>
        <v/>
      </c>
      <c r="AK186" t="str">
        <f t="shared" si="118"/>
        <v/>
      </c>
      <c r="AL186" t="str">
        <f t="shared" si="119"/>
        <v/>
      </c>
      <c r="AM186" t="str">
        <f t="shared" si="120"/>
        <v/>
      </c>
      <c r="AN186" t="str">
        <f t="shared" si="121"/>
        <v/>
      </c>
      <c r="AO186" t="str">
        <f t="shared" si="122"/>
        <v/>
      </c>
      <c r="AP186">
        <f t="shared" si="123"/>
        <v>7.5</v>
      </c>
      <c r="AQ186">
        <f t="shared" si="124"/>
        <v>5</v>
      </c>
      <c r="AR186">
        <f t="shared" si="125"/>
        <v>0.9375</v>
      </c>
      <c r="AS186">
        <f t="shared" si="126"/>
        <v>0.9375</v>
      </c>
      <c r="AT186">
        <f t="shared" si="127"/>
        <v>1.25</v>
      </c>
      <c r="AU186" t="str">
        <f t="shared" si="128"/>
        <v/>
      </c>
      <c r="AV186" t="str">
        <f t="shared" si="129"/>
        <v/>
      </c>
      <c r="AW186" t="str">
        <f t="shared" si="130"/>
        <v/>
      </c>
      <c r="AX186" s="9" t="str">
        <f t="shared" si="131"/>
        <v/>
      </c>
    </row>
    <row r="187" spans="3:50" ht="14.45" thickBot="1">
      <c r="C187" s="29" t="s">
        <v>137</v>
      </c>
      <c r="D187" s="102">
        <v>1999</v>
      </c>
      <c r="E187" s="102" t="s">
        <v>511</v>
      </c>
      <c r="F187" s="102" t="s">
        <v>516</v>
      </c>
      <c r="G187" s="102" t="s">
        <v>517</v>
      </c>
      <c r="H187" s="102" t="s">
        <v>336</v>
      </c>
      <c r="I187" s="10"/>
      <c r="J187" s="11"/>
      <c r="K187" s="11"/>
      <c r="L187" s="11"/>
      <c r="M187" s="11"/>
      <c r="N187" s="11"/>
      <c r="O187" s="11"/>
      <c r="P187" s="11"/>
      <c r="Q187" s="11"/>
      <c r="R187" s="11"/>
      <c r="S187" s="11"/>
      <c r="T187" s="11"/>
      <c r="U187" s="11"/>
      <c r="V187" s="11"/>
      <c r="W187" s="11"/>
      <c r="X187" s="11"/>
      <c r="Y187" s="11"/>
      <c r="Z187" s="11" t="s">
        <v>103</v>
      </c>
      <c r="AA187" s="11" t="s">
        <v>103</v>
      </c>
      <c r="AB187" s="11" t="s">
        <v>103</v>
      </c>
      <c r="AC187" s="12" t="s">
        <v>103</v>
      </c>
      <c r="AD187" s="10" t="str">
        <f t="shared" si="111"/>
        <v/>
      </c>
      <c r="AE187" s="11" t="str">
        <f t="shared" si="112"/>
        <v/>
      </c>
      <c r="AF187" s="11" t="str">
        <f t="shared" si="113"/>
        <v/>
      </c>
      <c r="AG187" s="11" t="str">
        <f t="shared" si="114"/>
        <v/>
      </c>
      <c r="AH187" s="11" t="str">
        <f t="shared" si="115"/>
        <v/>
      </c>
      <c r="AI187" s="11" t="str">
        <f t="shared" si="116"/>
        <v/>
      </c>
      <c r="AJ187" s="11" t="str">
        <f t="shared" si="117"/>
        <v/>
      </c>
      <c r="AK187" s="11" t="str">
        <f t="shared" si="118"/>
        <v/>
      </c>
      <c r="AL187" s="11" t="str">
        <f t="shared" si="119"/>
        <v/>
      </c>
      <c r="AM187" s="11" t="str">
        <f t="shared" si="120"/>
        <v/>
      </c>
      <c r="AN187" s="11" t="str">
        <f t="shared" si="121"/>
        <v/>
      </c>
      <c r="AO187" s="11" t="str">
        <f t="shared" si="122"/>
        <v/>
      </c>
      <c r="AP187" s="11" t="str">
        <f t="shared" si="123"/>
        <v/>
      </c>
      <c r="AQ187" s="11" t="str">
        <f t="shared" si="124"/>
        <v/>
      </c>
      <c r="AR187" s="11" t="str">
        <f t="shared" si="125"/>
        <v/>
      </c>
      <c r="AS187" s="11" t="str">
        <f t="shared" si="126"/>
        <v/>
      </c>
      <c r="AT187" s="11" t="str">
        <f t="shared" si="127"/>
        <v/>
      </c>
      <c r="AU187" s="11" t="str">
        <f t="shared" si="128"/>
        <v/>
      </c>
      <c r="AV187" s="11" t="str">
        <f t="shared" si="129"/>
        <v/>
      </c>
      <c r="AW187" s="11" t="str">
        <f t="shared" si="130"/>
        <v/>
      </c>
      <c r="AX187" s="12" t="str">
        <f t="shared" si="131"/>
        <v/>
      </c>
    </row>
    <row r="188" spans="3:50" ht="14.45" thickBot="1">
      <c r="C188" s="29">
        <v>6706</v>
      </c>
      <c r="D188" s="220">
        <v>1998</v>
      </c>
      <c r="E188" s="220" t="s">
        <v>445</v>
      </c>
      <c r="F188" s="220" t="s">
        <v>505</v>
      </c>
      <c r="G188" s="220" t="s">
        <v>506</v>
      </c>
      <c r="H188" s="220" t="s">
        <v>286</v>
      </c>
      <c r="I188">
        <v>2</v>
      </c>
      <c r="J188">
        <v>4</v>
      </c>
      <c r="K188">
        <v>4</v>
      </c>
      <c r="L188">
        <v>3</v>
      </c>
      <c r="M188">
        <v>3</v>
      </c>
      <c r="N188">
        <v>2</v>
      </c>
      <c r="AD188" s="5">
        <f>IF(I188="-","",IF(I188/4*AD$126=0, "",I188/4*AD$126))</f>
        <v>5</v>
      </c>
      <c r="AE188" s="6">
        <f t="shared" si="112"/>
        <v>10</v>
      </c>
      <c r="AF188" s="6">
        <f t="shared" si="113"/>
        <v>10</v>
      </c>
      <c r="AG188" s="6">
        <f t="shared" si="114"/>
        <v>1.875</v>
      </c>
      <c r="AH188" s="6">
        <f t="shared" si="115"/>
        <v>1.875</v>
      </c>
      <c r="AI188" s="6">
        <f t="shared" si="116"/>
        <v>5</v>
      </c>
      <c r="AJ188" s="6" t="str">
        <f t="shared" si="117"/>
        <v/>
      </c>
      <c r="AK188" s="6" t="str">
        <f t="shared" si="118"/>
        <v/>
      </c>
      <c r="AL188" s="6" t="str">
        <f t="shared" si="119"/>
        <v/>
      </c>
      <c r="AM188" s="6" t="str">
        <f t="shared" si="120"/>
        <v/>
      </c>
      <c r="AN188" s="6" t="str">
        <f t="shared" si="121"/>
        <v/>
      </c>
      <c r="AO188" s="6" t="str">
        <f t="shared" si="122"/>
        <v/>
      </c>
      <c r="AP188" s="6" t="str">
        <f t="shared" si="123"/>
        <v/>
      </c>
      <c r="AQ188" s="6" t="str">
        <f t="shared" si="124"/>
        <v/>
      </c>
      <c r="AR188" s="6" t="str">
        <f t="shared" si="125"/>
        <v/>
      </c>
      <c r="AS188" s="6" t="str">
        <f t="shared" si="126"/>
        <v/>
      </c>
      <c r="AT188" s="6" t="str">
        <f t="shared" si="127"/>
        <v/>
      </c>
      <c r="AU188" s="6" t="str">
        <f t="shared" si="128"/>
        <v/>
      </c>
      <c r="AV188" s="6" t="str">
        <f t="shared" si="129"/>
        <v/>
      </c>
      <c r="AW188" s="6" t="str">
        <f t="shared" si="130"/>
        <v/>
      </c>
      <c r="AX188" s="7" t="str">
        <f t="shared" si="131"/>
        <v/>
      </c>
    </row>
    <row r="189" spans="3:50" ht="14.45" thickBot="1">
      <c r="C189" s="29">
        <v>6707</v>
      </c>
      <c r="D189" s="220">
        <v>1998</v>
      </c>
      <c r="E189" s="220" t="s">
        <v>445</v>
      </c>
      <c r="F189" s="220" t="s">
        <v>505</v>
      </c>
      <c r="G189" s="220" t="s">
        <v>506</v>
      </c>
      <c r="H189" s="220" t="s">
        <v>296</v>
      </c>
      <c r="O189">
        <v>4</v>
      </c>
      <c r="P189">
        <v>3</v>
      </c>
      <c r="Q189">
        <v>1</v>
      </c>
      <c r="R189">
        <v>3</v>
      </c>
      <c r="S189">
        <v>3</v>
      </c>
      <c r="T189">
        <v>2</v>
      </c>
      <c r="AD189" s="8" t="str">
        <f t="shared" ref="AD189:AD207" si="132">IF(I189="-","",IF(I189/4*AD$126=0, "",I189/4*AD$126))</f>
        <v/>
      </c>
      <c r="AE189" t="str">
        <f t="shared" si="112"/>
        <v/>
      </c>
      <c r="AF189" t="str">
        <f t="shared" si="113"/>
        <v/>
      </c>
      <c r="AG189" t="str">
        <f t="shared" si="114"/>
        <v/>
      </c>
      <c r="AH189" t="str">
        <f t="shared" si="115"/>
        <v/>
      </c>
      <c r="AI189" t="str">
        <f t="shared" si="116"/>
        <v/>
      </c>
      <c r="AJ189">
        <f t="shared" si="117"/>
        <v>4</v>
      </c>
      <c r="AK189">
        <f t="shared" si="118"/>
        <v>3</v>
      </c>
      <c r="AL189">
        <f t="shared" si="119"/>
        <v>0.75</v>
      </c>
      <c r="AM189">
        <f t="shared" si="120"/>
        <v>2.25</v>
      </c>
      <c r="AN189">
        <f t="shared" si="121"/>
        <v>2.25</v>
      </c>
      <c r="AO189">
        <f t="shared" si="122"/>
        <v>1.5</v>
      </c>
      <c r="AP189" t="str">
        <f t="shared" si="123"/>
        <v/>
      </c>
      <c r="AQ189" t="str">
        <f t="shared" si="124"/>
        <v/>
      </c>
      <c r="AR189" t="str">
        <f t="shared" si="125"/>
        <v/>
      </c>
      <c r="AS189" t="str">
        <f t="shared" si="126"/>
        <v/>
      </c>
      <c r="AT189" t="str">
        <f t="shared" si="127"/>
        <v/>
      </c>
      <c r="AU189" t="str">
        <f t="shared" si="128"/>
        <v/>
      </c>
      <c r="AV189" t="str">
        <f t="shared" si="129"/>
        <v/>
      </c>
      <c r="AW189" t="str">
        <f t="shared" si="130"/>
        <v/>
      </c>
      <c r="AX189" s="9" t="str">
        <f t="shared" si="131"/>
        <v/>
      </c>
    </row>
    <row r="190" spans="3:50" ht="14.45" thickBot="1">
      <c r="C190" s="29">
        <v>6708</v>
      </c>
      <c r="D190" s="220">
        <v>1998</v>
      </c>
      <c r="E190" s="220" t="s">
        <v>445</v>
      </c>
      <c r="F190" s="220" t="s">
        <v>505</v>
      </c>
      <c r="G190" s="220" t="s">
        <v>506</v>
      </c>
      <c r="H190" s="225" t="s">
        <v>337</v>
      </c>
      <c r="U190">
        <v>1</v>
      </c>
      <c r="V190">
        <v>1</v>
      </c>
      <c r="W190">
        <v>1</v>
      </c>
      <c r="X190">
        <v>2</v>
      </c>
      <c r="Y190">
        <v>2</v>
      </c>
      <c r="AD190" s="8" t="str">
        <f t="shared" si="132"/>
        <v/>
      </c>
      <c r="AE190" t="str">
        <f t="shared" si="112"/>
        <v/>
      </c>
      <c r="AF190" t="str">
        <f t="shared" si="113"/>
        <v/>
      </c>
      <c r="AG190" t="str">
        <f t="shared" si="114"/>
        <v/>
      </c>
      <c r="AH190" t="str">
        <f t="shared" si="115"/>
        <v/>
      </c>
      <c r="AI190" t="str">
        <f t="shared" si="116"/>
        <v/>
      </c>
      <c r="AJ190" t="str">
        <f t="shared" si="117"/>
        <v/>
      </c>
      <c r="AK190" t="str">
        <f t="shared" si="118"/>
        <v/>
      </c>
      <c r="AL190" t="str">
        <f t="shared" si="119"/>
        <v/>
      </c>
      <c r="AM190" t="str">
        <f t="shared" si="120"/>
        <v/>
      </c>
      <c r="AN190" t="str">
        <f t="shared" si="121"/>
        <v/>
      </c>
      <c r="AO190" t="str">
        <f t="shared" si="122"/>
        <v/>
      </c>
      <c r="AP190">
        <f t="shared" si="123"/>
        <v>2.5</v>
      </c>
      <c r="AQ190">
        <f t="shared" si="124"/>
        <v>2.5</v>
      </c>
      <c r="AR190">
        <f t="shared" si="125"/>
        <v>0.3125</v>
      </c>
      <c r="AS190">
        <f t="shared" si="126"/>
        <v>0.625</v>
      </c>
      <c r="AT190">
        <f t="shared" si="127"/>
        <v>2.5</v>
      </c>
      <c r="AU190" t="str">
        <f t="shared" si="128"/>
        <v/>
      </c>
      <c r="AV190" t="str">
        <f t="shared" si="129"/>
        <v/>
      </c>
      <c r="AW190" t="str">
        <f t="shared" si="130"/>
        <v/>
      </c>
      <c r="AX190" s="9" t="str">
        <f t="shared" si="131"/>
        <v/>
      </c>
    </row>
    <row r="191" spans="3:50" ht="14.45" thickBot="1">
      <c r="C191" s="29">
        <v>6709</v>
      </c>
      <c r="D191" s="220">
        <v>1998</v>
      </c>
      <c r="E191" s="220" t="s">
        <v>445</v>
      </c>
      <c r="F191" s="220" t="s">
        <v>505</v>
      </c>
      <c r="G191" s="220" t="s">
        <v>506</v>
      </c>
      <c r="H191" s="220" t="s">
        <v>336</v>
      </c>
      <c r="Z191">
        <v>1</v>
      </c>
      <c r="AA191">
        <v>2</v>
      </c>
      <c r="AB191">
        <v>4</v>
      </c>
      <c r="AC191">
        <v>1</v>
      </c>
      <c r="AD191" s="8" t="str">
        <f t="shared" si="132"/>
        <v/>
      </c>
      <c r="AE191" t="str">
        <f t="shared" si="112"/>
        <v/>
      </c>
      <c r="AF191" t="str">
        <f t="shared" si="113"/>
        <v/>
      </c>
      <c r="AG191" t="str">
        <f t="shared" si="114"/>
        <v/>
      </c>
      <c r="AH191" t="str">
        <f t="shared" si="115"/>
        <v/>
      </c>
      <c r="AI191" t="str">
        <f t="shared" si="116"/>
        <v/>
      </c>
      <c r="AJ191" t="str">
        <f t="shared" si="117"/>
        <v/>
      </c>
      <c r="AK191" t="str">
        <f t="shared" si="118"/>
        <v/>
      </c>
      <c r="AL191" t="str">
        <f t="shared" si="119"/>
        <v/>
      </c>
      <c r="AM191" t="str">
        <f t="shared" si="120"/>
        <v/>
      </c>
      <c r="AN191" t="str">
        <f t="shared" si="121"/>
        <v/>
      </c>
      <c r="AO191" t="str">
        <f t="shared" si="122"/>
        <v/>
      </c>
      <c r="AP191" t="str">
        <f t="shared" si="123"/>
        <v/>
      </c>
      <c r="AQ191" t="str">
        <f t="shared" si="124"/>
        <v/>
      </c>
      <c r="AR191" t="str">
        <f t="shared" si="125"/>
        <v/>
      </c>
      <c r="AS191" t="str">
        <f t="shared" si="126"/>
        <v/>
      </c>
      <c r="AT191" t="str">
        <f t="shared" si="127"/>
        <v/>
      </c>
      <c r="AU191">
        <f t="shared" si="128"/>
        <v>0.3125</v>
      </c>
      <c r="AV191">
        <f t="shared" si="129"/>
        <v>0.625</v>
      </c>
      <c r="AW191">
        <f t="shared" si="130"/>
        <v>2.5</v>
      </c>
      <c r="AX191" s="9">
        <f t="shared" si="131"/>
        <v>0.625</v>
      </c>
    </row>
    <row r="192" spans="3:50" ht="14.45" thickBot="1">
      <c r="C192" s="29">
        <v>6710</v>
      </c>
      <c r="D192" s="102">
        <v>1998</v>
      </c>
      <c r="E192" s="102" t="s">
        <v>509</v>
      </c>
      <c r="F192" s="102" t="s">
        <v>505</v>
      </c>
      <c r="G192" s="102" t="s">
        <v>506</v>
      </c>
      <c r="H192" s="102" t="s">
        <v>286</v>
      </c>
      <c r="I192">
        <v>2</v>
      </c>
      <c r="J192">
        <v>4</v>
      </c>
      <c r="K192">
        <v>3</v>
      </c>
      <c r="L192">
        <v>2</v>
      </c>
      <c r="M192">
        <v>3</v>
      </c>
      <c r="N192">
        <v>3</v>
      </c>
      <c r="AD192" s="8">
        <f t="shared" si="132"/>
        <v>5</v>
      </c>
      <c r="AE192">
        <f t="shared" si="112"/>
        <v>10</v>
      </c>
      <c r="AF192">
        <f t="shared" si="113"/>
        <v>7.5</v>
      </c>
      <c r="AG192">
        <f t="shared" si="114"/>
        <v>1.25</v>
      </c>
      <c r="AH192">
        <f t="shared" si="115"/>
        <v>1.875</v>
      </c>
      <c r="AI192">
        <f t="shared" si="116"/>
        <v>7.5</v>
      </c>
      <c r="AJ192" t="str">
        <f t="shared" si="117"/>
        <v/>
      </c>
      <c r="AK192" t="str">
        <f t="shared" si="118"/>
        <v/>
      </c>
      <c r="AL192" t="str">
        <f t="shared" si="119"/>
        <v/>
      </c>
      <c r="AM192" t="str">
        <f t="shared" si="120"/>
        <v/>
      </c>
      <c r="AN192" t="str">
        <f t="shared" si="121"/>
        <v/>
      </c>
      <c r="AO192" t="str">
        <f t="shared" si="122"/>
        <v/>
      </c>
      <c r="AP192" t="str">
        <f t="shared" si="123"/>
        <v/>
      </c>
      <c r="AQ192" t="str">
        <f t="shared" si="124"/>
        <v/>
      </c>
      <c r="AR192" t="str">
        <f t="shared" si="125"/>
        <v/>
      </c>
      <c r="AS192" t="str">
        <f t="shared" si="126"/>
        <v/>
      </c>
      <c r="AT192" t="str">
        <f t="shared" si="127"/>
        <v/>
      </c>
      <c r="AU192" t="str">
        <f t="shared" si="128"/>
        <v/>
      </c>
      <c r="AV192" t="str">
        <f t="shared" si="129"/>
        <v/>
      </c>
      <c r="AW192" t="str">
        <f t="shared" si="130"/>
        <v/>
      </c>
      <c r="AX192" s="9" t="str">
        <f t="shared" si="131"/>
        <v/>
      </c>
    </row>
    <row r="193" spans="3:82" ht="14.45" thickBot="1">
      <c r="C193" s="29">
        <v>6711</v>
      </c>
      <c r="D193" s="102">
        <v>1998</v>
      </c>
      <c r="E193" s="102" t="s">
        <v>509</v>
      </c>
      <c r="F193" s="102" t="s">
        <v>505</v>
      </c>
      <c r="G193" s="102" t="s">
        <v>506</v>
      </c>
      <c r="H193" s="102" t="s">
        <v>296</v>
      </c>
      <c r="O193">
        <v>3</v>
      </c>
      <c r="P193">
        <v>2</v>
      </c>
      <c r="Q193">
        <v>3</v>
      </c>
      <c r="R193">
        <v>1</v>
      </c>
      <c r="S193">
        <v>3</v>
      </c>
      <c r="T193">
        <v>1</v>
      </c>
      <c r="AD193" s="8" t="str">
        <f t="shared" si="132"/>
        <v/>
      </c>
      <c r="AE193" t="str">
        <f t="shared" si="112"/>
        <v/>
      </c>
      <c r="AF193" t="str">
        <f t="shared" si="113"/>
        <v/>
      </c>
      <c r="AG193" t="str">
        <f t="shared" si="114"/>
        <v/>
      </c>
      <c r="AH193" t="str">
        <f t="shared" si="115"/>
        <v/>
      </c>
      <c r="AI193" t="str">
        <f t="shared" si="116"/>
        <v/>
      </c>
      <c r="AJ193">
        <f t="shared" si="117"/>
        <v>3</v>
      </c>
      <c r="AK193">
        <f t="shared" si="118"/>
        <v>2</v>
      </c>
      <c r="AL193">
        <f t="shared" si="119"/>
        <v>2.25</v>
      </c>
      <c r="AM193">
        <f t="shared" si="120"/>
        <v>0.75</v>
      </c>
      <c r="AN193">
        <f t="shared" si="121"/>
        <v>2.25</v>
      </c>
      <c r="AO193">
        <f t="shared" si="122"/>
        <v>0.75</v>
      </c>
      <c r="AP193" t="str">
        <f t="shared" si="123"/>
        <v/>
      </c>
      <c r="AQ193" t="str">
        <f t="shared" si="124"/>
        <v/>
      </c>
      <c r="AR193" t="str">
        <f t="shared" si="125"/>
        <v/>
      </c>
      <c r="AS193" t="str">
        <f t="shared" si="126"/>
        <v/>
      </c>
      <c r="AT193" t="str">
        <f t="shared" si="127"/>
        <v/>
      </c>
      <c r="AU193" t="str">
        <f t="shared" si="128"/>
        <v/>
      </c>
      <c r="AV193" t="str">
        <f t="shared" si="129"/>
        <v/>
      </c>
      <c r="AW193" t="str">
        <f t="shared" si="130"/>
        <v/>
      </c>
      <c r="AX193" s="9" t="str">
        <f t="shared" si="131"/>
        <v/>
      </c>
    </row>
    <row r="194" spans="3:82" ht="14.45" thickBot="1">
      <c r="C194" s="29">
        <v>6712</v>
      </c>
      <c r="D194" s="102">
        <v>1998</v>
      </c>
      <c r="E194" s="102" t="s">
        <v>509</v>
      </c>
      <c r="F194" s="102" t="s">
        <v>505</v>
      </c>
      <c r="G194" s="102" t="s">
        <v>506</v>
      </c>
      <c r="H194" s="226" t="s">
        <v>337</v>
      </c>
      <c r="U194">
        <v>2</v>
      </c>
      <c r="V194">
        <v>4</v>
      </c>
      <c r="W194">
        <v>1</v>
      </c>
      <c r="X194">
        <v>2</v>
      </c>
      <c r="Y194">
        <v>1</v>
      </c>
      <c r="AD194" s="8" t="str">
        <f t="shared" si="132"/>
        <v/>
      </c>
      <c r="AE194" t="str">
        <f t="shared" si="112"/>
        <v/>
      </c>
      <c r="AF194" t="str">
        <f t="shared" si="113"/>
        <v/>
      </c>
      <c r="AG194" t="str">
        <f t="shared" si="114"/>
        <v/>
      </c>
      <c r="AH194" t="str">
        <f t="shared" si="115"/>
        <v/>
      </c>
      <c r="AI194" t="str">
        <f t="shared" si="116"/>
        <v/>
      </c>
      <c r="AJ194" t="str">
        <f t="shared" si="117"/>
        <v/>
      </c>
      <c r="AK194" t="str">
        <f t="shared" si="118"/>
        <v/>
      </c>
      <c r="AL194" t="str">
        <f t="shared" si="119"/>
        <v/>
      </c>
      <c r="AM194" t="str">
        <f t="shared" si="120"/>
        <v/>
      </c>
      <c r="AN194" t="str">
        <f t="shared" si="121"/>
        <v/>
      </c>
      <c r="AO194" t="str">
        <f t="shared" si="122"/>
        <v/>
      </c>
      <c r="AP194">
        <f t="shared" si="123"/>
        <v>5</v>
      </c>
      <c r="AQ194">
        <f t="shared" si="124"/>
        <v>10</v>
      </c>
      <c r="AR194">
        <f t="shared" si="125"/>
        <v>0.3125</v>
      </c>
      <c r="AS194">
        <f t="shared" si="126"/>
        <v>0.625</v>
      </c>
      <c r="AT194">
        <f t="shared" si="127"/>
        <v>1.25</v>
      </c>
      <c r="AU194" t="str">
        <f t="shared" si="128"/>
        <v/>
      </c>
      <c r="AV194" t="str">
        <f t="shared" si="129"/>
        <v/>
      </c>
      <c r="AW194" t="str">
        <f t="shared" si="130"/>
        <v/>
      </c>
      <c r="AX194" s="9" t="str">
        <f t="shared" si="131"/>
        <v/>
      </c>
    </row>
    <row r="195" spans="3:82" ht="14.45" thickBot="1">
      <c r="C195" s="29">
        <v>6713</v>
      </c>
      <c r="D195" s="102">
        <v>1998</v>
      </c>
      <c r="E195" s="102" t="s">
        <v>509</v>
      </c>
      <c r="F195" s="102" t="s">
        <v>505</v>
      </c>
      <c r="G195" s="102" t="s">
        <v>506</v>
      </c>
      <c r="H195" s="102" t="s">
        <v>336</v>
      </c>
      <c r="Z195">
        <v>2</v>
      </c>
      <c r="AA195">
        <v>4</v>
      </c>
      <c r="AB195">
        <v>1</v>
      </c>
      <c r="AC195">
        <v>4</v>
      </c>
      <c r="AD195" s="8" t="str">
        <f t="shared" si="132"/>
        <v/>
      </c>
      <c r="AE195" t="str">
        <f t="shared" si="112"/>
        <v/>
      </c>
      <c r="AF195" t="str">
        <f t="shared" si="113"/>
        <v/>
      </c>
      <c r="AG195" t="str">
        <f t="shared" si="114"/>
        <v/>
      </c>
      <c r="AH195" t="str">
        <f t="shared" si="115"/>
        <v/>
      </c>
      <c r="AI195" t="str">
        <f t="shared" si="116"/>
        <v/>
      </c>
      <c r="AJ195" t="str">
        <f t="shared" si="117"/>
        <v/>
      </c>
      <c r="AK195" t="str">
        <f t="shared" si="118"/>
        <v/>
      </c>
      <c r="AL195" t="str">
        <f t="shared" si="119"/>
        <v/>
      </c>
      <c r="AM195" t="str">
        <f t="shared" si="120"/>
        <v/>
      </c>
      <c r="AN195" t="str">
        <f t="shared" si="121"/>
        <v/>
      </c>
      <c r="AO195" t="str">
        <f t="shared" si="122"/>
        <v/>
      </c>
      <c r="AP195" t="str">
        <f t="shared" si="123"/>
        <v/>
      </c>
      <c r="AQ195" t="str">
        <f t="shared" si="124"/>
        <v/>
      </c>
      <c r="AR195" t="str">
        <f t="shared" si="125"/>
        <v/>
      </c>
      <c r="AS195" t="str">
        <f t="shared" si="126"/>
        <v/>
      </c>
      <c r="AT195" t="str">
        <f t="shared" si="127"/>
        <v/>
      </c>
      <c r="AU195">
        <f t="shared" si="128"/>
        <v>0.625</v>
      </c>
      <c r="AV195">
        <f t="shared" si="129"/>
        <v>1.25</v>
      </c>
      <c r="AW195">
        <f t="shared" si="130"/>
        <v>0.625</v>
      </c>
      <c r="AX195" s="9">
        <f t="shared" si="131"/>
        <v>2.5</v>
      </c>
    </row>
    <row r="196" spans="3:82" ht="14.45" thickBot="1">
      <c r="C196" s="29">
        <v>6714</v>
      </c>
      <c r="D196" s="220">
        <v>1998</v>
      </c>
      <c r="E196" s="220" t="s">
        <v>510</v>
      </c>
      <c r="F196" s="220" t="s">
        <v>505</v>
      </c>
      <c r="G196" s="220" t="s">
        <v>506</v>
      </c>
      <c r="H196" s="220" t="s">
        <v>286</v>
      </c>
      <c r="I196">
        <v>2</v>
      </c>
      <c r="J196">
        <v>1</v>
      </c>
      <c r="K196">
        <v>2</v>
      </c>
      <c r="L196">
        <v>3</v>
      </c>
      <c r="M196">
        <v>1</v>
      </c>
      <c r="N196">
        <v>3</v>
      </c>
      <c r="AD196" s="8">
        <f t="shared" si="132"/>
        <v>5</v>
      </c>
      <c r="AE196">
        <f t="shared" si="112"/>
        <v>2.5</v>
      </c>
      <c r="AF196">
        <f t="shared" si="113"/>
        <v>5</v>
      </c>
      <c r="AG196">
        <f t="shared" si="114"/>
        <v>1.875</v>
      </c>
      <c r="AH196">
        <f t="shared" si="115"/>
        <v>0.625</v>
      </c>
      <c r="AI196">
        <f t="shared" si="116"/>
        <v>7.5</v>
      </c>
      <c r="AJ196" t="str">
        <f t="shared" si="117"/>
        <v/>
      </c>
      <c r="AK196" t="str">
        <f t="shared" si="118"/>
        <v/>
      </c>
      <c r="AL196" t="str">
        <f t="shared" si="119"/>
        <v/>
      </c>
      <c r="AM196" t="str">
        <f t="shared" si="120"/>
        <v/>
      </c>
      <c r="AN196" t="str">
        <f t="shared" si="121"/>
        <v/>
      </c>
      <c r="AO196" t="str">
        <f t="shared" si="122"/>
        <v/>
      </c>
      <c r="AP196" t="str">
        <f t="shared" si="123"/>
        <v/>
      </c>
      <c r="AQ196" t="str">
        <f t="shared" si="124"/>
        <v/>
      </c>
      <c r="AR196" t="str">
        <f t="shared" si="125"/>
        <v/>
      </c>
      <c r="AS196" t="str">
        <f t="shared" si="126"/>
        <v/>
      </c>
      <c r="AT196" t="str">
        <f t="shared" si="127"/>
        <v/>
      </c>
      <c r="AU196" t="str">
        <f t="shared" si="128"/>
        <v/>
      </c>
      <c r="AV196" t="str">
        <f t="shared" si="129"/>
        <v/>
      </c>
      <c r="AW196" t="str">
        <f t="shared" si="130"/>
        <v/>
      </c>
      <c r="AX196" s="9" t="str">
        <f t="shared" si="131"/>
        <v/>
      </c>
    </row>
    <row r="197" spans="3:82" ht="14.45" thickBot="1">
      <c r="C197" s="29">
        <v>6715</v>
      </c>
      <c r="D197" s="220">
        <v>1998</v>
      </c>
      <c r="E197" s="220" t="s">
        <v>510</v>
      </c>
      <c r="F197" s="220" t="s">
        <v>505</v>
      </c>
      <c r="G197" s="220" t="s">
        <v>506</v>
      </c>
      <c r="H197" s="220" t="s">
        <v>296</v>
      </c>
      <c r="O197">
        <v>1</v>
      </c>
      <c r="P197">
        <v>4</v>
      </c>
      <c r="Q197">
        <v>3</v>
      </c>
      <c r="R197">
        <v>1</v>
      </c>
      <c r="S197">
        <v>3</v>
      </c>
      <c r="T197">
        <v>4</v>
      </c>
      <c r="AD197" s="8" t="str">
        <f t="shared" si="132"/>
        <v/>
      </c>
      <c r="AE197" t="str">
        <f t="shared" si="112"/>
        <v/>
      </c>
      <c r="AF197" t="str">
        <f t="shared" si="113"/>
        <v/>
      </c>
      <c r="AG197" t="str">
        <f t="shared" si="114"/>
        <v/>
      </c>
      <c r="AH197" t="str">
        <f t="shared" si="115"/>
        <v/>
      </c>
      <c r="AI197" t="str">
        <f t="shared" si="116"/>
        <v/>
      </c>
      <c r="AJ197">
        <f t="shared" si="117"/>
        <v>1</v>
      </c>
      <c r="AK197">
        <f t="shared" si="118"/>
        <v>4</v>
      </c>
      <c r="AL197">
        <f t="shared" si="119"/>
        <v>2.25</v>
      </c>
      <c r="AM197">
        <f t="shared" si="120"/>
        <v>0.75</v>
      </c>
      <c r="AN197">
        <f t="shared" si="121"/>
        <v>2.25</v>
      </c>
      <c r="AO197">
        <f t="shared" si="122"/>
        <v>3</v>
      </c>
      <c r="AP197" t="str">
        <f t="shared" si="123"/>
        <v/>
      </c>
      <c r="AQ197" t="str">
        <f t="shared" si="124"/>
        <v/>
      </c>
      <c r="AR197" t="str">
        <f t="shared" si="125"/>
        <v/>
      </c>
      <c r="AS197" t="str">
        <f t="shared" si="126"/>
        <v/>
      </c>
      <c r="AT197" t="str">
        <f t="shared" si="127"/>
        <v/>
      </c>
      <c r="AU197" t="str">
        <f t="shared" si="128"/>
        <v/>
      </c>
      <c r="AV197" t="str">
        <f t="shared" si="129"/>
        <v/>
      </c>
      <c r="AW197" t="str">
        <f t="shared" si="130"/>
        <v/>
      </c>
      <c r="AX197" s="9" t="str">
        <f t="shared" si="131"/>
        <v/>
      </c>
    </row>
    <row r="198" spans="3:82" ht="14.45" thickBot="1">
      <c r="C198" s="29">
        <v>6716</v>
      </c>
      <c r="D198" s="220">
        <v>1998</v>
      </c>
      <c r="E198" s="220" t="s">
        <v>510</v>
      </c>
      <c r="F198" s="220" t="s">
        <v>505</v>
      </c>
      <c r="G198" s="220" t="s">
        <v>506</v>
      </c>
      <c r="H198" s="225" t="s">
        <v>337</v>
      </c>
      <c r="U198">
        <v>4</v>
      </c>
      <c r="V198">
        <v>3</v>
      </c>
      <c r="W198">
        <v>2</v>
      </c>
      <c r="X198">
        <v>3</v>
      </c>
      <c r="Y198">
        <v>4</v>
      </c>
      <c r="AD198" s="8" t="str">
        <f t="shared" si="132"/>
        <v/>
      </c>
      <c r="AE198" t="str">
        <f t="shared" si="112"/>
        <v/>
      </c>
      <c r="AF198" t="str">
        <f t="shared" si="113"/>
        <v/>
      </c>
      <c r="AG198" t="str">
        <f t="shared" si="114"/>
        <v/>
      </c>
      <c r="AH198" t="str">
        <f t="shared" si="115"/>
        <v/>
      </c>
      <c r="AI198" t="str">
        <f t="shared" si="116"/>
        <v/>
      </c>
      <c r="AJ198" t="str">
        <f t="shared" si="117"/>
        <v/>
      </c>
      <c r="AK198" t="str">
        <f t="shared" si="118"/>
        <v/>
      </c>
      <c r="AL198" t="str">
        <f t="shared" si="119"/>
        <v/>
      </c>
      <c r="AM198" t="str">
        <f t="shared" si="120"/>
        <v/>
      </c>
      <c r="AN198" t="str">
        <f t="shared" si="121"/>
        <v/>
      </c>
      <c r="AO198" t="str">
        <f t="shared" si="122"/>
        <v/>
      </c>
      <c r="AP198">
        <f t="shared" si="123"/>
        <v>10</v>
      </c>
      <c r="AQ198">
        <f t="shared" si="124"/>
        <v>7.5</v>
      </c>
      <c r="AR198">
        <f t="shared" si="125"/>
        <v>0.625</v>
      </c>
      <c r="AS198">
        <f t="shared" si="126"/>
        <v>0.9375</v>
      </c>
      <c r="AT198">
        <f t="shared" si="127"/>
        <v>5</v>
      </c>
      <c r="AU198" t="str">
        <f t="shared" si="128"/>
        <v/>
      </c>
      <c r="AV198" t="str">
        <f t="shared" si="129"/>
        <v/>
      </c>
      <c r="AW198" t="str">
        <f t="shared" si="130"/>
        <v/>
      </c>
      <c r="AX198" s="9" t="str">
        <f t="shared" si="131"/>
        <v/>
      </c>
    </row>
    <row r="199" spans="3:82" ht="14.45" thickBot="1">
      <c r="C199" s="29">
        <v>6717</v>
      </c>
      <c r="D199" s="220">
        <v>1998</v>
      </c>
      <c r="E199" s="220" t="s">
        <v>510</v>
      </c>
      <c r="F199" s="220" t="s">
        <v>505</v>
      </c>
      <c r="G199" s="220" t="s">
        <v>506</v>
      </c>
      <c r="H199" s="220" t="s">
        <v>336</v>
      </c>
      <c r="Z199">
        <v>2</v>
      </c>
      <c r="AA199">
        <v>1</v>
      </c>
      <c r="AB199">
        <v>2</v>
      </c>
      <c r="AC199">
        <v>4</v>
      </c>
      <c r="AD199" s="8" t="str">
        <f t="shared" si="132"/>
        <v/>
      </c>
      <c r="AE199" t="str">
        <f t="shared" si="112"/>
        <v/>
      </c>
      <c r="AF199" t="str">
        <f t="shared" si="113"/>
        <v/>
      </c>
      <c r="AG199" t="str">
        <f t="shared" si="114"/>
        <v/>
      </c>
      <c r="AH199" t="str">
        <f t="shared" si="115"/>
        <v/>
      </c>
      <c r="AI199" t="str">
        <f t="shared" si="116"/>
        <v/>
      </c>
      <c r="AJ199" t="str">
        <f t="shared" si="117"/>
        <v/>
      </c>
      <c r="AK199" t="str">
        <f t="shared" si="118"/>
        <v/>
      </c>
      <c r="AL199" t="str">
        <f t="shared" si="119"/>
        <v/>
      </c>
      <c r="AM199" t="str">
        <f t="shared" si="120"/>
        <v/>
      </c>
      <c r="AN199" t="str">
        <f t="shared" si="121"/>
        <v/>
      </c>
      <c r="AO199" t="str">
        <f t="shared" si="122"/>
        <v/>
      </c>
      <c r="AP199" t="str">
        <f t="shared" si="123"/>
        <v/>
      </c>
      <c r="AQ199" t="str">
        <f t="shared" si="124"/>
        <v/>
      </c>
      <c r="AR199" t="str">
        <f t="shared" si="125"/>
        <v/>
      </c>
      <c r="AS199" t="str">
        <f t="shared" si="126"/>
        <v/>
      </c>
      <c r="AT199" t="str">
        <f t="shared" si="127"/>
        <v/>
      </c>
      <c r="AU199">
        <f t="shared" si="128"/>
        <v>0.625</v>
      </c>
      <c r="AV199">
        <f t="shared" si="129"/>
        <v>0.3125</v>
      </c>
      <c r="AW199">
        <f t="shared" si="130"/>
        <v>1.25</v>
      </c>
      <c r="AX199" s="9">
        <f t="shared" si="131"/>
        <v>2.5</v>
      </c>
    </row>
    <row r="200" spans="3:82" ht="14.45" thickBot="1">
      <c r="C200" s="29">
        <v>6718</v>
      </c>
      <c r="D200" s="102">
        <v>1998</v>
      </c>
      <c r="E200" s="102" t="s">
        <v>511</v>
      </c>
      <c r="F200" s="102" t="s">
        <v>505</v>
      </c>
      <c r="G200" s="102" t="s">
        <v>506</v>
      </c>
      <c r="H200" s="102" t="s">
        <v>286</v>
      </c>
      <c r="I200">
        <v>3</v>
      </c>
      <c r="J200">
        <v>4</v>
      </c>
      <c r="K200">
        <v>2</v>
      </c>
      <c r="L200">
        <v>2</v>
      </c>
      <c r="M200">
        <v>1</v>
      </c>
      <c r="N200">
        <v>4</v>
      </c>
      <c r="AD200" s="8">
        <f t="shared" si="132"/>
        <v>7.5</v>
      </c>
      <c r="AE200">
        <f t="shared" si="112"/>
        <v>10</v>
      </c>
      <c r="AF200">
        <f t="shared" si="113"/>
        <v>5</v>
      </c>
      <c r="AG200">
        <f t="shared" si="114"/>
        <v>1.25</v>
      </c>
      <c r="AH200">
        <f t="shared" si="115"/>
        <v>0.625</v>
      </c>
      <c r="AI200">
        <f t="shared" si="116"/>
        <v>10</v>
      </c>
      <c r="AJ200" t="str">
        <f t="shared" si="117"/>
        <v/>
      </c>
      <c r="AK200" t="str">
        <f t="shared" si="118"/>
        <v/>
      </c>
      <c r="AL200" t="str">
        <f t="shared" si="119"/>
        <v/>
      </c>
      <c r="AM200" t="str">
        <f t="shared" si="120"/>
        <v/>
      </c>
      <c r="AN200" t="str">
        <f t="shared" si="121"/>
        <v/>
      </c>
      <c r="AO200" t="str">
        <f t="shared" si="122"/>
        <v/>
      </c>
      <c r="AP200" t="str">
        <f t="shared" si="123"/>
        <v/>
      </c>
      <c r="AQ200" t="str">
        <f t="shared" si="124"/>
        <v/>
      </c>
      <c r="AR200" t="str">
        <f t="shared" si="125"/>
        <v/>
      </c>
      <c r="AS200" t="str">
        <f t="shared" si="126"/>
        <v/>
      </c>
      <c r="AT200" t="str">
        <f t="shared" si="127"/>
        <v/>
      </c>
      <c r="AU200" t="str">
        <f t="shared" si="128"/>
        <v/>
      </c>
      <c r="AV200" t="str">
        <f t="shared" si="129"/>
        <v/>
      </c>
      <c r="AW200" t="str">
        <f t="shared" si="130"/>
        <v/>
      </c>
      <c r="AX200" s="9" t="str">
        <f t="shared" si="131"/>
        <v/>
      </c>
    </row>
    <row r="201" spans="3:82" ht="14.45" thickBot="1">
      <c r="C201" s="29">
        <v>6719</v>
      </c>
      <c r="D201" s="102">
        <v>1998</v>
      </c>
      <c r="E201" s="102" t="s">
        <v>511</v>
      </c>
      <c r="F201" s="102" t="s">
        <v>505</v>
      </c>
      <c r="G201" s="102" t="s">
        <v>506</v>
      </c>
      <c r="H201" s="102" t="s">
        <v>296</v>
      </c>
      <c r="O201">
        <v>2</v>
      </c>
      <c r="P201">
        <v>1</v>
      </c>
      <c r="Q201">
        <v>2</v>
      </c>
      <c r="R201">
        <v>3</v>
      </c>
      <c r="S201">
        <v>1</v>
      </c>
      <c r="T201">
        <v>3</v>
      </c>
      <c r="AD201" s="8" t="str">
        <f t="shared" si="132"/>
        <v/>
      </c>
      <c r="AE201" t="str">
        <f t="shared" si="112"/>
        <v/>
      </c>
      <c r="AF201" t="str">
        <f t="shared" si="113"/>
        <v/>
      </c>
      <c r="AG201" t="str">
        <f t="shared" si="114"/>
        <v/>
      </c>
      <c r="AH201" t="str">
        <f t="shared" si="115"/>
        <v/>
      </c>
      <c r="AI201" t="str">
        <f t="shared" si="116"/>
        <v/>
      </c>
      <c r="AJ201">
        <f t="shared" si="117"/>
        <v>2</v>
      </c>
      <c r="AK201">
        <f t="shared" si="118"/>
        <v>1</v>
      </c>
      <c r="AL201">
        <f t="shared" si="119"/>
        <v>1.5</v>
      </c>
      <c r="AM201">
        <f t="shared" si="120"/>
        <v>2.25</v>
      </c>
      <c r="AN201">
        <f t="shared" si="121"/>
        <v>0.75</v>
      </c>
      <c r="AO201">
        <f t="shared" si="122"/>
        <v>2.25</v>
      </c>
      <c r="AP201" t="str">
        <f t="shared" si="123"/>
        <v/>
      </c>
      <c r="AQ201" t="str">
        <f t="shared" si="124"/>
        <v/>
      </c>
      <c r="AR201" t="str">
        <f t="shared" si="125"/>
        <v/>
      </c>
      <c r="AS201" t="str">
        <f t="shared" si="126"/>
        <v/>
      </c>
      <c r="AT201" t="str">
        <f t="shared" si="127"/>
        <v/>
      </c>
      <c r="AU201" t="str">
        <f t="shared" si="128"/>
        <v/>
      </c>
      <c r="AV201" t="str">
        <f t="shared" si="129"/>
        <v/>
      </c>
      <c r="AW201" t="str">
        <f t="shared" si="130"/>
        <v/>
      </c>
      <c r="AX201" s="9" t="str">
        <f t="shared" si="131"/>
        <v/>
      </c>
    </row>
    <row r="202" spans="3:82" ht="14.45" thickBot="1">
      <c r="C202" s="29">
        <v>6720</v>
      </c>
      <c r="D202" s="102">
        <v>1998</v>
      </c>
      <c r="E202" s="102" t="s">
        <v>511</v>
      </c>
      <c r="F202" s="102" t="s">
        <v>505</v>
      </c>
      <c r="G202" s="102" t="s">
        <v>506</v>
      </c>
      <c r="H202" s="226" t="s">
        <v>337</v>
      </c>
      <c r="U202">
        <v>4</v>
      </c>
      <c r="V202">
        <v>2</v>
      </c>
      <c r="W202">
        <v>1</v>
      </c>
      <c r="X202">
        <v>3</v>
      </c>
      <c r="Y202">
        <v>2</v>
      </c>
      <c r="AD202" s="8" t="str">
        <f t="shared" si="132"/>
        <v/>
      </c>
      <c r="AE202" t="str">
        <f t="shared" si="112"/>
        <v/>
      </c>
      <c r="AF202" t="str">
        <f t="shared" si="113"/>
        <v/>
      </c>
      <c r="AG202" t="str">
        <f t="shared" si="114"/>
        <v/>
      </c>
      <c r="AH202" t="str">
        <f t="shared" si="115"/>
        <v/>
      </c>
      <c r="AI202" t="str">
        <f t="shared" si="116"/>
        <v/>
      </c>
      <c r="AJ202" t="str">
        <f t="shared" si="117"/>
        <v/>
      </c>
      <c r="AK202" t="str">
        <f t="shared" si="118"/>
        <v/>
      </c>
      <c r="AL202" t="str">
        <f t="shared" si="119"/>
        <v/>
      </c>
      <c r="AM202" t="str">
        <f t="shared" si="120"/>
        <v/>
      </c>
      <c r="AN202" t="str">
        <f t="shared" si="121"/>
        <v/>
      </c>
      <c r="AO202" t="str">
        <f t="shared" si="122"/>
        <v/>
      </c>
      <c r="AP202">
        <f t="shared" si="123"/>
        <v>10</v>
      </c>
      <c r="AQ202">
        <f t="shared" si="124"/>
        <v>5</v>
      </c>
      <c r="AR202">
        <f t="shared" si="125"/>
        <v>0.3125</v>
      </c>
      <c r="AS202">
        <f t="shared" si="126"/>
        <v>0.9375</v>
      </c>
      <c r="AT202">
        <f t="shared" si="127"/>
        <v>2.5</v>
      </c>
      <c r="AU202" t="str">
        <f t="shared" si="128"/>
        <v/>
      </c>
      <c r="AV202" t="str">
        <f t="shared" si="129"/>
        <v/>
      </c>
      <c r="AW202" t="str">
        <f t="shared" si="130"/>
        <v/>
      </c>
      <c r="AX202" s="9" t="str">
        <f t="shared" si="131"/>
        <v/>
      </c>
    </row>
    <row r="203" spans="3:82" ht="14.45" thickBot="1">
      <c r="C203" s="29">
        <v>6721</v>
      </c>
      <c r="D203" s="102">
        <v>1998</v>
      </c>
      <c r="E203" s="102" t="s">
        <v>511</v>
      </c>
      <c r="F203" s="102" t="s">
        <v>505</v>
      </c>
      <c r="G203" s="102" t="s">
        <v>506</v>
      </c>
      <c r="H203" s="102" t="s">
        <v>336</v>
      </c>
      <c r="Z203">
        <v>1</v>
      </c>
      <c r="AA203">
        <v>3</v>
      </c>
      <c r="AB203">
        <v>4</v>
      </c>
      <c r="AC203">
        <v>3</v>
      </c>
      <c r="AD203" s="8" t="str">
        <f t="shared" si="132"/>
        <v/>
      </c>
      <c r="AE203" t="str">
        <f t="shared" si="112"/>
        <v/>
      </c>
      <c r="AF203" t="str">
        <f t="shared" si="113"/>
        <v/>
      </c>
      <c r="AG203" t="str">
        <f t="shared" si="114"/>
        <v/>
      </c>
      <c r="AH203" t="str">
        <f t="shared" si="115"/>
        <v/>
      </c>
      <c r="AI203" t="str">
        <f t="shared" si="116"/>
        <v/>
      </c>
      <c r="AJ203" t="str">
        <f t="shared" si="117"/>
        <v/>
      </c>
      <c r="AK203" t="str">
        <f t="shared" si="118"/>
        <v/>
      </c>
      <c r="AL203" t="str">
        <f t="shared" si="119"/>
        <v/>
      </c>
      <c r="AM203" t="str">
        <f t="shared" si="120"/>
        <v/>
      </c>
      <c r="AN203" t="str">
        <f t="shared" si="121"/>
        <v/>
      </c>
      <c r="AO203" t="str">
        <f t="shared" si="122"/>
        <v/>
      </c>
      <c r="AP203" t="str">
        <f t="shared" si="123"/>
        <v/>
      </c>
      <c r="AQ203" t="str">
        <f t="shared" si="124"/>
        <v/>
      </c>
      <c r="AR203" t="str">
        <f t="shared" si="125"/>
        <v/>
      </c>
      <c r="AS203" t="str">
        <f t="shared" si="126"/>
        <v/>
      </c>
      <c r="AT203" t="str">
        <f t="shared" si="127"/>
        <v/>
      </c>
      <c r="AU203">
        <f t="shared" si="128"/>
        <v>0.3125</v>
      </c>
      <c r="AV203">
        <f t="shared" si="129"/>
        <v>0.9375</v>
      </c>
      <c r="AW203">
        <f t="shared" si="130"/>
        <v>2.5</v>
      </c>
      <c r="AX203" s="9">
        <f t="shared" si="131"/>
        <v>1.875</v>
      </c>
    </row>
    <row r="204" spans="3:82" ht="14.45" thickBot="1">
      <c r="C204" s="29">
        <v>6722</v>
      </c>
      <c r="D204" s="220">
        <v>1998</v>
      </c>
      <c r="E204" s="220" t="s">
        <v>512</v>
      </c>
      <c r="F204" s="220" t="s">
        <v>505</v>
      </c>
      <c r="G204" s="220" t="s">
        <v>506</v>
      </c>
      <c r="H204" s="220" t="s">
        <v>286</v>
      </c>
      <c r="I204">
        <v>3</v>
      </c>
      <c r="J204">
        <v>2</v>
      </c>
      <c r="K204">
        <v>2</v>
      </c>
      <c r="L204">
        <v>2</v>
      </c>
      <c r="M204">
        <v>1</v>
      </c>
      <c r="N204">
        <v>2</v>
      </c>
      <c r="AD204" s="8">
        <f t="shared" si="132"/>
        <v>7.5</v>
      </c>
      <c r="AE204">
        <f t="shared" si="112"/>
        <v>5</v>
      </c>
      <c r="AF204">
        <f t="shared" si="113"/>
        <v>5</v>
      </c>
      <c r="AG204">
        <f t="shared" si="114"/>
        <v>1.25</v>
      </c>
      <c r="AH204">
        <f t="shared" si="115"/>
        <v>0.625</v>
      </c>
      <c r="AI204">
        <f t="shared" si="116"/>
        <v>5</v>
      </c>
      <c r="AJ204" t="str">
        <f t="shared" si="117"/>
        <v/>
      </c>
      <c r="AK204" t="str">
        <f t="shared" si="118"/>
        <v/>
      </c>
      <c r="AL204" t="str">
        <f t="shared" si="119"/>
        <v/>
      </c>
      <c r="AM204" t="str">
        <f t="shared" si="120"/>
        <v/>
      </c>
      <c r="AN204" t="str">
        <f t="shared" si="121"/>
        <v/>
      </c>
      <c r="AO204" t="str">
        <f t="shared" si="122"/>
        <v/>
      </c>
      <c r="AP204" t="str">
        <f t="shared" si="123"/>
        <v/>
      </c>
      <c r="AQ204" t="str">
        <f t="shared" si="124"/>
        <v/>
      </c>
      <c r="AR204" t="str">
        <f t="shared" si="125"/>
        <v/>
      </c>
      <c r="AS204" t="str">
        <f t="shared" si="126"/>
        <v/>
      </c>
      <c r="AT204" t="str">
        <f t="shared" si="127"/>
        <v/>
      </c>
      <c r="AU204" t="str">
        <f t="shared" si="128"/>
        <v/>
      </c>
      <c r="AV204" t="str">
        <f t="shared" si="129"/>
        <v/>
      </c>
      <c r="AW204" t="str">
        <f t="shared" si="130"/>
        <v/>
      </c>
      <c r="AX204" s="9" t="str">
        <f t="shared" si="131"/>
        <v/>
      </c>
    </row>
    <row r="205" spans="3:82" ht="14.45" thickBot="1">
      <c r="C205" s="29">
        <v>6723</v>
      </c>
      <c r="D205" s="220">
        <v>1998</v>
      </c>
      <c r="E205" s="220" t="s">
        <v>512</v>
      </c>
      <c r="F205" s="220" t="s">
        <v>505</v>
      </c>
      <c r="G205" s="220" t="s">
        <v>506</v>
      </c>
      <c r="H205" s="220" t="s">
        <v>296</v>
      </c>
      <c r="O205">
        <v>1</v>
      </c>
      <c r="P205">
        <v>1</v>
      </c>
      <c r="Q205">
        <v>2</v>
      </c>
      <c r="R205">
        <v>3</v>
      </c>
      <c r="S205">
        <v>1</v>
      </c>
      <c r="T205">
        <v>3</v>
      </c>
      <c r="AD205" s="8" t="str">
        <f t="shared" si="132"/>
        <v/>
      </c>
      <c r="AE205" t="str">
        <f t="shared" si="112"/>
        <v/>
      </c>
      <c r="AF205" t="str">
        <f t="shared" si="113"/>
        <v/>
      </c>
      <c r="AG205" t="str">
        <f t="shared" si="114"/>
        <v/>
      </c>
      <c r="AH205" t="str">
        <f t="shared" si="115"/>
        <v/>
      </c>
      <c r="AI205" t="str">
        <f t="shared" si="116"/>
        <v/>
      </c>
      <c r="AJ205">
        <f t="shared" si="117"/>
        <v>1</v>
      </c>
      <c r="AK205">
        <f t="shared" si="118"/>
        <v>1</v>
      </c>
      <c r="AL205">
        <f t="shared" si="119"/>
        <v>1.5</v>
      </c>
      <c r="AM205">
        <f t="shared" si="120"/>
        <v>2.25</v>
      </c>
      <c r="AN205">
        <f t="shared" si="121"/>
        <v>0.75</v>
      </c>
      <c r="AO205">
        <f t="shared" si="122"/>
        <v>2.25</v>
      </c>
      <c r="AP205" t="str">
        <f t="shared" si="123"/>
        <v/>
      </c>
      <c r="AQ205" t="str">
        <f t="shared" si="124"/>
        <v/>
      </c>
      <c r="AR205" t="str">
        <f t="shared" si="125"/>
        <v/>
      </c>
      <c r="AS205" t="str">
        <f t="shared" si="126"/>
        <v/>
      </c>
      <c r="AT205" t="str">
        <f t="shared" si="127"/>
        <v/>
      </c>
      <c r="AU205" t="str">
        <f t="shared" si="128"/>
        <v/>
      </c>
      <c r="AV205" t="str">
        <f t="shared" si="129"/>
        <v/>
      </c>
      <c r="AW205" t="str">
        <f t="shared" si="130"/>
        <v/>
      </c>
      <c r="AX205" s="9" t="str">
        <f t="shared" si="131"/>
        <v/>
      </c>
      <c r="CB205" t="s">
        <v>332</v>
      </c>
      <c r="CC205" t="s">
        <v>420</v>
      </c>
      <c r="CD205" t="s">
        <v>519</v>
      </c>
    </row>
    <row r="206" spans="3:82" ht="14.45" thickBot="1">
      <c r="C206" s="29">
        <v>6724</v>
      </c>
      <c r="D206" s="220">
        <v>1998</v>
      </c>
      <c r="E206" s="220" t="s">
        <v>512</v>
      </c>
      <c r="F206" s="220" t="s">
        <v>505</v>
      </c>
      <c r="G206" s="220" t="s">
        <v>506</v>
      </c>
      <c r="H206" s="225" t="s">
        <v>337</v>
      </c>
      <c r="U206">
        <v>1</v>
      </c>
      <c r="V206">
        <v>1</v>
      </c>
      <c r="W206">
        <v>1</v>
      </c>
      <c r="X206">
        <v>4</v>
      </c>
      <c r="Y206">
        <v>2</v>
      </c>
      <c r="AD206" s="8" t="str">
        <f t="shared" si="132"/>
        <v/>
      </c>
      <c r="AE206" t="str">
        <f t="shared" si="112"/>
        <v/>
      </c>
      <c r="AF206" t="str">
        <f t="shared" si="113"/>
        <v/>
      </c>
      <c r="AG206" t="str">
        <f t="shared" si="114"/>
        <v/>
      </c>
      <c r="AH206" t="str">
        <f t="shared" si="115"/>
        <v/>
      </c>
      <c r="AI206" t="str">
        <f t="shared" si="116"/>
        <v/>
      </c>
      <c r="AJ206" t="str">
        <f t="shared" si="117"/>
        <v/>
      </c>
      <c r="AK206" t="str">
        <f t="shared" si="118"/>
        <v/>
      </c>
      <c r="AL206" t="str">
        <f t="shared" si="119"/>
        <v/>
      </c>
      <c r="AM206" t="str">
        <f t="shared" si="120"/>
        <v/>
      </c>
      <c r="AN206" t="str">
        <f t="shared" si="121"/>
        <v/>
      </c>
      <c r="AO206" t="str">
        <f t="shared" si="122"/>
        <v/>
      </c>
      <c r="AP206">
        <f t="shared" si="123"/>
        <v>2.5</v>
      </c>
      <c r="AQ206">
        <f t="shared" si="124"/>
        <v>2.5</v>
      </c>
      <c r="AR206">
        <f t="shared" si="125"/>
        <v>0.3125</v>
      </c>
      <c r="AS206">
        <f t="shared" si="126"/>
        <v>1.25</v>
      </c>
      <c r="AT206">
        <f t="shared" si="127"/>
        <v>2.5</v>
      </c>
      <c r="AU206" t="str">
        <f t="shared" si="128"/>
        <v/>
      </c>
      <c r="AV206" t="str">
        <f t="shared" si="129"/>
        <v/>
      </c>
      <c r="AW206" t="str">
        <f t="shared" si="130"/>
        <v/>
      </c>
      <c r="AX206" s="9" t="str">
        <f t="shared" si="131"/>
        <v/>
      </c>
      <c r="CB206" t="s">
        <v>336</v>
      </c>
      <c r="CC206">
        <v>3.90625</v>
      </c>
      <c r="CD206">
        <v>7.5</v>
      </c>
    </row>
    <row r="207" spans="3:82" ht="14.45" thickBot="1">
      <c r="C207" s="29">
        <v>6725</v>
      </c>
      <c r="D207" s="220">
        <v>1998</v>
      </c>
      <c r="E207" s="220" t="s">
        <v>512</v>
      </c>
      <c r="F207" s="220" t="s">
        <v>505</v>
      </c>
      <c r="G207" s="220" t="s">
        <v>506</v>
      </c>
      <c r="H207" s="220" t="s">
        <v>336</v>
      </c>
      <c r="Z207">
        <v>4</v>
      </c>
      <c r="AA207">
        <v>4</v>
      </c>
      <c r="AB207">
        <v>2</v>
      </c>
      <c r="AC207">
        <v>2</v>
      </c>
      <c r="AD207" s="10" t="str">
        <f t="shared" si="132"/>
        <v/>
      </c>
      <c r="AE207" s="11" t="str">
        <f t="shared" si="112"/>
        <v/>
      </c>
      <c r="AF207" s="11" t="str">
        <f t="shared" si="113"/>
        <v/>
      </c>
      <c r="AG207" s="11" t="str">
        <f t="shared" si="114"/>
        <v/>
      </c>
      <c r="AH207" s="11" t="str">
        <f t="shared" si="115"/>
        <v/>
      </c>
      <c r="AI207" s="11" t="str">
        <f t="shared" si="116"/>
        <v/>
      </c>
      <c r="AJ207" s="11" t="str">
        <f t="shared" si="117"/>
        <v/>
      </c>
      <c r="AK207" s="11" t="str">
        <f t="shared" si="118"/>
        <v/>
      </c>
      <c r="AL207" s="11" t="str">
        <f t="shared" si="119"/>
        <v/>
      </c>
      <c r="AM207" s="11" t="str">
        <f t="shared" si="120"/>
        <v/>
      </c>
      <c r="AN207" s="11" t="str">
        <f t="shared" si="121"/>
        <v/>
      </c>
      <c r="AO207" s="11" t="str">
        <f t="shared" si="122"/>
        <v/>
      </c>
      <c r="AP207" s="11" t="str">
        <f t="shared" si="123"/>
        <v/>
      </c>
      <c r="AQ207" s="11" t="str">
        <f t="shared" si="124"/>
        <v/>
      </c>
      <c r="AR207" s="11" t="str">
        <f t="shared" si="125"/>
        <v/>
      </c>
      <c r="AS207" s="11" t="str">
        <f t="shared" si="126"/>
        <v/>
      </c>
      <c r="AT207" s="11" t="str">
        <f t="shared" si="127"/>
        <v/>
      </c>
      <c r="AU207" s="11">
        <f t="shared" si="128"/>
        <v>1.25</v>
      </c>
      <c r="AV207" s="11">
        <f t="shared" si="129"/>
        <v>1.25</v>
      </c>
      <c r="AW207" s="11">
        <f t="shared" si="130"/>
        <v>1.25</v>
      </c>
      <c r="AX207" s="12">
        <f t="shared" si="131"/>
        <v>1.25</v>
      </c>
      <c r="CB207" t="s">
        <v>286</v>
      </c>
      <c r="CC207">
        <v>38.75</v>
      </c>
      <c r="CD207">
        <v>45</v>
      </c>
    </row>
    <row r="208" spans="3:82" ht="14.45" thickBot="1">
      <c r="C208" s="29">
        <v>6726</v>
      </c>
      <c r="D208" s="223">
        <v>1998</v>
      </c>
      <c r="E208" s="223" t="s">
        <v>445</v>
      </c>
      <c r="F208" s="223" t="s">
        <v>508</v>
      </c>
      <c r="G208" s="223" t="s">
        <v>507</v>
      </c>
      <c r="H208" s="223" t="s">
        <v>286</v>
      </c>
      <c r="I208" s="5">
        <v>3</v>
      </c>
      <c r="J208" s="6">
        <v>2</v>
      </c>
      <c r="K208" s="6">
        <v>2</v>
      </c>
      <c r="L208" s="6">
        <v>3</v>
      </c>
      <c r="M208" s="6">
        <v>1</v>
      </c>
      <c r="N208" s="6">
        <v>3</v>
      </c>
      <c r="O208" s="6"/>
      <c r="P208" s="6"/>
      <c r="Q208" s="6"/>
      <c r="R208" s="6"/>
      <c r="S208" s="6"/>
      <c r="T208" s="6"/>
      <c r="U208" s="6"/>
      <c r="V208" s="6"/>
      <c r="W208" s="6"/>
      <c r="X208" s="6"/>
      <c r="Y208" s="6"/>
      <c r="Z208" s="6"/>
      <c r="AA208" s="6"/>
      <c r="AB208" s="6"/>
      <c r="AC208" s="7"/>
      <c r="AD208" s="6">
        <f>IF(I208="-","",IF(I208/4*AD$126=0, "",I208/4*AD$126))</f>
        <v>7.5</v>
      </c>
      <c r="AE208" s="6">
        <f t="shared" si="112"/>
        <v>5</v>
      </c>
      <c r="AF208" s="6">
        <f t="shared" si="113"/>
        <v>5</v>
      </c>
      <c r="AG208" s="6">
        <f t="shared" si="114"/>
        <v>1.875</v>
      </c>
      <c r="AH208" s="6">
        <f t="shared" si="115"/>
        <v>0.625</v>
      </c>
      <c r="AI208" s="6">
        <f t="shared" si="116"/>
        <v>7.5</v>
      </c>
      <c r="AJ208" s="6" t="str">
        <f t="shared" si="117"/>
        <v/>
      </c>
      <c r="AK208" s="6" t="str">
        <f t="shared" si="118"/>
        <v/>
      </c>
      <c r="AL208" s="6" t="str">
        <f t="shared" si="119"/>
        <v/>
      </c>
      <c r="AM208" s="6" t="str">
        <f t="shared" si="120"/>
        <v/>
      </c>
      <c r="AN208" s="6" t="str">
        <f t="shared" si="121"/>
        <v/>
      </c>
      <c r="AO208" s="6" t="str">
        <f t="shared" si="122"/>
        <v/>
      </c>
      <c r="AP208" s="6" t="str">
        <f t="shared" si="123"/>
        <v/>
      </c>
      <c r="AQ208" s="6" t="str">
        <f t="shared" si="124"/>
        <v/>
      </c>
      <c r="AR208" s="6" t="str">
        <f t="shared" si="125"/>
        <v/>
      </c>
      <c r="AS208" s="6" t="str">
        <f t="shared" si="126"/>
        <v/>
      </c>
      <c r="AT208" s="6" t="str">
        <f t="shared" si="127"/>
        <v/>
      </c>
      <c r="AU208" s="6" t="str">
        <f t="shared" si="128"/>
        <v/>
      </c>
      <c r="AV208" s="6" t="str">
        <f t="shared" si="129"/>
        <v/>
      </c>
      <c r="AW208" s="6" t="str">
        <f t="shared" si="130"/>
        <v/>
      </c>
      <c r="AX208" s="7" t="str">
        <f t="shared" si="131"/>
        <v/>
      </c>
      <c r="CB208" t="s">
        <v>296</v>
      </c>
      <c r="CC208">
        <v>16</v>
      </c>
      <c r="CD208">
        <v>20</v>
      </c>
    </row>
    <row r="209" spans="1:100" ht="14.45" thickBot="1">
      <c r="C209" s="29">
        <v>6727</v>
      </c>
      <c r="D209" s="223">
        <v>1998</v>
      </c>
      <c r="E209" s="223" t="s">
        <v>445</v>
      </c>
      <c r="F209" s="223" t="s">
        <v>508</v>
      </c>
      <c r="G209" s="223" t="s">
        <v>507</v>
      </c>
      <c r="H209" s="223" t="s">
        <v>296</v>
      </c>
      <c r="I209" s="8"/>
      <c r="O209">
        <v>4</v>
      </c>
      <c r="P209">
        <v>3</v>
      </c>
      <c r="Q209">
        <v>1</v>
      </c>
      <c r="R209">
        <v>2</v>
      </c>
      <c r="S209">
        <v>1</v>
      </c>
      <c r="T209">
        <v>2</v>
      </c>
      <c r="AC209" s="9"/>
      <c r="AD209" t="str">
        <f t="shared" ref="AD209:AD211" si="133">IF(I209="-","",IF(I209/4*AD$126=0, "",I209/4*AD$126))</f>
        <v/>
      </c>
      <c r="AE209" t="str">
        <f t="shared" si="112"/>
        <v/>
      </c>
      <c r="AF209" t="str">
        <f t="shared" si="113"/>
        <v/>
      </c>
      <c r="AG209" t="str">
        <f t="shared" si="114"/>
        <v/>
      </c>
      <c r="AH209" t="str">
        <f t="shared" si="115"/>
        <v/>
      </c>
      <c r="AI209" t="str">
        <f t="shared" si="116"/>
        <v/>
      </c>
      <c r="AJ209">
        <f t="shared" si="117"/>
        <v>4</v>
      </c>
      <c r="AK209">
        <f t="shared" si="118"/>
        <v>3</v>
      </c>
      <c r="AL209">
        <f t="shared" si="119"/>
        <v>0.75</v>
      </c>
      <c r="AM209">
        <f t="shared" si="120"/>
        <v>1.5</v>
      </c>
      <c r="AN209">
        <f t="shared" si="121"/>
        <v>0.75</v>
      </c>
      <c r="AO209">
        <f t="shared" si="122"/>
        <v>1.5</v>
      </c>
      <c r="AP209" t="str">
        <f t="shared" si="123"/>
        <v/>
      </c>
      <c r="AQ209" t="str">
        <f t="shared" si="124"/>
        <v/>
      </c>
      <c r="AR209" t="str">
        <f t="shared" si="125"/>
        <v/>
      </c>
      <c r="AS209" t="str">
        <f t="shared" si="126"/>
        <v/>
      </c>
      <c r="AT209" t="str">
        <f t="shared" si="127"/>
        <v/>
      </c>
      <c r="AU209" t="str">
        <f t="shared" si="128"/>
        <v/>
      </c>
      <c r="AV209" t="str">
        <f t="shared" si="129"/>
        <v/>
      </c>
      <c r="AW209" t="str">
        <f t="shared" si="130"/>
        <v/>
      </c>
      <c r="AX209" s="9" t="str">
        <f t="shared" si="131"/>
        <v/>
      </c>
      <c r="CB209" t="s">
        <v>337</v>
      </c>
      <c r="CC209">
        <v>23.59375</v>
      </c>
      <c r="CD209">
        <v>27.5</v>
      </c>
    </row>
    <row r="210" spans="1:100" ht="14.45" thickBot="1">
      <c r="C210" s="29">
        <v>6728</v>
      </c>
      <c r="D210" s="223">
        <v>1998</v>
      </c>
      <c r="E210" s="223" t="s">
        <v>445</v>
      </c>
      <c r="F210" s="223" t="s">
        <v>508</v>
      </c>
      <c r="G210" s="223" t="s">
        <v>507</v>
      </c>
      <c r="H210" s="227" t="s">
        <v>337</v>
      </c>
      <c r="I210" s="8"/>
      <c r="U210">
        <v>3</v>
      </c>
      <c r="V210">
        <v>1</v>
      </c>
      <c r="W210">
        <v>4</v>
      </c>
      <c r="X210">
        <v>3</v>
      </c>
      <c r="Y210">
        <v>4</v>
      </c>
      <c r="AC210" s="9"/>
      <c r="AD210" t="str">
        <f t="shared" si="133"/>
        <v/>
      </c>
      <c r="AE210" t="str">
        <f t="shared" si="112"/>
        <v/>
      </c>
      <c r="AF210" t="str">
        <f t="shared" si="113"/>
        <v/>
      </c>
      <c r="AG210" t="str">
        <f t="shared" si="114"/>
        <v/>
      </c>
      <c r="AH210" t="str">
        <f t="shared" si="115"/>
        <v/>
      </c>
      <c r="AI210" t="str">
        <f t="shared" si="116"/>
        <v/>
      </c>
      <c r="AJ210" t="str">
        <f t="shared" si="117"/>
        <v/>
      </c>
      <c r="AK210" t="str">
        <f t="shared" si="118"/>
        <v/>
      </c>
      <c r="AL210" t="str">
        <f t="shared" si="119"/>
        <v/>
      </c>
      <c r="AM210" t="str">
        <f t="shared" si="120"/>
        <v/>
      </c>
      <c r="AN210" t="str">
        <f t="shared" si="121"/>
        <v/>
      </c>
      <c r="AO210" t="str">
        <f t="shared" si="122"/>
        <v/>
      </c>
      <c r="AP210">
        <f t="shared" si="123"/>
        <v>7.5</v>
      </c>
      <c r="AQ210">
        <f t="shared" si="124"/>
        <v>2.5</v>
      </c>
      <c r="AR210">
        <f t="shared" si="125"/>
        <v>1.25</v>
      </c>
      <c r="AS210">
        <f t="shared" si="126"/>
        <v>0.9375</v>
      </c>
      <c r="AT210">
        <f t="shared" si="127"/>
        <v>5</v>
      </c>
      <c r="AU210" t="str">
        <f t="shared" si="128"/>
        <v/>
      </c>
      <c r="AV210" t="str">
        <f t="shared" si="129"/>
        <v/>
      </c>
      <c r="AW210" t="str">
        <f t="shared" si="130"/>
        <v/>
      </c>
      <c r="AX210" s="9" t="str">
        <f t="shared" si="131"/>
        <v/>
      </c>
    </row>
    <row r="211" spans="1:100" ht="14.45" thickBot="1">
      <c r="C211" s="29">
        <v>6729</v>
      </c>
      <c r="D211" s="223">
        <v>1998</v>
      </c>
      <c r="E211" s="223" t="s">
        <v>445</v>
      </c>
      <c r="F211" s="223" t="s">
        <v>508</v>
      </c>
      <c r="G211" s="223" t="s">
        <v>507</v>
      </c>
      <c r="H211" s="223" t="s">
        <v>336</v>
      </c>
      <c r="I211" s="8"/>
      <c r="Z211" t="s">
        <v>103</v>
      </c>
      <c r="AA211" t="s">
        <v>103</v>
      </c>
      <c r="AB211" t="s">
        <v>103</v>
      </c>
      <c r="AC211" s="9" t="s">
        <v>103</v>
      </c>
      <c r="AD211" t="str">
        <f t="shared" si="133"/>
        <v/>
      </c>
      <c r="AE211" t="str">
        <f t="shared" si="112"/>
        <v/>
      </c>
      <c r="AF211" t="str">
        <f t="shared" si="113"/>
        <v/>
      </c>
      <c r="AG211" t="str">
        <f t="shared" si="114"/>
        <v/>
      </c>
      <c r="AH211" t="str">
        <f t="shared" si="115"/>
        <v/>
      </c>
      <c r="AI211" t="str">
        <f t="shared" si="116"/>
        <v/>
      </c>
      <c r="AJ211" t="str">
        <f t="shared" si="117"/>
        <v/>
      </c>
      <c r="AK211" t="str">
        <f t="shared" si="118"/>
        <v/>
      </c>
      <c r="AL211" t="str">
        <f t="shared" si="119"/>
        <v/>
      </c>
      <c r="AM211" t="str">
        <f t="shared" si="120"/>
        <v/>
      </c>
      <c r="AN211" t="str">
        <f t="shared" si="121"/>
        <v/>
      </c>
      <c r="AO211" t="str">
        <f t="shared" si="122"/>
        <v/>
      </c>
      <c r="AP211" t="str">
        <f t="shared" si="123"/>
        <v/>
      </c>
      <c r="AQ211" t="str">
        <f t="shared" si="124"/>
        <v/>
      </c>
      <c r="AR211" t="str">
        <f t="shared" si="125"/>
        <v/>
      </c>
      <c r="AS211" t="str">
        <f t="shared" si="126"/>
        <v/>
      </c>
      <c r="AT211" t="str">
        <f t="shared" si="127"/>
        <v/>
      </c>
      <c r="AU211" t="str">
        <f t="shared" si="128"/>
        <v/>
      </c>
      <c r="AV211" t="str">
        <f t="shared" si="129"/>
        <v/>
      </c>
      <c r="AW211" t="str">
        <f t="shared" si="130"/>
        <v/>
      </c>
      <c r="AX211" s="9" t="str">
        <f t="shared" si="131"/>
        <v/>
      </c>
    </row>
    <row r="212" spans="1:100" ht="14.45" thickBot="1">
      <c r="C212" s="29">
        <v>6730</v>
      </c>
      <c r="D212" s="224">
        <v>1998</v>
      </c>
      <c r="E212" s="224" t="s">
        <v>509</v>
      </c>
      <c r="F212" s="224" t="s">
        <v>508</v>
      </c>
      <c r="G212" s="224" t="s">
        <v>507</v>
      </c>
      <c r="H212" s="224" t="s">
        <v>286</v>
      </c>
      <c r="I212" s="8">
        <v>1</v>
      </c>
      <c r="J212">
        <v>2</v>
      </c>
      <c r="K212">
        <v>2</v>
      </c>
      <c r="L212">
        <v>2</v>
      </c>
      <c r="M212">
        <v>3</v>
      </c>
      <c r="N212">
        <v>4</v>
      </c>
      <c r="AC212" s="9"/>
      <c r="AD212">
        <f>IF(I212="-","",IF(I212/4*AD$126=0, "",I212/4*AD$126))</f>
        <v>2.5</v>
      </c>
      <c r="AE212">
        <f t="shared" si="112"/>
        <v>5</v>
      </c>
      <c r="AF212">
        <f t="shared" si="113"/>
        <v>5</v>
      </c>
      <c r="AG212">
        <f t="shared" si="114"/>
        <v>1.25</v>
      </c>
      <c r="AH212">
        <f t="shared" si="115"/>
        <v>1.875</v>
      </c>
      <c r="AI212">
        <f t="shared" si="116"/>
        <v>10</v>
      </c>
      <c r="AJ212" t="str">
        <f t="shared" si="117"/>
        <v/>
      </c>
      <c r="AK212" t="str">
        <f t="shared" si="118"/>
        <v/>
      </c>
      <c r="AL212" t="str">
        <f t="shared" si="119"/>
        <v/>
      </c>
      <c r="AM212" t="str">
        <f t="shared" si="120"/>
        <v/>
      </c>
      <c r="AN212" t="str">
        <f t="shared" si="121"/>
        <v/>
      </c>
      <c r="AO212" t="str">
        <f t="shared" si="122"/>
        <v/>
      </c>
      <c r="AP212" t="str">
        <f t="shared" si="123"/>
        <v/>
      </c>
      <c r="AQ212" t="str">
        <f t="shared" si="124"/>
        <v/>
      </c>
      <c r="AR212" t="str">
        <f t="shared" si="125"/>
        <v/>
      </c>
      <c r="AS212" t="str">
        <f t="shared" si="126"/>
        <v/>
      </c>
      <c r="AT212" t="str">
        <f t="shared" si="127"/>
        <v/>
      </c>
      <c r="AU212" t="str">
        <f t="shared" si="128"/>
        <v/>
      </c>
      <c r="AV212" t="str">
        <f t="shared" si="129"/>
        <v/>
      </c>
      <c r="AW212" t="str">
        <f t="shared" si="130"/>
        <v/>
      </c>
      <c r="AX212" s="9" t="str">
        <f t="shared" si="131"/>
        <v/>
      </c>
    </row>
    <row r="213" spans="1:100" ht="14.45" thickBot="1">
      <c r="C213" s="29">
        <v>6731</v>
      </c>
      <c r="D213" s="224">
        <v>1998</v>
      </c>
      <c r="E213" s="224" t="s">
        <v>509</v>
      </c>
      <c r="F213" s="224" t="s">
        <v>508</v>
      </c>
      <c r="G213" s="224" t="s">
        <v>507</v>
      </c>
      <c r="H213" s="224" t="s">
        <v>296</v>
      </c>
      <c r="I213" s="8"/>
      <c r="O213">
        <v>2</v>
      </c>
      <c r="P213">
        <v>4</v>
      </c>
      <c r="Q213">
        <v>4</v>
      </c>
      <c r="R213">
        <v>4</v>
      </c>
      <c r="S213">
        <v>1</v>
      </c>
      <c r="T213">
        <v>2</v>
      </c>
      <c r="AC213" s="9"/>
      <c r="AD213" t="str">
        <f t="shared" ref="AD213:AD215" si="134">IF(I213="-","",IF(I213/4*AD$126=0, "",I213/4*AD$126))</f>
        <v/>
      </c>
      <c r="AE213" t="str">
        <f t="shared" si="112"/>
        <v/>
      </c>
      <c r="AF213" t="str">
        <f t="shared" si="113"/>
        <v/>
      </c>
      <c r="AG213" t="str">
        <f t="shared" si="114"/>
        <v/>
      </c>
      <c r="AH213" t="str">
        <f t="shared" si="115"/>
        <v/>
      </c>
      <c r="AI213" t="str">
        <f t="shared" si="116"/>
        <v/>
      </c>
      <c r="AJ213">
        <f t="shared" si="117"/>
        <v>2</v>
      </c>
      <c r="AK213">
        <f t="shared" si="118"/>
        <v>4</v>
      </c>
      <c r="AL213">
        <f t="shared" si="119"/>
        <v>3</v>
      </c>
      <c r="AM213">
        <f t="shared" si="120"/>
        <v>3</v>
      </c>
      <c r="AN213">
        <f t="shared" si="121"/>
        <v>0.75</v>
      </c>
      <c r="AO213">
        <f t="shared" si="122"/>
        <v>1.5</v>
      </c>
      <c r="AP213" t="str">
        <f t="shared" si="123"/>
        <v/>
      </c>
      <c r="AQ213" t="str">
        <f t="shared" si="124"/>
        <v/>
      </c>
      <c r="AR213" t="str">
        <f t="shared" si="125"/>
        <v/>
      </c>
      <c r="AS213" t="str">
        <f t="shared" si="126"/>
        <v/>
      </c>
      <c r="AT213" t="str">
        <f t="shared" si="127"/>
        <v/>
      </c>
      <c r="AU213" t="str">
        <f t="shared" si="128"/>
        <v/>
      </c>
      <c r="AV213" t="str">
        <f t="shared" si="129"/>
        <v/>
      </c>
      <c r="AW213" t="str">
        <f t="shared" si="130"/>
        <v/>
      </c>
      <c r="AX213" s="9" t="str">
        <f t="shared" si="131"/>
        <v/>
      </c>
    </row>
    <row r="214" spans="1:100" ht="14.45" thickBot="1">
      <c r="C214" s="29">
        <v>6732</v>
      </c>
      <c r="D214" s="224">
        <v>1998</v>
      </c>
      <c r="E214" s="224" t="s">
        <v>509</v>
      </c>
      <c r="F214" s="224" t="s">
        <v>508</v>
      </c>
      <c r="G214" s="224" t="s">
        <v>507</v>
      </c>
      <c r="H214" s="228" t="s">
        <v>337</v>
      </c>
      <c r="I214" s="8"/>
      <c r="U214">
        <v>3</v>
      </c>
      <c r="V214">
        <v>2</v>
      </c>
      <c r="W214">
        <v>4</v>
      </c>
      <c r="X214">
        <v>2</v>
      </c>
      <c r="Y214">
        <v>1</v>
      </c>
      <c r="AC214" s="9"/>
      <c r="AD214" t="str">
        <f t="shared" si="134"/>
        <v/>
      </c>
      <c r="AE214" t="str">
        <f t="shared" si="112"/>
        <v/>
      </c>
      <c r="AF214" t="str">
        <f t="shared" si="113"/>
        <v/>
      </c>
      <c r="AG214" t="str">
        <f t="shared" si="114"/>
        <v/>
      </c>
      <c r="AH214" t="str">
        <f t="shared" si="115"/>
        <v/>
      </c>
      <c r="AI214" t="str">
        <f t="shared" si="116"/>
        <v/>
      </c>
      <c r="AJ214" t="str">
        <f t="shared" si="117"/>
        <v/>
      </c>
      <c r="AK214" t="str">
        <f t="shared" si="118"/>
        <v/>
      </c>
      <c r="AL214" t="str">
        <f t="shared" si="119"/>
        <v/>
      </c>
      <c r="AM214" t="str">
        <f t="shared" si="120"/>
        <v/>
      </c>
      <c r="AN214" t="str">
        <f t="shared" si="121"/>
        <v/>
      </c>
      <c r="AO214" t="str">
        <f t="shared" si="122"/>
        <v/>
      </c>
      <c r="AP214">
        <f t="shared" si="123"/>
        <v>7.5</v>
      </c>
      <c r="AQ214">
        <f t="shared" si="124"/>
        <v>5</v>
      </c>
      <c r="AR214">
        <f t="shared" si="125"/>
        <v>1.25</v>
      </c>
      <c r="AS214">
        <f t="shared" si="126"/>
        <v>0.625</v>
      </c>
      <c r="AT214">
        <f t="shared" si="127"/>
        <v>1.25</v>
      </c>
      <c r="AU214" t="str">
        <f t="shared" si="128"/>
        <v/>
      </c>
      <c r="AV214" t="str">
        <f t="shared" si="129"/>
        <v/>
      </c>
      <c r="AW214" t="str">
        <f t="shared" si="130"/>
        <v/>
      </c>
      <c r="AX214" s="9" t="str">
        <f t="shared" si="131"/>
        <v/>
      </c>
    </row>
    <row r="215" spans="1:100" ht="14.45" thickBot="1">
      <c r="C215" s="29">
        <v>6733</v>
      </c>
      <c r="D215" s="224">
        <v>1998</v>
      </c>
      <c r="E215" s="224" t="s">
        <v>509</v>
      </c>
      <c r="F215" s="224" t="s">
        <v>508</v>
      </c>
      <c r="G215" s="224" t="s">
        <v>507</v>
      </c>
      <c r="H215" s="224" t="s">
        <v>336</v>
      </c>
      <c r="I215" s="10"/>
      <c r="J215" s="11"/>
      <c r="K215" s="11"/>
      <c r="L215" s="11"/>
      <c r="M215" s="11"/>
      <c r="N215" s="11"/>
      <c r="O215" s="11"/>
      <c r="P215" s="11"/>
      <c r="Q215" s="11"/>
      <c r="R215" s="11"/>
      <c r="S215" s="11"/>
      <c r="T215" s="11"/>
      <c r="U215" s="11"/>
      <c r="V215" s="11"/>
      <c r="W215" s="11"/>
      <c r="X215" s="11"/>
      <c r="Y215" s="11"/>
      <c r="Z215" s="11">
        <v>3</v>
      </c>
      <c r="AA215" s="11">
        <v>3</v>
      </c>
      <c r="AB215" s="11">
        <v>4</v>
      </c>
      <c r="AC215" s="12">
        <v>1</v>
      </c>
      <c r="AD215" s="11" t="str">
        <f t="shared" si="134"/>
        <v/>
      </c>
      <c r="AE215" s="11" t="str">
        <f t="shared" si="112"/>
        <v/>
      </c>
      <c r="AF215" s="11" t="str">
        <f t="shared" si="113"/>
        <v/>
      </c>
      <c r="AG215" s="11" t="str">
        <f t="shared" si="114"/>
        <v/>
      </c>
      <c r="AH215" s="11" t="str">
        <f t="shared" si="115"/>
        <v/>
      </c>
      <c r="AI215" s="11" t="str">
        <f t="shared" si="116"/>
        <v/>
      </c>
      <c r="AJ215" s="11" t="str">
        <f t="shared" si="117"/>
        <v/>
      </c>
      <c r="AK215" s="11" t="str">
        <f t="shared" si="118"/>
        <v/>
      </c>
      <c r="AL215" s="11" t="str">
        <f t="shared" si="119"/>
        <v/>
      </c>
      <c r="AM215" s="11" t="str">
        <f t="shared" si="120"/>
        <v/>
      </c>
      <c r="AN215" s="11" t="str">
        <f t="shared" si="121"/>
        <v/>
      </c>
      <c r="AO215" s="11" t="str">
        <f t="shared" si="122"/>
        <v/>
      </c>
      <c r="AP215" s="11" t="str">
        <f t="shared" si="123"/>
        <v/>
      </c>
      <c r="AQ215" s="11" t="str">
        <f t="shared" si="124"/>
        <v/>
      </c>
      <c r="AR215" s="11" t="str">
        <f t="shared" si="125"/>
        <v/>
      </c>
      <c r="AS215" s="11" t="str">
        <f t="shared" si="126"/>
        <v/>
      </c>
      <c r="AT215" s="11" t="str">
        <f t="shared" si="127"/>
        <v/>
      </c>
      <c r="AU215" s="11">
        <f t="shared" si="128"/>
        <v>0.9375</v>
      </c>
      <c r="AV215" s="11">
        <f t="shared" si="129"/>
        <v>0.9375</v>
      </c>
      <c r="AW215" s="11">
        <f t="shared" si="130"/>
        <v>2.5</v>
      </c>
      <c r="AX215" s="12">
        <f t="shared" si="131"/>
        <v>0.625</v>
      </c>
    </row>
    <row r="223" spans="1:100">
      <c r="A223" s="2" t="s">
        <v>520</v>
      </c>
      <c r="D223" s="29"/>
      <c r="I223" s="175" t="s">
        <v>286</v>
      </c>
      <c r="J223" s="175" t="s">
        <v>286</v>
      </c>
      <c r="K223" s="175" t="s">
        <v>286</v>
      </c>
      <c r="L223" s="175" t="s">
        <v>286</v>
      </c>
      <c r="M223" s="175" t="s">
        <v>286</v>
      </c>
      <c r="N223" s="175" t="s">
        <v>286</v>
      </c>
      <c r="O223" s="174" t="s">
        <v>296</v>
      </c>
      <c r="P223" s="174" t="s">
        <v>296</v>
      </c>
      <c r="Q223" s="174" t="s">
        <v>296</v>
      </c>
      <c r="R223" s="174" t="s">
        <v>296</v>
      </c>
      <c r="S223" s="174" t="s">
        <v>296</v>
      </c>
      <c r="T223" s="174" t="s">
        <v>296</v>
      </c>
      <c r="U223" s="173" t="s">
        <v>337</v>
      </c>
      <c r="V223" s="173" t="s">
        <v>337</v>
      </c>
      <c r="W223" s="173" t="s">
        <v>337</v>
      </c>
      <c r="X223" s="173" t="s">
        <v>337</v>
      </c>
      <c r="Y223" s="218" t="s">
        <v>337</v>
      </c>
      <c r="Z223" s="159" t="s">
        <v>336</v>
      </c>
      <c r="AA223" s="159" t="s">
        <v>336</v>
      </c>
      <c r="AB223" s="159" t="s">
        <v>336</v>
      </c>
      <c r="AC223" s="159" t="s">
        <v>336</v>
      </c>
      <c r="AD223" s="175" t="s">
        <v>286</v>
      </c>
      <c r="AE223" s="175" t="s">
        <v>286</v>
      </c>
      <c r="AF223" s="175" t="s">
        <v>286</v>
      </c>
      <c r="AG223" s="175" t="s">
        <v>286</v>
      </c>
      <c r="AH223" s="175" t="s">
        <v>286</v>
      </c>
      <c r="AI223" s="175" t="s">
        <v>286</v>
      </c>
      <c r="AJ223" s="174" t="s">
        <v>296</v>
      </c>
      <c r="AK223" s="174" t="s">
        <v>296</v>
      </c>
      <c r="AL223" s="174" t="s">
        <v>296</v>
      </c>
      <c r="AM223" s="174" t="s">
        <v>296</v>
      </c>
      <c r="AN223" s="174" t="s">
        <v>296</v>
      </c>
      <c r="AO223" s="174" t="s">
        <v>296</v>
      </c>
      <c r="AP223" s="173" t="s">
        <v>337</v>
      </c>
      <c r="AQ223" s="173" t="s">
        <v>337</v>
      </c>
      <c r="AR223" s="173" t="s">
        <v>337</v>
      </c>
      <c r="AS223" s="173" t="s">
        <v>337</v>
      </c>
      <c r="AT223" s="218" t="s">
        <v>337</v>
      </c>
      <c r="AU223" s="159" t="s">
        <v>336</v>
      </c>
      <c r="AV223" s="159" t="s">
        <v>336</v>
      </c>
      <c r="AW223" s="159" t="s">
        <v>336</v>
      </c>
      <c r="AX223" s="159" t="s">
        <v>336</v>
      </c>
      <c r="BG223" s="1" t="s">
        <v>286</v>
      </c>
      <c r="BH223" s="1" t="s">
        <v>286</v>
      </c>
      <c r="BI223" s="1" t="s">
        <v>286</v>
      </c>
      <c r="BJ223" s="266" t="s">
        <v>296</v>
      </c>
      <c r="BK223" s="266" t="s">
        <v>296</v>
      </c>
      <c r="BL223" s="266" t="s">
        <v>296</v>
      </c>
      <c r="BM223" s="266" t="s">
        <v>296</v>
      </c>
      <c r="BN223" s="266" t="s">
        <v>296</v>
      </c>
      <c r="BO223" s="266" t="s">
        <v>296</v>
      </c>
      <c r="BP223" s="36" t="s">
        <v>337</v>
      </c>
      <c r="BQ223" s="36" t="s">
        <v>337</v>
      </c>
      <c r="BR223" s="1" t="s">
        <v>286</v>
      </c>
      <c r="BS223" s="1" t="s">
        <v>286</v>
      </c>
      <c r="BT223" s="36" t="s">
        <v>337</v>
      </c>
      <c r="BU223" s="21" t="s">
        <v>336</v>
      </c>
      <c r="BV223" s="36" t="s">
        <v>337</v>
      </c>
      <c r="BW223" s="21" t="s">
        <v>336</v>
      </c>
      <c r="BX223" s="21" t="s">
        <v>336</v>
      </c>
      <c r="BY223" s="21" t="s">
        <v>336</v>
      </c>
      <c r="BZ223" s="1" t="s">
        <v>286</v>
      </c>
      <c r="CA223" s="36" t="s">
        <v>337</v>
      </c>
      <c r="CB223" s="1" t="s">
        <v>286</v>
      </c>
      <c r="CC223" s="1" t="s">
        <v>286</v>
      </c>
      <c r="CD223" s="1" t="s">
        <v>286</v>
      </c>
      <c r="CE223" s="266" t="s">
        <v>296</v>
      </c>
      <c r="CF223" s="266" t="s">
        <v>296</v>
      </c>
      <c r="CG223" s="266" t="s">
        <v>296</v>
      </c>
      <c r="CH223" s="266" t="s">
        <v>296</v>
      </c>
      <c r="CI223" s="266" t="s">
        <v>296</v>
      </c>
      <c r="CJ223" s="266" t="s">
        <v>296</v>
      </c>
      <c r="CK223" s="36" t="s">
        <v>337</v>
      </c>
      <c r="CL223" s="36" t="s">
        <v>337</v>
      </c>
      <c r="CM223" s="1" t="s">
        <v>286</v>
      </c>
      <c r="CN223" s="1" t="s">
        <v>286</v>
      </c>
      <c r="CO223" s="36" t="s">
        <v>337</v>
      </c>
      <c r="CP223" s="21" t="s">
        <v>336</v>
      </c>
      <c r="CQ223" s="36" t="s">
        <v>337</v>
      </c>
      <c r="CR223" s="21" t="s">
        <v>336</v>
      </c>
      <c r="CS223" s="21" t="s">
        <v>336</v>
      </c>
      <c r="CT223" s="21" t="s">
        <v>336</v>
      </c>
      <c r="CU223" s="1" t="s">
        <v>286</v>
      </c>
      <c r="CV223" s="36" t="s">
        <v>337</v>
      </c>
    </row>
    <row r="224" spans="1:100" ht="14.45" thickBot="1">
      <c r="D224" s="29"/>
      <c r="I224" s="64">
        <v>10</v>
      </c>
      <c r="J224" s="64">
        <v>10</v>
      </c>
      <c r="K224" s="64">
        <v>10</v>
      </c>
      <c r="L224" s="64">
        <v>2.5</v>
      </c>
      <c r="M224" s="64">
        <v>2.5</v>
      </c>
      <c r="N224" s="64">
        <v>10</v>
      </c>
      <c r="O224">
        <v>4</v>
      </c>
      <c r="P224">
        <v>4</v>
      </c>
      <c r="Q224">
        <v>3</v>
      </c>
      <c r="R224">
        <v>3</v>
      </c>
      <c r="S224">
        <v>3</v>
      </c>
      <c r="T224">
        <v>3</v>
      </c>
      <c r="U224">
        <v>10</v>
      </c>
      <c r="V224">
        <v>10</v>
      </c>
      <c r="W224">
        <v>1.25</v>
      </c>
      <c r="X224">
        <v>1.25</v>
      </c>
      <c r="Y224">
        <v>5</v>
      </c>
      <c r="Z224">
        <v>1.25</v>
      </c>
      <c r="AA224">
        <v>1.25</v>
      </c>
      <c r="AB224">
        <v>2.5</v>
      </c>
      <c r="AC224">
        <v>2.5</v>
      </c>
      <c r="AD224" s="64">
        <v>10</v>
      </c>
      <c r="AE224" s="64">
        <v>10</v>
      </c>
      <c r="AF224" s="64">
        <v>10</v>
      </c>
      <c r="AG224" s="64">
        <v>2.5</v>
      </c>
      <c r="AH224" s="64">
        <v>2.5</v>
      </c>
      <c r="AI224" s="64">
        <v>10</v>
      </c>
      <c r="AJ224">
        <v>4</v>
      </c>
      <c r="AK224">
        <v>4</v>
      </c>
      <c r="AL224">
        <v>3</v>
      </c>
      <c r="AM224">
        <v>3</v>
      </c>
      <c r="AN224">
        <v>3</v>
      </c>
      <c r="AO224">
        <v>3</v>
      </c>
      <c r="AP224">
        <v>10</v>
      </c>
      <c r="AQ224">
        <v>10</v>
      </c>
      <c r="AR224">
        <v>1.25</v>
      </c>
      <c r="AS224">
        <v>1.25</v>
      </c>
      <c r="AT224">
        <v>5</v>
      </c>
      <c r="AU224">
        <v>1.25</v>
      </c>
      <c r="AV224">
        <v>1.25</v>
      </c>
      <c r="AW224">
        <v>2.5</v>
      </c>
      <c r="AX224">
        <v>2.5</v>
      </c>
      <c r="BD224" s="184" t="s">
        <v>389</v>
      </c>
      <c r="BE224" t="s">
        <v>330</v>
      </c>
      <c r="BG224" s="195">
        <v>10</v>
      </c>
      <c r="BH224" s="195">
        <v>10</v>
      </c>
      <c r="BI224" s="195">
        <v>10</v>
      </c>
      <c r="BJ224" s="195">
        <v>4</v>
      </c>
      <c r="BK224" s="195">
        <v>4</v>
      </c>
      <c r="BL224" s="195">
        <v>3</v>
      </c>
      <c r="BM224" s="195">
        <v>3</v>
      </c>
      <c r="BN224" s="195">
        <v>3</v>
      </c>
      <c r="BO224" s="195">
        <v>3</v>
      </c>
      <c r="BP224" s="195">
        <v>10</v>
      </c>
      <c r="BQ224" s="195">
        <v>10</v>
      </c>
      <c r="BR224" s="195">
        <v>2.5</v>
      </c>
      <c r="BS224" s="195">
        <v>2.5</v>
      </c>
      <c r="BT224" s="195">
        <v>1.25</v>
      </c>
      <c r="BU224" s="195">
        <v>1.25</v>
      </c>
      <c r="BV224" s="195">
        <v>1.25</v>
      </c>
      <c r="BW224" s="195">
        <v>1.25</v>
      </c>
      <c r="BX224" s="195">
        <v>2.5</v>
      </c>
      <c r="BY224" s="195">
        <v>2.5</v>
      </c>
      <c r="BZ224" s="195">
        <v>10</v>
      </c>
      <c r="CA224" s="195">
        <v>5</v>
      </c>
      <c r="CB224" s="4">
        <v>10</v>
      </c>
      <c r="CC224" s="4">
        <v>10</v>
      </c>
      <c r="CD224" s="4">
        <v>10</v>
      </c>
      <c r="CE224" s="4">
        <v>4</v>
      </c>
      <c r="CF224" s="4">
        <v>4</v>
      </c>
      <c r="CG224" s="4">
        <v>3</v>
      </c>
      <c r="CH224" s="4">
        <v>3</v>
      </c>
      <c r="CI224" s="4">
        <v>3</v>
      </c>
      <c r="CJ224" s="4">
        <v>3</v>
      </c>
      <c r="CK224" s="4">
        <v>10</v>
      </c>
      <c r="CL224" s="4">
        <v>10</v>
      </c>
      <c r="CM224" s="4">
        <v>2.5</v>
      </c>
      <c r="CN224" s="4">
        <v>2.5</v>
      </c>
      <c r="CO224" s="4">
        <v>1.25</v>
      </c>
      <c r="CP224" s="4">
        <v>1.25</v>
      </c>
      <c r="CQ224" s="4">
        <v>1.25</v>
      </c>
      <c r="CR224" s="4">
        <v>1.25</v>
      </c>
      <c r="CS224" s="4">
        <v>2.5</v>
      </c>
      <c r="CT224" s="4">
        <v>2.5</v>
      </c>
      <c r="CU224" s="4">
        <v>10</v>
      </c>
      <c r="CV224" s="4">
        <v>5</v>
      </c>
    </row>
    <row r="225" spans="4:102" ht="14.45" thickBot="1">
      <c r="D225" s="5" t="s">
        <v>389</v>
      </c>
      <c r="E225" s="102" t="s">
        <v>423</v>
      </c>
      <c r="F225" s="102" t="s">
        <v>424</v>
      </c>
      <c r="G225" s="219" t="s">
        <v>391</v>
      </c>
      <c r="H225" s="182" t="s">
        <v>390</v>
      </c>
      <c r="I225" s="222" t="s">
        <v>401</v>
      </c>
      <c r="J225" s="222" t="s">
        <v>402</v>
      </c>
      <c r="K225" s="222" t="s">
        <v>403</v>
      </c>
      <c r="L225" s="222" t="s">
        <v>425</v>
      </c>
      <c r="M225" s="222" t="s">
        <v>426</v>
      </c>
      <c r="N225" s="222" t="s">
        <v>427</v>
      </c>
      <c r="O225" s="222" t="s">
        <v>404</v>
      </c>
      <c r="P225" s="222" t="s">
        <v>405</v>
      </c>
      <c r="Q225" s="222" t="s">
        <v>406</v>
      </c>
      <c r="R225" s="222" t="s">
        <v>407</v>
      </c>
      <c r="S225" s="222" t="s">
        <v>408</v>
      </c>
      <c r="T225" s="222" t="s">
        <v>409</v>
      </c>
      <c r="U225" s="222" t="s">
        <v>410</v>
      </c>
      <c r="V225" s="222" t="s">
        <v>411</v>
      </c>
      <c r="W225" s="222" t="s">
        <v>428</v>
      </c>
      <c r="X225" s="222" t="s">
        <v>429</v>
      </c>
      <c r="Y225" s="222" t="s">
        <v>430</v>
      </c>
      <c r="Z225" s="222" t="s">
        <v>431</v>
      </c>
      <c r="AA225" s="222" t="s">
        <v>432</v>
      </c>
      <c r="AB225" s="222" t="s">
        <v>433</v>
      </c>
      <c r="AC225" s="222" t="s">
        <v>434</v>
      </c>
      <c r="AD225" s="221" t="s">
        <v>395</v>
      </c>
      <c r="AE225" s="221" t="s">
        <v>399</v>
      </c>
      <c r="AF225" s="221" t="s">
        <v>400</v>
      </c>
      <c r="AG225" s="221" t="s">
        <v>435</v>
      </c>
      <c r="AH225" s="221" t="s">
        <v>436</v>
      </c>
      <c r="AI225" s="221" t="s">
        <v>437</v>
      </c>
      <c r="AJ225" s="221" t="s">
        <v>412</v>
      </c>
      <c r="AK225" s="221" t="s">
        <v>413</v>
      </c>
      <c r="AL225" s="221" t="s">
        <v>414</v>
      </c>
      <c r="AM225" s="221" t="s">
        <v>415</v>
      </c>
      <c r="AN225" s="221" t="s">
        <v>416</v>
      </c>
      <c r="AO225" s="221" t="s">
        <v>417</v>
      </c>
      <c r="AP225" s="221" t="s">
        <v>418</v>
      </c>
      <c r="AQ225" s="221" t="s">
        <v>419</v>
      </c>
      <c r="AR225" s="221" t="s">
        <v>438</v>
      </c>
      <c r="AS225" s="221" t="s">
        <v>439</v>
      </c>
      <c r="AT225" s="221" t="s">
        <v>440</v>
      </c>
      <c r="AU225" s="221" t="s">
        <v>441</v>
      </c>
      <c r="AV225" s="221" t="s">
        <v>442</v>
      </c>
      <c r="AW225" s="221" t="s">
        <v>443</v>
      </c>
      <c r="AX225" s="221" t="s">
        <v>444</v>
      </c>
    </row>
    <row r="226" spans="4:102" ht="14.45" thickBot="1">
      <c r="D226" s="220">
        <v>1999</v>
      </c>
      <c r="E226" s="220" t="s">
        <v>445</v>
      </c>
      <c r="F226" s="220" t="s">
        <v>446</v>
      </c>
      <c r="G226" s="220" t="s">
        <v>447</v>
      </c>
      <c r="H226" s="220" t="s">
        <v>286</v>
      </c>
      <c r="I226" s="5">
        <v>4</v>
      </c>
      <c r="J226" s="6">
        <v>3</v>
      </c>
      <c r="K226" s="6">
        <v>4</v>
      </c>
      <c r="L226" s="6">
        <v>4</v>
      </c>
      <c r="M226" s="6">
        <v>4</v>
      </c>
      <c r="N226" s="6">
        <v>2</v>
      </c>
      <c r="O226" s="6"/>
      <c r="P226" s="6"/>
      <c r="Q226" s="6"/>
      <c r="R226" s="6"/>
      <c r="S226" s="6"/>
      <c r="T226" s="6"/>
      <c r="U226" s="6"/>
      <c r="V226" s="6"/>
      <c r="W226" s="6"/>
      <c r="X226" s="6"/>
      <c r="Y226" s="6"/>
      <c r="Z226" s="6"/>
      <c r="AA226" s="6"/>
      <c r="AB226" s="6"/>
      <c r="AC226" s="7"/>
      <c r="AD226" s="5">
        <f t="shared" ref="AD226:AM233" si="135">IF(I226="-","",IF(I226/4*AD$224=0, "",I226/4*AD$224))</f>
        <v>10</v>
      </c>
      <c r="AE226" s="6">
        <f t="shared" si="135"/>
        <v>7.5</v>
      </c>
      <c r="AF226" s="6">
        <f t="shared" si="135"/>
        <v>10</v>
      </c>
      <c r="AG226" s="6">
        <f t="shared" si="135"/>
        <v>2.5</v>
      </c>
      <c r="AH226" s="6">
        <f t="shared" si="135"/>
        <v>2.5</v>
      </c>
      <c r="AI226" s="6">
        <f t="shared" si="135"/>
        <v>5</v>
      </c>
      <c r="AJ226" s="6" t="str">
        <f t="shared" si="135"/>
        <v/>
      </c>
      <c r="AK226" s="6" t="str">
        <f t="shared" si="135"/>
        <v/>
      </c>
      <c r="AL226" s="6" t="str">
        <f t="shared" si="135"/>
        <v/>
      </c>
      <c r="AM226" s="6" t="str">
        <f t="shared" si="135"/>
        <v/>
      </c>
      <c r="AN226" s="6" t="str">
        <f t="shared" ref="AN226:AW233" si="136">IF(S226="-","",IF(S226/4*AN$224=0, "",S226/4*AN$224))</f>
        <v/>
      </c>
      <c r="AO226" s="6" t="str">
        <f t="shared" si="136"/>
        <v/>
      </c>
      <c r="AP226" s="6" t="str">
        <f t="shared" si="136"/>
        <v/>
      </c>
      <c r="AQ226" s="6" t="str">
        <f t="shared" si="136"/>
        <v/>
      </c>
      <c r="AR226" s="6" t="str">
        <f t="shared" si="136"/>
        <v/>
      </c>
      <c r="AS226" s="6" t="str">
        <f t="shared" si="136"/>
        <v/>
      </c>
      <c r="AT226" s="6" t="str">
        <f t="shared" si="136"/>
        <v/>
      </c>
      <c r="AU226" s="6" t="str">
        <f t="shared" si="136"/>
        <v/>
      </c>
      <c r="AV226" s="6" t="str">
        <f t="shared" si="136"/>
        <v/>
      </c>
      <c r="AW226" s="6" t="str">
        <f t="shared" si="136"/>
        <v/>
      </c>
      <c r="AX226" s="7" t="str">
        <f t="shared" ref="AX226:AX233" si="137">IF(AC226="-","",IF(AC226/4*AX$224=0, "",AC226/4*AX$224))</f>
        <v/>
      </c>
      <c r="BD226" s="184" t="s">
        <v>423</v>
      </c>
      <c r="BE226" s="184" t="s">
        <v>391</v>
      </c>
      <c r="BF226" s="184" t="s">
        <v>424</v>
      </c>
      <c r="BG226" t="s">
        <v>454</v>
      </c>
      <c r="BH226" t="s">
        <v>455</v>
      </c>
      <c r="BI226" t="s">
        <v>456</v>
      </c>
      <c r="BJ226" t="s">
        <v>457</v>
      </c>
      <c r="BK226" t="s">
        <v>458</v>
      </c>
      <c r="BL226" t="s">
        <v>459</v>
      </c>
      <c r="BM226" t="s">
        <v>460</v>
      </c>
      <c r="BN226" t="s">
        <v>461</v>
      </c>
      <c r="BO226" t="s">
        <v>462</v>
      </c>
      <c r="BP226" t="s">
        <v>463</v>
      </c>
      <c r="BQ226" t="s">
        <v>464</v>
      </c>
      <c r="BR226" t="s">
        <v>485</v>
      </c>
      <c r="BS226" t="s">
        <v>486</v>
      </c>
      <c r="BT226" t="s">
        <v>487</v>
      </c>
      <c r="BU226" t="s">
        <v>488</v>
      </c>
      <c r="BV226" t="s">
        <v>489</v>
      </c>
      <c r="BW226" t="s">
        <v>490</v>
      </c>
      <c r="BX226" t="s">
        <v>491</v>
      </c>
      <c r="BY226" t="s">
        <v>492</v>
      </c>
      <c r="BZ226" t="s">
        <v>493</v>
      </c>
      <c r="CA226" t="s">
        <v>494</v>
      </c>
      <c r="CB226" t="s">
        <v>465</v>
      </c>
      <c r="CC226" t="s">
        <v>466</v>
      </c>
      <c r="CD226" t="s">
        <v>467</v>
      </c>
      <c r="CE226" t="s">
        <v>468</v>
      </c>
      <c r="CF226" t="s">
        <v>469</v>
      </c>
      <c r="CG226" t="s">
        <v>470</v>
      </c>
      <c r="CH226" t="s">
        <v>471</v>
      </c>
      <c r="CI226" t="s">
        <v>472</v>
      </c>
      <c r="CJ226" t="s">
        <v>473</v>
      </c>
      <c r="CK226" t="s">
        <v>474</v>
      </c>
      <c r="CL226" t="s">
        <v>475</v>
      </c>
      <c r="CM226" t="s">
        <v>495</v>
      </c>
      <c r="CN226" t="s">
        <v>496</v>
      </c>
      <c r="CO226" t="s">
        <v>497</v>
      </c>
      <c r="CP226" t="s">
        <v>498</v>
      </c>
      <c r="CQ226" t="s">
        <v>499</v>
      </c>
      <c r="CR226" t="s">
        <v>500</v>
      </c>
      <c r="CS226" t="s">
        <v>501</v>
      </c>
      <c r="CT226" t="s">
        <v>502</v>
      </c>
      <c r="CU226" t="s">
        <v>503</v>
      </c>
      <c r="CV226" t="s">
        <v>504</v>
      </c>
      <c r="CW226" s="161" t="s">
        <v>476</v>
      </c>
      <c r="CX226" s="161" t="s">
        <v>477</v>
      </c>
    </row>
    <row r="227" spans="4:102" ht="14.45" thickBot="1">
      <c r="D227" s="220">
        <v>1999</v>
      </c>
      <c r="E227" s="220" t="s">
        <v>445</v>
      </c>
      <c r="F227" s="220" t="s">
        <v>446</v>
      </c>
      <c r="G227" s="220" t="s">
        <v>447</v>
      </c>
      <c r="H227" s="220" t="s">
        <v>296</v>
      </c>
      <c r="I227" s="8"/>
      <c r="O227">
        <v>2</v>
      </c>
      <c r="P227">
        <v>4</v>
      </c>
      <c r="Q227">
        <v>4</v>
      </c>
      <c r="R227">
        <v>1</v>
      </c>
      <c r="S227">
        <v>4</v>
      </c>
      <c r="T227">
        <v>4</v>
      </c>
      <c r="AC227" s="9"/>
      <c r="AD227" s="8" t="str">
        <f t="shared" si="135"/>
        <v/>
      </c>
      <c r="AE227" t="str">
        <f t="shared" si="135"/>
        <v/>
      </c>
      <c r="AF227" t="str">
        <f t="shared" si="135"/>
        <v/>
      </c>
      <c r="AG227" t="str">
        <f t="shared" si="135"/>
        <v/>
      </c>
      <c r="AH227" t="str">
        <f t="shared" si="135"/>
        <v/>
      </c>
      <c r="AI227" t="str">
        <f t="shared" si="135"/>
        <v/>
      </c>
      <c r="AJ227">
        <f t="shared" si="135"/>
        <v>2</v>
      </c>
      <c r="AK227">
        <f t="shared" si="135"/>
        <v>4</v>
      </c>
      <c r="AL227">
        <f t="shared" si="135"/>
        <v>3</v>
      </c>
      <c r="AM227">
        <f t="shared" si="135"/>
        <v>0.75</v>
      </c>
      <c r="AN227">
        <f t="shared" si="136"/>
        <v>3</v>
      </c>
      <c r="AO227">
        <f t="shared" si="136"/>
        <v>3</v>
      </c>
      <c r="AP227" t="str">
        <f t="shared" si="136"/>
        <v/>
      </c>
      <c r="AQ227" t="str">
        <f t="shared" si="136"/>
        <v/>
      </c>
      <c r="AR227" t="str">
        <f t="shared" si="136"/>
        <v/>
      </c>
      <c r="AS227" t="str">
        <f t="shared" si="136"/>
        <v/>
      </c>
      <c r="AT227" t="str">
        <f t="shared" si="136"/>
        <v/>
      </c>
      <c r="AU227" t="str">
        <f t="shared" si="136"/>
        <v/>
      </c>
      <c r="AV227" t="str">
        <f t="shared" si="136"/>
        <v/>
      </c>
      <c r="AW227" t="str">
        <f t="shared" si="136"/>
        <v/>
      </c>
      <c r="AX227" s="9" t="str">
        <f t="shared" si="137"/>
        <v/>
      </c>
      <c r="BD227" s="230" t="s">
        <v>445</v>
      </c>
      <c r="BE227" t="s">
        <v>447</v>
      </c>
      <c r="BF227" t="s">
        <v>446</v>
      </c>
      <c r="BG227" s="230">
        <v>4</v>
      </c>
      <c r="BH227" s="230">
        <v>3</v>
      </c>
      <c r="BI227" s="230">
        <v>4</v>
      </c>
      <c r="BJ227" s="230">
        <v>2</v>
      </c>
      <c r="BK227" s="230">
        <v>4</v>
      </c>
      <c r="BL227" s="230">
        <v>4</v>
      </c>
      <c r="BM227" s="230">
        <v>1</v>
      </c>
      <c r="BN227" s="230">
        <v>4</v>
      </c>
      <c r="BO227" s="230">
        <v>4</v>
      </c>
      <c r="BP227" s="230">
        <v>4</v>
      </c>
      <c r="BQ227" s="230">
        <v>4</v>
      </c>
      <c r="BR227" s="230">
        <v>4</v>
      </c>
      <c r="BS227" s="230">
        <v>4</v>
      </c>
      <c r="BT227" s="230">
        <v>3</v>
      </c>
      <c r="BU227" s="230">
        <v>3</v>
      </c>
      <c r="BV227" s="230">
        <v>4</v>
      </c>
      <c r="BW227" s="230">
        <v>4</v>
      </c>
      <c r="BX227" s="230">
        <v>4</v>
      </c>
      <c r="BY227" s="230">
        <v>3</v>
      </c>
      <c r="BZ227" s="230">
        <v>2</v>
      </c>
      <c r="CA227" s="230">
        <v>3</v>
      </c>
      <c r="CB227" s="230">
        <v>10</v>
      </c>
      <c r="CC227" s="230">
        <v>7.5</v>
      </c>
      <c r="CD227" s="230">
        <v>10</v>
      </c>
      <c r="CE227" s="230">
        <v>2</v>
      </c>
      <c r="CF227" s="230">
        <v>4</v>
      </c>
      <c r="CG227" s="230">
        <v>3</v>
      </c>
      <c r="CH227" s="230">
        <v>0.75</v>
      </c>
      <c r="CI227" s="230">
        <v>3</v>
      </c>
      <c r="CJ227" s="230">
        <v>3</v>
      </c>
      <c r="CK227" s="230">
        <v>10</v>
      </c>
      <c r="CL227" s="230">
        <v>10</v>
      </c>
      <c r="CM227" s="230">
        <v>2.5</v>
      </c>
      <c r="CN227" s="230">
        <v>2.5</v>
      </c>
      <c r="CO227" s="230">
        <v>0.9375</v>
      </c>
      <c r="CP227" s="230">
        <v>0.9375</v>
      </c>
      <c r="CQ227" s="230">
        <v>1.25</v>
      </c>
      <c r="CR227" s="230">
        <v>1.25</v>
      </c>
      <c r="CS227" s="230">
        <v>2.5</v>
      </c>
      <c r="CT227" s="230">
        <v>1.875</v>
      </c>
      <c r="CU227" s="230">
        <v>5</v>
      </c>
      <c r="CV227" s="230">
        <v>3.75</v>
      </c>
      <c r="CW227" s="231">
        <f>SUM(BG227:CA227)</f>
        <v>72</v>
      </c>
      <c r="CX227" s="231">
        <f>SUMIFS(CB227:CV227, CB227:CV227, "&lt;&gt;")/SUMIFS($CB$125:$CV$125, CB227:CV227, "&lt;&gt;")*100</f>
        <v>85.75</v>
      </c>
    </row>
    <row r="228" spans="4:102" ht="14.45" thickBot="1">
      <c r="D228" s="220">
        <v>1999</v>
      </c>
      <c r="E228" s="220" t="s">
        <v>445</v>
      </c>
      <c r="F228" s="220" t="s">
        <v>446</v>
      </c>
      <c r="G228" s="220" t="s">
        <v>447</v>
      </c>
      <c r="H228" s="225" t="s">
        <v>337</v>
      </c>
      <c r="I228" s="8"/>
      <c r="U228">
        <v>4</v>
      </c>
      <c r="V228">
        <v>4</v>
      </c>
      <c r="W228">
        <v>3</v>
      </c>
      <c r="X228">
        <v>4</v>
      </c>
      <c r="Y228">
        <v>3</v>
      </c>
      <c r="AC228" s="9"/>
      <c r="AD228" s="8" t="str">
        <f t="shared" si="135"/>
        <v/>
      </c>
      <c r="AE228" t="str">
        <f t="shared" si="135"/>
        <v/>
      </c>
      <c r="AF228" t="str">
        <f t="shared" si="135"/>
        <v/>
      </c>
      <c r="AG228" t="str">
        <f t="shared" si="135"/>
        <v/>
      </c>
      <c r="AH228" t="str">
        <f t="shared" si="135"/>
        <v/>
      </c>
      <c r="AI228" t="str">
        <f t="shared" si="135"/>
        <v/>
      </c>
      <c r="AJ228" t="str">
        <f t="shared" si="135"/>
        <v/>
      </c>
      <c r="AK228" t="str">
        <f t="shared" si="135"/>
        <v/>
      </c>
      <c r="AL228" t="str">
        <f t="shared" si="135"/>
        <v/>
      </c>
      <c r="AM228" t="str">
        <f t="shared" si="135"/>
        <v/>
      </c>
      <c r="AN228" t="str">
        <f t="shared" si="136"/>
        <v/>
      </c>
      <c r="AO228" t="str">
        <f t="shared" si="136"/>
        <v/>
      </c>
      <c r="AP228">
        <f t="shared" si="136"/>
        <v>10</v>
      </c>
      <c r="AQ228">
        <f t="shared" si="136"/>
        <v>10</v>
      </c>
      <c r="AR228">
        <f t="shared" si="136"/>
        <v>0.9375</v>
      </c>
      <c r="AS228">
        <f t="shared" si="136"/>
        <v>1.25</v>
      </c>
      <c r="AT228">
        <f t="shared" si="136"/>
        <v>3.75</v>
      </c>
      <c r="AU228" t="str">
        <f t="shared" si="136"/>
        <v/>
      </c>
      <c r="AV228" t="str">
        <f t="shared" si="136"/>
        <v/>
      </c>
      <c r="AW228" t="str">
        <f t="shared" si="136"/>
        <v/>
      </c>
      <c r="AX228" s="9" t="str">
        <f t="shared" si="137"/>
        <v/>
      </c>
      <c r="BD228" s="230" t="s">
        <v>445</v>
      </c>
      <c r="BE228" t="s">
        <v>448</v>
      </c>
      <c r="BF228" t="s">
        <v>446</v>
      </c>
      <c r="BG228" s="230">
        <v>3</v>
      </c>
      <c r="BH228" s="230">
        <v>3</v>
      </c>
      <c r="BI228" s="230">
        <v>4</v>
      </c>
      <c r="BJ228" s="230">
        <v>3</v>
      </c>
      <c r="BK228" s="230">
        <v>2</v>
      </c>
      <c r="BL228" s="230">
        <v>4</v>
      </c>
      <c r="BM228" s="230">
        <v>3</v>
      </c>
      <c r="BN228" s="230">
        <v>4</v>
      </c>
      <c r="BO228" s="230">
        <v>4</v>
      </c>
      <c r="BP228" s="230">
        <v>4</v>
      </c>
      <c r="BQ228" s="230">
        <v>2</v>
      </c>
      <c r="BR228" s="230">
        <v>4</v>
      </c>
      <c r="BS228" s="230">
        <v>4</v>
      </c>
      <c r="BT228" s="230">
        <v>4</v>
      </c>
      <c r="BU228" s="230">
        <v>4</v>
      </c>
      <c r="BV228" s="230">
        <v>4</v>
      </c>
      <c r="BW228" s="230"/>
      <c r="BX228" s="230"/>
      <c r="BY228" s="230"/>
      <c r="BZ228" s="230">
        <v>4</v>
      </c>
      <c r="CA228" s="230">
        <v>3</v>
      </c>
      <c r="CB228" s="230">
        <v>7.5</v>
      </c>
      <c r="CC228" s="230">
        <v>7.5</v>
      </c>
      <c r="CD228" s="230">
        <v>10</v>
      </c>
      <c r="CE228" s="230">
        <v>3</v>
      </c>
      <c r="CF228" s="230">
        <v>2</v>
      </c>
      <c r="CG228" s="230">
        <v>3</v>
      </c>
      <c r="CH228" s="230">
        <v>2.25</v>
      </c>
      <c r="CI228" s="230">
        <v>3</v>
      </c>
      <c r="CJ228" s="230">
        <v>3</v>
      </c>
      <c r="CK228" s="230">
        <v>10</v>
      </c>
      <c r="CL228" s="230">
        <v>5</v>
      </c>
      <c r="CM228" s="230">
        <v>2.5</v>
      </c>
      <c r="CN228" s="230">
        <v>2.5</v>
      </c>
      <c r="CO228" s="230">
        <v>1.25</v>
      </c>
      <c r="CP228" s="230">
        <v>1.25</v>
      </c>
      <c r="CQ228" s="230">
        <v>1.25</v>
      </c>
      <c r="CR228" s="230"/>
      <c r="CS228" s="230"/>
      <c r="CT228" s="230"/>
      <c r="CU228" s="230">
        <v>10</v>
      </c>
      <c r="CV228" s="230">
        <v>3.75</v>
      </c>
      <c r="CW228" s="231">
        <f t="shared" ref="CW228:CW229" si="138">SUM(BG228:CA228)</f>
        <v>63</v>
      </c>
      <c r="CX228" s="231">
        <f t="shared" ref="CX228:CX229" si="139">SUMIFS(CB228:CV228, CB228:CV228, "&lt;&gt;")/SUMIFS($CB$125:$CV$125, CB228:CV228, "&lt;&gt;")*100</f>
        <v>84</v>
      </c>
    </row>
    <row r="229" spans="4:102" ht="14.45" thickBot="1">
      <c r="D229" s="220">
        <v>1999</v>
      </c>
      <c r="E229" s="220" t="s">
        <v>445</v>
      </c>
      <c r="F229" s="220" t="s">
        <v>446</v>
      </c>
      <c r="G229" s="220" t="s">
        <v>447</v>
      </c>
      <c r="H229" s="220" t="s">
        <v>336</v>
      </c>
      <c r="I229" s="10"/>
      <c r="J229" s="11"/>
      <c r="K229" s="11"/>
      <c r="L229" s="11"/>
      <c r="M229" s="11"/>
      <c r="N229" s="11"/>
      <c r="O229" s="11"/>
      <c r="P229" s="11"/>
      <c r="Q229" s="11"/>
      <c r="R229" s="11"/>
      <c r="S229" s="11"/>
      <c r="T229" s="11"/>
      <c r="U229" s="11"/>
      <c r="V229" s="11"/>
      <c r="W229" s="11"/>
      <c r="X229" s="11"/>
      <c r="Y229" s="11"/>
      <c r="Z229" s="11">
        <v>3</v>
      </c>
      <c r="AA229" s="11">
        <v>4</v>
      </c>
      <c r="AB229" s="11">
        <v>4</v>
      </c>
      <c r="AC229" s="12">
        <v>3</v>
      </c>
      <c r="AD229" s="10" t="str">
        <f t="shared" si="135"/>
        <v/>
      </c>
      <c r="AE229" s="11" t="str">
        <f t="shared" si="135"/>
        <v/>
      </c>
      <c r="AF229" s="11" t="str">
        <f t="shared" si="135"/>
        <v/>
      </c>
      <c r="AG229" s="11" t="str">
        <f t="shared" si="135"/>
        <v/>
      </c>
      <c r="AH229" s="11" t="str">
        <f t="shared" si="135"/>
        <v/>
      </c>
      <c r="AI229" s="11" t="str">
        <f t="shared" si="135"/>
        <v/>
      </c>
      <c r="AJ229" s="11" t="str">
        <f t="shared" si="135"/>
        <v/>
      </c>
      <c r="AK229" s="11" t="str">
        <f t="shared" si="135"/>
        <v/>
      </c>
      <c r="AL229" s="11" t="str">
        <f t="shared" si="135"/>
        <v/>
      </c>
      <c r="AM229" s="11" t="str">
        <f t="shared" si="135"/>
        <v/>
      </c>
      <c r="AN229" s="11" t="str">
        <f t="shared" si="136"/>
        <v/>
      </c>
      <c r="AO229" s="11" t="str">
        <f t="shared" si="136"/>
        <v/>
      </c>
      <c r="AP229" s="11" t="str">
        <f t="shared" si="136"/>
        <v/>
      </c>
      <c r="AQ229" s="11" t="str">
        <f t="shared" si="136"/>
        <v/>
      </c>
      <c r="AR229" s="11" t="str">
        <f t="shared" si="136"/>
        <v/>
      </c>
      <c r="AS229" s="11" t="str">
        <f t="shared" si="136"/>
        <v/>
      </c>
      <c r="AT229" s="11" t="str">
        <f t="shared" si="136"/>
        <v/>
      </c>
      <c r="AU229" s="11">
        <f t="shared" si="136"/>
        <v>0.9375</v>
      </c>
      <c r="AV229" s="11">
        <f t="shared" si="136"/>
        <v>1.25</v>
      </c>
      <c r="AW229" s="11">
        <f t="shared" si="136"/>
        <v>2.5</v>
      </c>
      <c r="AX229" s="12">
        <f t="shared" si="137"/>
        <v>1.875</v>
      </c>
      <c r="BD229" s="230" t="s">
        <v>317</v>
      </c>
      <c r="BE229" s="230"/>
      <c r="BF229" s="230"/>
      <c r="BG229" s="230">
        <v>3.5</v>
      </c>
      <c r="BH229" s="230">
        <v>3</v>
      </c>
      <c r="BI229" s="230">
        <v>4</v>
      </c>
      <c r="BJ229" s="230">
        <v>2.5</v>
      </c>
      <c r="BK229" s="230">
        <v>3</v>
      </c>
      <c r="BL229" s="230">
        <v>4</v>
      </c>
      <c r="BM229" s="230">
        <v>2</v>
      </c>
      <c r="BN229" s="230">
        <v>4</v>
      </c>
      <c r="BO229" s="230">
        <v>4</v>
      </c>
      <c r="BP229" s="230">
        <v>4</v>
      </c>
      <c r="BQ229" s="230">
        <v>3</v>
      </c>
      <c r="BR229" s="230">
        <v>4</v>
      </c>
      <c r="BS229" s="230">
        <v>4</v>
      </c>
      <c r="BT229" s="230">
        <v>3.5</v>
      </c>
      <c r="BU229" s="230">
        <v>3.5</v>
      </c>
      <c r="BV229" s="230">
        <v>4</v>
      </c>
      <c r="BW229" s="230">
        <v>4</v>
      </c>
      <c r="BX229" s="230">
        <v>4</v>
      </c>
      <c r="BY229" s="230">
        <v>3</v>
      </c>
      <c r="BZ229" s="230">
        <v>3</v>
      </c>
      <c r="CA229" s="230">
        <v>3</v>
      </c>
      <c r="CB229" s="230">
        <v>8.75</v>
      </c>
      <c r="CC229" s="230">
        <v>7.5</v>
      </c>
      <c r="CD229" s="230">
        <v>10</v>
      </c>
      <c r="CE229" s="230">
        <v>2.5</v>
      </c>
      <c r="CF229" s="230">
        <v>3</v>
      </c>
      <c r="CG229" s="230">
        <v>3</v>
      </c>
      <c r="CH229" s="230">
        <v>1.5</v>
      </c>
      <c r="CI229" s="230">
        <v>3</v>
      </c>
      <c r="CJ229" s="230">
        <v>3</v>
      </c>
      <c r="CK229" s="230">
        <v>10</v>
      </c>
      <c r="CL229" s="230">
        <v>7.5</v>
      </c>
      <c r="CM229" s="230">
        <v>2.5</v>
      </c>
      <c r="CN229" s="230">
        <v>2.5</v>
      </c>
      <c r="CO229" s="230">
        <v>1.09375</v>
      </c>
      <c r="CP229" s="230">
        <v>1.09375</v>
      </c>
      <c r="CQ229" s="230">
        <v>1.25</v>
      </c>
      <c r="CR229" s="230">
        <v>1.25</v>
      </c>
      <c r="CS229" s="230">
        <v>2.5</v>
      </c>
      <c r="CT229" s="230">
        <v>1.875</v>
      </c>
      <c r="CU229" s="230">
        <v>7.5</v>
      </c>
      <c r="CV229" s="230">
        <v>3.75</v>
      </c>
      <c r="CW229" s="231">
        <f t="shared" si="138"/>
        <v>73</v>
      </c>
      <c r="CX229" s="231">
        <f t="shared" si="139"/>
        <v>85.0625</v>
      </c>
    </row>
    <row r="230" spans="4:102" ht="14.45" thickBot="1">
      <c r="D230" s="118">
        <v>1999</v>
      </c>
      <c r="E230" s="118" t="s">
        <v>445</v>
      </c>
      <c r="F230" s="118" t="s">
        <v>446</v>
      </c>
      <c r="G230" s="118" t="s">
        <v>448</v>
      </c>
      <c r="H230" s="118" t="s">
        <v>286</v>
      </c>
      <c r="I230" s="5">
        <v>3</v>
      </c>
      <c r="J230" s="6">
        <v>3</v>
      </c>
      <c r="K230" s="6">
        <v>4</v>
      </c>
      <c r="L230" s="6">
        <v>4</v>
      </c>
      <c r="M230" s="6">
        <v>4</v>
      </c>
      <c r="N230" s="6">
        <v>4</v>
      </c>
      <c r="O230" s="6"/>
      <c r="P230" s="6"/>
      <c r="Q230" s="6"/>
      <c r="R230" s="6"/>
      <c r="S230" s="6"/>
      <c r="T230" s="6"/>
      <c r="U230" s="6"/>
      <c r="V230" s="6"/>
      <c r="W230" s="6"/>
      <c r="X230" s="6"/>
      <c r="Y230" s="6"/>
      <c r="Z230" s="6"/>
      <c r="AA230" s="6"/>
      <c r="AB230" s="6"/>
      <c r="AC230" s="7"/>
      <c r="AD230" s="5">
        <f t="shared" si="135"/>
        <v>7.5</v>
      </c>
      <c r="AE230" s="6">
        <f t="shared" si="135"/>
        <v>7.5</v>
      </c>
      <c r="AF230" s="6">
        <f t="shared" si="135"/>
        <v>10</v>
      </c>
      <c r="AG230" s="6">
        <f t="shared" si="135"/>
        <v>2.5</v>
      </c>
      <c r="AH230" s="6">
        <f t="shared" si="135"/>
        <v>2.5</v>
      </c>
      <c r="AI230" s="6">
        <f t="shared" si="135"/>
        <v>10</v>
      </c>
      <c r="AJ230" s="6" t="str">
        <f t="shared" si="135"/>
        <v/>
      </c>
      <c r="AK230" s="6" t="str">
        <f t="shared" si="135"/>
        <v/>
      </c>
      <c r="AL230" s="6" t="str">
        <f t="shared" si="135"/>
        <v/>
      </c>
      <c r="AM230" s="6" t="str">
        <f t="shared" si="135"/>
        <v/>
      </c>
      <c r="AN230" s="6" t="str">
        <f t="shared" si="136"/>
        <v/>
      </c>
      <c r="AO230" s="6" t="str">
        <f t="shared" si="136"/>
        <v/>
      </c>
      <c r="AP230" s="6" t="str">
        <f t="shared" si="136"/>
        <v/>
      </c>
      <c r="AQ230" s="6" t="str">
        <f t="shared" si="136"/>
        <v/>
      </c>
      <c r="AR230" s="6" t="str">
        <f t="shared" si="136"/>
        <v/>
      </c>
      <c r="AS230" s="6" t="str">
        <f t="shared" si="136"/>
        <v/>
      </c>
      <c r="AT230" s="6" t="str">
        <f t="shared" si="136"/>
        <v/>
      </c>
      <c r="AU230" s="6" t="str">
        <f t="shared" si="136"/>
        <v/>
      </c>
      <c r="AV230" s="6" t="str">
        <f t="shared" si="136"/>
        <v/>
      </c>
      <c r="AW230" s="6" t="str">
        <f t="shared" si="136"/>
        <v/>
      </c>
      <c r="AX230" s="7" t="str">
        <f t="shared" si="137"/>
        <v/>
      </c>
      <c r="CW230" s="233"/>
      <c r="CX230" s="233"/>
    </row>
    <row r="231" spans="4:102" ht="14.45" thickBot="1">
      <c r="D231" s="118">
        <v>1999</v>
      </c>
      <c r="E231" s="118" t="s">
        <v>445</v>
      </c>
      <c r="F231" s="118" t="s">
        <v>446</v>
      </c>
      <c r="G231" s="118" t="s">
        <v>448</v>
      </c>
      <c r="H231" s="118" t="s">
        <v>296</v>
      </c>
      <c r="I231" s="8"/>
      <c r="O231">
        <v>3</v>
      </c>
      <c r="P231">
        <v>2</v>
      </c>
      <c r="Q231">
        <v>4</v>
      </c>
      <c r="R231">
        <v>3</v>
      </c>
      <c r="S231">
        <v>4</v>
      </c>
      <c r="T231">
        <v>4</v>
      </c>
      <c r="AC231" s="9"/>
      <c r="AD231" s="8" t="str">
        <f t="shared" si="135"/>
        <v/>
      </c>
      <c r="AE231" t="str">
        <f t="shared" si="135"/>
        <v/>
      </c>
      <c r="AF231" t="str">
        <f t="shared" si="135"/>
        <v/>
      </c>
      <c r="AG231" t="str">
        <f t="shared" si="135"/>
        <v/>
      </c>
      <c r="AH231" t="str">
        <f t="shared" si="135"/>
        <v/>
      </c>
      <c r="AI231" t="str">
        <f t="shared" si="135"/>
        <v/>
      </c>
      <c r="AJ231">
        <f t="shared" si="135"/>
        <v>3</v>
      </c>
      <c r="AK231">
        <f t="shared" si="135"/>
        <v>2</v>
      </c>
      <c r="AL231">
        <f t="shared" si="135"/>
        <v>3</v>
      </c>
      <c r="AM231">
        <f t="shared" si="135"/>
        <v>2.25</v>
      </c>
      <c r="AN231">
        <f t="shared" si="136"/>
        <v>3</v>
      </c>
      <c r="AO231">
        <f t="shared" si="136"/>
        <v>3</v>
      </c>
      <c r="AP231" t="str">
        <f t="shared" si="136"/>
        <v/>
      </c>
      <c r="AQ231" t="str">
        <f t="shared" si="136"/>
        <v/>
      </c>
      <c r="AR231" t="str">
        <f t="shared" si="136"/>
        <v/>
      </c>
      <c r="AS231" t="str">
        <f t="shared" si="136"/>
        <v/>
      </c>
      <c r="AT231" t="str">
        <f t="shared" si="136"/>
        <v/>
      </c>
      <c r="AU231" t="str">
        <f t="shared" si="136"/>
        <v/>
      </c>
      <c r="AV231" t="str">
        <f t="shared" si="136"/>
        <v/>
      </c>
      <c r="AW231" t="str">
        <f t="shared" si="136"/>
        <v/>
      </c>
      <c r="AX231" s="9" t="str">
        <f t="shared" si="137"/>
        <v/>
      </c>
      <c r="CW231" s="233"/>
      <c r="CX231" s="233"/>
    </row>
    <row r="232" spans="4:102" ht="14.45" thickBot="1">
      <c r="D232" s="118">
        <v>1999</v>
      </c>
      <c r="E232" s="118" t="s">
        <v>445</v>
      </c>
      <c r="F232" s="118" t="s">
        <v>446</v>
      </c>
      <c r="G232" s="118" t="s">
        <v>448</v>
      </c>
      <c r="H232" s="232" t="s">
        <v>337</v>
      </c>
      <c r="I232" s="8"/>
      <c r="U232">
        <v>4</v>
      </c>
      <c r="V232">
        <v>2</v>
      </c>
      <c r="W232">
        <v>4</v>
      </c>
      <c r="X232">
        <v>4</v>
      </c>
      <c r="Y232">
        <v>3</v>
      </c>
      <c r="AC232" s="9"/>
      <c r="AD232" s="8" t="str">
        <f t="shared" si="135"/>
        <v/>
      </c>
      <c r="AE232" t="str">
        <f t="shared" si="135"/>
        <v/>
      </c>
      <c r="AF232" t="str">
        <f t="shared" si="135"/>
        <v/>
      </c>
      <c r="AG232" t="str">
        <f t="shared" si="135"/>
        <v/>
      </c>
      <c r="AH232" t="str">
        <f t="shared" si="135"/>
        <v/>
      </c>
      <c r="AI232" t="str">
        <f t="shared" si="135"/>
        <v/>
      </c>
      <c r="AJ232" t="str">
        <f t="shared" si="135"/>
        <v/>
      </c>
      <c r="AK232" t="str">
        <f t="shared" si="135"/>
        <v/>
      </c>
      <c r="AL232" t="str">
        <f t="shared" si="135"/>
        <v/>
      </c>
      <c r="AM232" t="str">
        <f t="shared" si="135"/>
        <v/>
      </c>
      <c r="AN232" t="str">
        <f t="shared" si="136"/>
        <v/>
      </c>
      <c r="AO232" t="str">
        <f t="shared" si="136"/>
        <v/>
      </c>
      <c r="AP232">
        <f t="shared" si="136"/>
        <v>10</v>
      </c>
      <c r="AQ232">
        <f t="shared" si="136"/>
        <v>5</v>
      </c>
      <c r="AR232">
        <f t="shared" si="136"/>
        <v>1.25</v>
      </c>
      <c r="AS232">
        <f t="shared" si="136"/>
        <v>1.25</v>
      </c>
      <c r="AT232">
        <f t="shared" si="136"/>
        <v>3.75</v>
      </c>
      <c r="AU232" t="str">
        <f t="shared" si="136"/>
        <v/>
      </c>
      <c r="AV232" t="str">
        <f t="shared" si="136"/>
        <v/>
      </c>
      <c r="AW232" t="str">
        <f t="shared" si="136"/>
        <v/>
      </c>
      <c r="AX232" s="9" t="str">
        <f t="shared" si="137"/>
        <v/>
      </c>
      <c r="CW232" s="233"/>
      <c r="CX232" s="233"/>
    </row>
    <row r="233" spans="4:102" ht="14.45" thickBot="1">
      <c r="D233" s="118">
        <v>1999</v>
      </c>
      <c r="E233" s="118" t="s">
        <v>445</v>
      </c>
      <c r="F233" s="118" t="s">
        <v>446</v>
      </c>
      <c r="G233" s="118" t="s">
        <v>448</v>
      </c>
      <c r="H233" s="118" t="s">
        <v>336</v>
      </c>
      <c r="I233" s="10"/>
      <c r="J233" s="11"/>
      <c r="K233" s="11"/>
      <c r="L233" s="11"/>
      <c r="M233" s="11"/>
      <c r="N233" s="11"/>
      <c r="O233" s="11"/>
      <c r="P233" s="11"/>
      <c r="Q233" s="11"/>
      <c r="R233" s="11"/>
      <c r="S233" s="11"/>
      <c r="T233" s="11"/>
      <c r="U233" s="11"/>
      <c r="V233" s="11"/>
      <c r="W233" s="11"/>
      <c r="X233" s="11"/>
      <c r="Y233" s="11"/>
      <c r="Z233" s="11">
        <v>4</v>
      </c>
      <c r="AA233" s="11" t="s">
        <v>103</v>
      </c>
      <c r="AB233" s="11" t="s">
        <v>103</v>
      </c>
      <c r="AC233" s="12" t="s">
        <v>103</v>
      </c>
      <c r="AD233" s="10" t="str">
        <f t="shared" si="135"/>
        <v/>
      </c>
      <c r="AE233" s="11" t="str">
        <f t="shared" si="135"/>
        <v/>
      </c>
      <c r="AF233" s="11" t="str">
        <f t="shared" si="135"/>
        <v/>
      </c>
      <c r="AG233" s="11" t="str">
        <f t="shared" si="135"/>
        <v/>
      </c>
      <c r="AH233" s="11" t="str">
        <f t="shared" si="135"/>
        <v/>
      </c>
      <c r="AI233" s="11" t="str">
        <f t="shared" si="135"/>
        <v/>
      </c>
      <c r="AJ233" s="11" t="str">
        <f t="shared" si="135"/>
        <v/>
      </c>
      <c r="AK233" s="11" t="str">
        <f t="shared" si="135"/>
        <v/>
      </c>
      <c r="AL233" s="11" t="str">
        <f t="shared" si="135"/>
        <v/>
      </c>
      <c r="AM233" s="11" t="str">
        <f t="shared" si="135"/>
        <v/>
      </c>
      <c r="AN233" s="11" t="str">
        <f t="shared" si="136"/>
        <v/>
      </c>
      <c r="AO233" s="11" t="str">
        <f t="shared" si="136"/>
        <v/>
      </c>
      <c r="AP233" s="11" t="str">
        <f t="shared" si="136"/>
        <v/>
      </c>
      <c r="AQ233" s="11" t="str">
        <f t="shared" si="136"/>
        <v/>
      </c>
      <c r="AR233" s="11" t="str">
        <f t="shared" si="136"/>
        <v/>
      </c>
      <c r="AS233" s="11" t="str">
        <f t="shared" si="136"/>
        <v/>
      </c>
      <c r="AT233" s="11" t="str">
        <f t="shared" si="136"/>
        <v/>
      </c>
      <c r="AU233" s="11">
        <f t="shared" si="136"/>
        <v>1.25</v>
      </c>
      <c r="AV233" s="11" t="str">
        <f t="shared" si="136"/>
        <v/>
      </c>
      <c r="AW233" s="11" t="str">
        <f t="shared" si="136"/>
        <v/>
      </c>
      <c r="AX233" s="12" t="str">
        <f t="shared" si="137"/>
        <v/>
      </c>
      <c r="CW233" s="233"/>
      <c r="CX233" s="233"/>
    </row>
    <row r="234" spans="4:102">
      <c r="CW234" s="233"/>
      <c r="CX234" s="233"/>
    </row>
    <row r="235" spans="4:102">
      <c r="CW235" s="233"/>
      <c r="CX235" s="233"/>
    </row>
    <row r="236" spans="4:102">
      <c r="CW236" s="233"/>
      <c r="CX236" s="233"/>
    </row>
    <row r="237" spans="4:102">
      <c r="CW237" s="233"/>
      <c r="CX237" s="233"/>
    </row>
    <row r="238" spans="4:102">
      <c r="CW238" s="233"/>
      <c r="CX238" s="233"/>
    </row>
    <row r="239" spans="4:102">
      <c r="CW239" s="233"/>
      <c r="CX239" s="233"/>
    </row>
    <row r="240" spans="4:102">
      <c r="CW240" s="233"/>
      <c r="CX240" s="233"/>
    </row>
    <row r="241" spans="1:102">
      <c r="CW241" s="233"/>
      <c r="CX241" s="233"/>
    </row>
    <row r="244" spans="1:102">
      <c r="A244" s="290" t="s">
        <v>521</v>
      </c>
      <c r="C244"/>
    </row>
    <row r="245" spans="1:102">
      <c r="B245" t="s">
        <v>522</v>
      </c>
      <c r="C245">
        <v>1.25</v>
      </c>
      <c r="D245">
        <v>1.25</v>
      </c>
      <c r="E245">
        <v>2.5</v>
      </c>
      <c r="F245">
        <v>2.5</v>
      </c>
    </row>
    <row r="246" spans="1:102">
      <c r="A246" t="s">
        <v>523</v>
      </c>
      <c r="B246" t="s">
        <v>240</v>
      </c>
      <c r="C246" t="s">
        <v>431</v>
      </c>
      <c r="D246" t="s">
        <v>432</v>
      </c>
      <c r="E246" t="s">
        <v>433</v>
      </c>
      <c r="F246" t="s">
        <v>434</v>
      </c>
    </row>
    <row r="247" spans="1:102">
      <c r="A247" t="s">
        <v>524</v>
      </c>
      <c r="B247" t="s">
        <v>336</v>
      </c>
      <c r="C247">
        <v>4</v>
      </c>
      <c r="D247">
        <v>4</v>
      </c>
      <c r="E247">
        <v>3</v>
      </c>
      <c r="F247">
        <v>4</v>
      </c>
    </row>
    <row r="248" spans="1:102">
      <c r="A248" t="s">
        <v>524</v>
      </c>
      <c r="B248" t="s">
        <v>336</v>
      </c>
      <c r="C248">
        <v>4</v>
      </c>
      <c r="D248">
        <v>3</v>
      </c>
      <c r="E248">
        <v>3</v>
      </c>
      <c r="F248">
        <v>3</v>
      </c>
    </row>
    <row r="249" spans="1:102">
      <c r="A249" t="s">
        <v>524</v>
      </c>
      <c r="B249" t="s">
        <v>336</v>
      </c>
      <c r="C249">
        <v>4</v>
      </c>
      <c r="D249">
        <v>3</v>
      </c>
      <c r="E249">
        <v>3</v>
      </c>
      <c r="F249">
        <v>3</v>
      </c>
    </row>
    <row r="250" spans="1:102">
      <c r="A250" t="s">
        <v>524</v>
      </c>
      <c r="B250" t="s">
        <v>336</v>
      </c>
      <c r="C250">
        <v>4</v>
      </c>
      <c r="D250">
        <v>4</v>
      </c>
      <c r="E250">
        <v>4</v>
      </c>
      <c r="F250">
        <v>4</v>
      </c>
    </row>
    <row r="251" spans="1:102">
      <c r="C251"/>
    </row>
    <row r="252" spans="1:102">
      <c r="C252"/>
    </row>
    <row r="253" spans="1:102">
      <c r="C253" t="s">
        <v>431</v>
      </c>
      <c r="D253" t="s">
        <v>432</v>
      </c>
      <c r="E253" t="s">
        <v>433</v>
      </c>
      <c r="F253" t="s">
        <v>434</v>
      </c>
      <c r="G253" t="s">
        <v>441</v>
      </c>
      <c r="H253" t="s">
        <v>442</v>
      </c>
      <c r="I253" t="s">
        <v>443</v>
      </c>
      <c r="J253" t="s">
        <v>444</v>
      </c>
      <c r="K253" s="1" t="s">
        <v>258</v>
      </c>
      <c r="L253" t="s">
        <v>522</v>
      </c>
      <c r="M253" s="21" t="s">
        <v>525</v>
      </c>
    </row>
    <row r="254" spans="1:102">
      <c r="B254" t="s">
        <v>522</v>
      </c>
      <c r="C254">
        <v>1.25</v>
      </c>
      <c r="D254">
        <v>1.25</v>
      </c>
      <c r="E254">
        <v>2.5</v>
      </c>
      <c r="F254">
        <v>2.5</v>
      </c>
      <c r="G254">
        <v>1.25</v>
      </c>
      <c r="H254">
        <v>1.25</v>
      </c>
      <c r="I254">
        <v>2.5</v>
      </c>
      <c r="J254">
        <v>2.5</v>
      </c>
      <c r="K254" s="1"/>
      <c r="M254" s="21"/>
    </row>
    <row r="255" spans="1:102">
      <c r="A255" s="86" t="s">
        <v>524</v>
      </c>
      <c r="B255" s="86" t="s">
        <v>336</v>
      </c>
      <c r="C255" s="86">
        <f>AVERAGE(C247:C250)</f>
        <v>4</v>
      </c>
      <c r="D255" s="86">
        <f>AVERAGE(D247:D250)</f>
        <v>3.5</v>
      </c>
      <c r="E255" s="86">
        <f>AVERAGE(E247:E250)</f>
        <v>3.25</v>
      </c>
      <c r="F255" s="86">
        <f>AVERAGE(F247:F250)</f>
        <v>3.5</v>
      </c>
      <c r="G255" s="86">
        <f>C255/4*G254</f>
        <v>1.25</v>
      </c>
      <c r="H255" s="86">
        <f t="shared" ref="H255:I255" si="140">D255/4*H254</f>
        <v>1.09375</v>
      </c>
      <c r="I255" s="86">
        <f t="shared" si="140"/>
        <v>2.03125</v>
      </c>
      <c r="J255" s="86">
        <f>F255/4*J254</f>
        <v>2.1875</v>
      </c>
      <c r="K255" s="291">
        <f>SUM(G255:J255)</f>
        <v>6.5625</v>
      </c>
      <c r="L255" s="86">
        <f>SUM(C245:F245)</f>
        <v>7.5</v>
      </c>
      <c r="M255" s="292">
        <f>K255/L255*100</f>
        <v>87.5</v>
      </c>
    </row>
    <row r="256" spans="1:102">
      <c r="C256"/>
    </row>
    <row r="257" spans="1:13">
      <c r="C257"/>
    </row>
    <row r="258" spans="1:13">
      <c r="C258"/>
    </row>
    <row r="259" spans="1:13">
      <c r="C259"/>
    </row>
    <row r="260" spans="1:13">
      <c r="C260"/>
    </row>
    <row r="261" spans="1:13">
      <c r="C261"/>
    </row>
    <row r="262" spans="1:13">
      <c r="A262" s="290" t="s">
        <v>526</v>
      </c>
      <c r="C262"/>
    </row>
    <row r="263" spans="1:13">
      <c r="C263"/>
    </row>
    <row r="264" spans="1:13">
      <c r="B264" t="s">
        <v>522</v>
      </c>
      <c r="C264">
        <v>1.25</v>
      </c>
      <c r="D264">
        <v>1.25</v>
      </c>
      <c r="E264">
        <v>2.5</v>
      </c>
      <c r="F264">
        <v>2.5</v>
      </c>
      <c r="G264">
        <v>1.25</v>
      </c>
      <c r="H264">
        <v>1.25</v>
      </c>
      <c r="I264">
        <v>2.5</v>
      </c>
      <c r="J264">
        <v>2.5</v>
      </c>
    </row>
    <row r="265" spans="1:13">
      <c r="A265" t="s">
        <v>523</v>
      </c>
      <c r="B265" t="s">
        <v>240</v>
      </c>
      <c r="C265" t="s">
        <v>431</v>
      </c>
      <c r="D265" t="s">
        <v>432</v>
      </c>
      <c r="E265" t="s">
        <v>433</v>
      </c>
      <c r="F265" t="s">
        <v>434</v>
      </c>
      <c r="G265" t="s">
        <v>441</v>
      </c>
      <c r="H265" t="s">
        <v>442</v>
      </c>
      <c r="I265" t="s">
        <v>443</v>
      </c>
      <c r="J265" t="s">
        <v>444</v>
      </c>
      <c r="K265" t="s">
        <v>527</v>
      </c>
      <c r="L265" t="s">
        <v>528</v>
      </c>
    </row>
    <row r="266" spans="1:13">
      <c r="A266" t="s">
        <v>524</v>
      </c>
      <c r="B266" t="s">
        <v>336</v>
      </c>
      <c r="C266">
        <v>4</v>
      </c>
      <c r="D266">
        <v>4</v>
      </c>
      <c r="E266">
        <v>3</v>
      </c>
      <c r="F266">
        <v>4</v>
      </c>
      <c r="G266">
        <f>IFERROR(C266/4*G$264,0)</f>
        <v>1.25</v>
      </c>
      <c r="H266">
        <f t="shared" ref="H266:J266" si="141">IFERROR(D266/4*H$264,0)</f>
        <v>1.25</v>
      </c>
      <c r="I266">
        <f t="shared" si="141"/>
        <v>1.875</v>
      </c>
      <c r="J266">
        <f t="shared" si="141"/>
        <v>2.5</v>
      </c>
      <c r="K266">
        <f>SUM(G266:J266)</f>
        <v>6.875</v>
      </c>
      <c r="L266">
        <f>SUM(G264:J264)</f>
        <v>7.5</v>
      </c>
    </row>
    <row r="267" spans="1:13">
      <c r="A267" t="s">
        <v>524</v>
      </c>
      <c r="B267" t="s">
        <v>336</v>
      </c>
      <c r="C267">
        <v>4</v>
      </c>
      <c r="D267">
        <v>3</v>
      </c>
      <c r="E267">
        <v>3</v>
      </c>
      <c r="F267">
        <v>3</v>
      </c>
      <c r="G267">
        <f t="shared" ref="G267:G269" si="142">IFERROR(C267/4*G$264,0)</f>
        <v>1.25</v>
      </c>
      <c r="H267">
        <f t="shared" ref="H267:H269" si="143">IFERROR(D267/4*H$264,0)</f>
        <v>0.9375</v>
      </c>
      <c r="I267">
        <f t="shared" ref="I267:I269" si="144">IFERROR(E267/4*I$264,0)</f>
        <v>1.875</v>
      </c>
      <c r="J267">
        <f t="shared" ref="J267:J269" si="145">IFERROR(F267/4*J$264,0)</f>
        <v>1.875</v>
      </c>
      <c r="K267">
        <f t="shared" ref="K267:K269" si="146">SUM(G267:J267)</f>
        <v>5.9375</v>
      </c>
      <c r="L267">
        <f>SUM(G264:J264)</f>
        <v>7.5</v>
      </c>
    </row>
    <row r="268" spans="1:13">
      <c r="A268" t="s">
        <v>524</v>
      </c>
      <c r="B268" t="s">
        <v>336</v>
      </c>
      <c r="C268">
        <v>4</v>
      </c>
      <c r="D268">
        <v>3</v>
      </c>
      <c r="E268">
        <v>3</v>
      </c>
      <c r="F268">
        <v>3</v>
      </c>
      <c r="G268">
        <f t="shared" si="142"/>
        <v>1.25</v>
      </c>
      <c r="H268">
        <f t="shared" si="143"/>
        <v>0.9375</v>
      </c>
      <c r="I268">
        <f t="shared" si="144"/>
        <v>1.875</v>
      </c>
      <c r="J268">
        <f t="shared" si="145"/>
        <v>1.875</v>
      </c>
      <c r="K268">
        <f t="shared" si="146"/>
        <v>5.9375</v>
      </c>
      <c r="L268">
        <f>SUM(G264:J264)</f>
        <v>7.5</v>
      </c>
    </row>
    <row r="269" spans="1:13">
      <c r="A269" t="s">
        <v>524</v>
      </c>
      <c r="B269" t="s">
        <v>336</v>
      </c>
      <c r="C269">
        <v>4</v>
      </c>
      <c r="D269">
        <v>4</v>
      </c>
      <c r="E269">
        <v>4</v>
      </c>
      <c r="F269">
        <v>4</v>
      </c>
      <c r="G269">
        <f t="shared" si="142"/>
        <v>1.25</v>
      </c>
      <c r="H269">
        <f t="shared" si="143"/>
        <v>1.25</v>
      </c>
      <c r="I269">
        <f t="shared" si="144"/>
        <v>2.5</v>
      </c>
      <c r="J269">
        <f t="shared" si="145"/>
        <v>2.5</v>
      </c>
      <c r="K269">
        <f t="shared" si="146"/>
        <v>7.5</v>
      </c>
      <c r="L269">
        <f>SUM(G264:J264)</f>
        <v>7.5</v>
      </c>
    </row>
    <row r="270" spans="1:13">
      <c r="C270"/>
    </row>
    <row r="271" spans="1:13">
      <c r="C271"/>
    </row>
    <row r="272" spans="1:13">
      <c r="C272"/>
      <c r="K272" s="1" t="s">
        <v>258</v>
      </c>
      <c r="L272" t="s">
        <v>522</v>
      </c>
      <c r="M272" s="21" t="s">
        <v>525</v>
      </c>
    </row>
    <row r="273" spans="1:85">
      <c r="B273" t="s">
        <v>522</v>
      </c>
      <c r="C273"/>
      <c r="K273" s="1"/>
      <c r="M273" s="21"/>
    </row>
    <row r="274" spans="1:85">
      <c r="A274" s="86" t="s">
        <v>524</v>
      </c>
      <c r="B274" s="86" t="s">
        <v>336</v>
      </c>
      <c r="C274" s="86"/>
      <c r="D274" s="86"/>
      <c r="E274" s="86"/>
      <c r="F274" s="86"/>
      <c r="G274" s="86"/>
      <c r="H274" s="86"/>
      <c r="I274" s="86"/>
      <c r="J274" s="86"/>
      <c r="K274" s="1">
        <f>AVERAGE(K266:K269)</f>
        <v>6.5625</v>
      </c>
      <c r="L274">
        <f>AVERAGE(L266:L269)</f>
        <v>7.5</v>
      </c>
      <c r="M274" s="21">
        <f>K274/L274*100</f>
        <v>87.5</v>
      </c>
    </row>
    <row r="275" spans="1:85">
      <c r="CB275">
        <v>8.75</v>
      </c>
      <c r="CC275">
        <v>10</v>
      </c>
      <c r="CF275">
        <v>8.75</v>
      </c>
      <c r="CG275">
        <v>10</v>
      </c>
    </row>
    <row r="276" spans="1:85">
      <c r="CB276">
        <v>8.75</v>
      </c>
      <c r="CC276">
        <v>10</v>
      </c>
      <c r="CF276">
        <v>8.75</v>
      </c>
      <c r="CG276">
        <v>10</v>
      </c>
    </row>
    <row r="277" spans="1:85">
      <c r="CB277">
        <v>10</v>
      </c>
      <c r="CC277">
        <v>10</v>
      </c>
      <c r="CF277">
        <v>10</v>
      </c>
      <c r="CG277">
        <v>10</v>
      </c>
    </row>
    <row r="278" spans="1:85">
      <c r="CB278">
        <v>3.33</v>
      </c>
      <c r="CC278">
        <v>4</v>
      </c>
      <c r="CF278">
        <v>3.33</v>
      </c>
      <c r="CG278">
        <v>4</v>
      </c>
    </row>
    <row r="279" spans="1:85">
      <c r="CB279">
        <v>3</v>
      </c>
      <c r="CC279">
        <v>4</v>
      </c>
      <c r="CF279">
        <v>3</v>
      </c>
      <c r="CG279">
        <v>4</v>
      </c>
    </row>
    <row r="280" spans="1:85">
      <c r="CB280">
        <v>2.5</v>
      </c>
      <c r="CC280">
        <v>3</v>
      </c>
      <c r="CF280">
        <v>2.5</v>
      </c>
      <c r="CG280">
        <v>3</v>
      </c>
    </row>
    <row r="281" spans="1:85">
      <c r="B281" t="s">
        <v>522</v>
      </c>
      <c r="C281">
        <v>1.25</v>
      </c>
      <c r="D281">
        <v>1.25</v>
      </c>
      <c r="E281">
        <v>2.5</v>
      </c>
      <c r="F281">
        <v>2.5</v>
      </c>
      <c r="CB281">
        <v>2.5</v>
      </c>
      <c r="CC281">
        <v>3</v>
      </c>
      <c r="CF281">
        <v>2.5</v>
      </c>
      <c r="CG281">
        <v>3</v>
      </c>
    </row>
    <row r="282" spans="1:85">
      <c r="A282" t="s">
        <v>523</v>
      </c>
      <c r="B282" t="s">
        <v>240</v>
      </c>
      <c r="C282" t="s">
        <v>431</v>
      </c>
      <c r="D282" t="s">
        <v>432</v>
      </c>
      <c r="E282" t="s">
        <v>433</v>
      </c>
      <c r="F282" t="s">
        <v>434</v>
      </c>
      <c r="CB282">
        <v>2.25</v>
      </c>
      <c r="CC282">
        <v>3</v>
      </c>
      <c r="CF282">
        <v>2.25</v>
      </c>
      <c r="CG282">
        <v>3</v>
      </c>
    </row>
    <row r="283" spans="1:85">
      <c r="A283" t="s">
        <v>524</v>
      </c>
      <c r="B283" t="s">
        <v>336</v>
      </c>
      <c r="C283">
        <v>4</v>
      </c>
      <c r="D283">
        <v>4</v>
      </c>
      <c r="E283">
        <v>3</v>
      </c>
      <c r="F283" t="s">
        <v>103</v>
      </c>
      <c r="CB283">
        <v>2.5</v>
      </c>
      <c r="CC283">
        <v>3</v>
      </c>
      <c r="CF283">
        <v>2.5</v>
      </c>
      <c r="CG283">
        <v>3</v>
      </c>
    </row>
    <row r="284" spans="1:85">
      <c r="A284" t="s">
        <v>524</v>
      </c>
      <c r="B284" t="s">
        <v>336</v>
      </c>
      <c r="C284">
        <v>4</v>
      </c>
      <c r="D284">
        <v>3</v>
      </c>
      <c r="E284">
        <v>3</v>
      </c>
      <c r="F284">
        <v>3</v>
      </c>
      <c r="CB284">
        <v>7.5</v>
      </c>
      <c r="CC284">
        <v>10</v>
      </c>
      <c r="CF284">
        <v>7.5</v>
      </c>
      <c r="CG284">
        <v>10</v>
      </c>
    </row>
    <row r="285" spans="1:85">
      <c r="A285" t="s">
        <v>524</v>
      </c>
      <c r="B285" t="s">
        <v>336</v>
      </c>
      <c r="C285">
        <v>4</v>
      </c>
      <c r="D285">
        <v>3</v>
      </c>
      <c r="E285">
        <v>3</v>
      </c>
      <c r="F285">
        <v>3</v>
      </c>
      <c r="CB285">
        <v>5</v>
      </c>
      <c r="CC285">
        <v>10</v>
      </c>
      <c r="CF285">
        <v>5</v>
      </c>
      <c r="CG285">
        <v>10</v>
      </c>
    </row>
    <row r="286" spans="1:85">
      <c r="A286" t="s">
        <v>524</v>
      </c>
      <c r="B286" t="s">
        <v>336</v>
      </c>
      <c r="C286">
        <v>4</v>
      </c>
      <c r="D286">
        <v>4</v>
      </c>
      <c r="E286">
        <v>4</v>
      </c>
      <c r="F286">
        <v>4</v>
      </c>
      <c r="CB286">
        <v>2.19</v>
      </c>
      <c r="CC286">
        <v>2.5</v>
      </c>
      <c r="CF286">
        <v>2.19</v>
      </c>
      <c r="CG286">
        <v>2.5</v>
      </c>
    </row>
    <row r="287" spans="1:85">
      <c r="C287"/>
      <c r="CB287">
        <v>2.19</v>
      </c>
      <c r="CC287">
        <v>2.5</v>
      </c>
      <c r="CF287">
        <v>2.19</v>
      </c>
      <c r="CG287">
        <v>2.5</v>
      </c>
    </row>
    <row r="288" spans="1:85">
      <c r="C288"/>
      <c r="CB288">
        <v>1.25</v>
      </c>
      <c r="CC288">
        <v>1.25</v>
      </c>
      <c r="CF288">
        <v>1.25</v>
      </c>
      <c r="CG288">
        <v>1.25</v>
      </c>
    </row>
    <row r="289" spans="1:86">
      <c r="C289" t="s">
        <v>431</v>
      </c>
      <c r="D289" t="s">
        <v>432</v>
      </c>
      <c r="E289" t="s">
        <v>433</v>
      </c>
      <c r="F289" t="s">
        <v>434</v>
      </c>
      <c r="G289" t="s">
        <v>441</v>
      </c>
      <c r="H289" t="s">
        <v>442</v>
      </c>
      <c r="I289" t="s">
        <v>443</v>
      </c>
      <c r="J289" t="s">
        <v>444</v>
      </c>
      <c r="K289" s="1" t="s">
        <v>258</v>
      </c>
      <c r="L289" t="s">
        <v>522</v>
      </c>
      <c r="M289" s="21" t="s">
        <v>525</v>
      </c>
      <c r="CB289">
        <v>1.25</v>
      </c>
      <c r="CC289">
        <v>1.25</v>
      </c>
      <c r="CF289">
        <v>1.25</v>
      </c>
      <c r="CG289">
        <v>1.25</v>
      </c>
    </row>
    <row r="290" spans="1:86">
      <c r="B290" t="s">
        <v>522</v>
      </c>
      <c r="C290">
        <v>1.25</v>
      </c>
      <c r="D290">
        <v>1.25</v>
      </c>
      <c r="E290">
        <v>2.5</v>
      </c>
      <c r="F290">
        <v>2.5</v>
      </c>
      <c r="G290">
        <v>1.25</v>
      </c>
      <c r="H290">
        <v>1.25</v>
      </c>
      <c r="I290">
        <v>2.5</v>
      </c>
      <c r="J290">
        <v>2.5</v>
      </c>
      <c r="K290" s="1"/>
      <c r="M290" s="21"/>
      <c r="CB290">
        <v>1.25</v>
      </c>
      <c r="CC290">
        <v>1.25</v>
      </c>
      <c r="CF290">
        <v>10</v>
      </c>
      <c r="CG290">
        <v>10</v>
      </c>
    </row>
    <row r="291" spans="1:86">
      <c r="A291" s="86" t="s">
        <v>524</v>
      </c>
      <c r="B291" s="86" t="s">
        <v>336</v>
      </c>
      <c r="C291" s="86">
        <f>AVERAGE(C283:C286)</f>
        <v>4</v>
      </c>
      <c r="D291" s="86">
        <f>AVERAGE(D283:D286)</f>
        <v>3.5</v>
      </c>
      <c r="E291" s="86">
        <f>AVERAGE(E283:E286)</f>
        <v>3.25</v>
      </c>
      <c r="F291" s="86">
        <f>AVERAGE(F283:F286)</f>
        <v>3.3333333333333335</v>
      </c>
      <c r="G291" s="86">
        <f>C291/4*G290</f>
        <v>1.25</v>
      </c>
      <c r="H291" s="86">
        <f t="shared" ref="H291:I291" si="147">D291/4*H290</f>
        <v>1.09375</v>
      </c>
      <c r="I291" s="86">
        <f t="shared" si="147"/>
        <v>2.03125</v>
      </c>
      <c r="J291" s="86">
        <f>F291/4*J290</f>
        <v>2.0833333333333335</v>
      </c>
      <c r="K291" s="291">
        <f>SUM(G291:J291)</f>
        <v>6.4583333333333339</v>
      </c>
      <c r="L291" s="86">
        <f>SUM(C281:F281)</f>
        <v>7.5</v>
      </c>
      <c r="M291" s="293">
        <f>K291/L291*100</f>
        <v>86.111111111111114</v>
      </c>
      <c r="CB291">
        <v>1.25</v>
      </c>
      <c r="CC291">
        <v>1.25</v>
      </c>
      <c r="CF291">
        <v>5</v>
      </c>
      <c r="CG291">
        <v>5</v>
      </c>
    </row>
    <row r="292" spans="1:86">
      <c r="C292"/>
      <c r="CB292">
        <v>2.5</v>
      </c>
      <c r="CC292">
        <v>2.5</v>
      </c>
      <c r="CF292">
        <f>SUM(CF275:CF291)</f>
        <v>77.959999999999994</v>
      </c>
      <c r="CG292">
        <f>SUM(CG275:CG291)</f>
        <v>92.5</v>
      </c>
      <c r="CH292">
        <f>CF292/CG292*100</f>
        <v>84.281081081081084</v>
      </c>
    </row>
    <row r="293" spans="1:86">
      <c r="C293"/>
      <c r="CB293">
        <v>10</v>
      </c>
      <c r="CC293">
        <v>10</v>
      </c>
    </row>
    <row r="294" spans="1:86">
      <c r="C294"/>
      <c r="CB294">
        <v>5</v>
      </c>
      <c r="CC294">
        <v>5</v>
      </c>
    </row>
    <row r="295" spans="1:86">
      <c r="C295"/>
      <c r="CB295">
        <f>SUM(CB275:CB294)</f>
        <v>82.96</v>
      </c>
      <c r="CC295">
        <f>SUM(CC275:CC294)</f>
        <v>97.5</v>
      </c>
      <c r="CD295">
        <f>CB295/CC295*100</f>
        <v>85.087179487179469</v>
      </c>
    </row>
    <row r="296" spans="1:86">
      <c r="C296"/>
    </row>
    <row r="297" spans="1:86">
      <c r="C297"/>
    </row>
    <row r="298" spans="1:86">
      <c r="C298"/>
    </row>
    <row r="299" spans="1:86">
      <c r="C299"/>
    </row>
    <row r="300" spans="1:86">
      <c r="B300" t="s">
        <v>522</v>
      </c>
      <c r="C300">
        <v>1.25</v>
      </c>
      <c r="D300">
        <v>1.25</v>
      </c>
      <c r="E300">
        <v>2.5</v>
      </c>
      <c r="F300">
        <v>2.5</v>
      </c>
      <c r="G300">
        <v>1.25</v>
      </c>
      <c r="H300">
        <v>1.25</v>
      </c>
      <c r="I300">
        <v>2.5</v>
      </c>
      <c r="J300">
        <v>2.5</v>
      </c>
    </row>
    <row r="301" spans="1:86">
      <c r="A301" t="s">
        <v>523</v>
      </c>
      <c r="B301" t="s">
        <v>240</v>
      </c>
      <c r="C301" t="s">
        <v>431</v>
      </c>
      <c r="D301" t="s">
        <v>432</v>
      </c>
      <c r="E301" t="s">
        <v>433</v>
      </c>
      <c r="F301" t="s">
        <v>434</v>
      </c>
      <c r="G301" t="s">
        <v>441</v>
      </c>
      <c r="H301" t="s">
        <v>442</v>
      </c>
      <c r="I301" t="s">
        <v>443</v>
      </c>
      <c r="J301" t="s">
        <v>444</v>
      </c>
      <c r="K301" t="s">
        <v>527</v>
      </c>
      <c r="L301" t="s">
        <v>528</v>
      </c>
    </row>
    <row r="302" spans="1:86">
      <c r="A302" t="s">
        <v>524</v>
      </c>
      <c r="B302" t="s">
        <v>336</v>
      </c>
      <c r="C302">
        <v>4</v>
      </c>
      <c r="D302">
        <v>4</v>
      </c>
      <c r="E302">
        <v>3</v>
      </c>
      <c r="F302">
        <f>AVERAGE(F303:F305)</f>
        <v>3.3333333333333335</v>
      </c>
      <c r="G302">
        <f>IFERROR(C302/4*G$300,0)</f>
        <v>1.25</v>
      </c>
      <c r="H302">
        <f t="shared" ref="H302:J302" si="148">IFERROR(D302/4*H$300,0)</f>
        <v>1.25</v>
      </c>
      <c r="I302">
        <f t="shared" si="148"/>
        <v>1.875</v>
      </c>
      <c r="J302">
        <f t="shared" si="148"/>
        <v>2.0833333333333335</v>
      </c>
      <c r="K302">
        <f>SUM(G302:J302)</f>
        <v>6.4583333333333339</v>
      </c>
      <c r="L302">
        <f>SUM(G300:I300)</f>
        <v>5</v>
      </c>
    </row>
    <row r="303" spans="1:86">
      <c r="A303" t="s">
        <v>524</v>
      </c>
      <c r="B303" t="s">
        <v>336</v>
      </c>
      <c r="C303">
        <v>4</v>
      </c>
      <c r="D303">
        <v>3</v>
      </c>
      <c r="E303">
        <v>3</v>
      </c>
      <c r="F303">
        <v>3</v>
      </c>
      <c r="G303">
        <f t="shared" ref="G303:G305" si="149">IFERROR(C303/4*G$300,0)</f>
        <v>1.25</v>
      </c>
      <c r="H303">
        <f t="shared" ref="H303:H305" si="150">IFERROR(D303/4*H$300,0)</f>
        <v>0.9375</v>
      </c>
      <c r="I303">
        <f t="shared" ref="I303:I305" si="151">IFERROR(E303/4*I$300,0)</f>
        <v>1.875</v>
      </c>
      <c r="J303">
        <f t="shared" ref="J303:J305" si="152">IFERROR(F303/4*J$300,0)</f>
        <v>1.875</v>
      </c>
      <c r="K303">
        <f t="shared" ref="K303:K305" si="153">SUM(G303:J303)</f>
        <v>5.9375</v>
      </c>
      <c r="L303">
        <f>SUM(G300:J300)</f>
        <v>7.5</v>
      </c>
    </row>
    <row r="304" spans="1:86">
      <c r="A304" t="s">
        <v>524</v>
      </c>
      <c r="B304" t="s">
        <v>336</v>
      </c>
      <c r="C304">
        <v>4</v>
      </c>
      <c r="D304">
        <v>3</v>
      </c>
      <c r="E304">
        <v>3</v>
      </c>
      <c r="F304">
        <v>3</v>
      </c>
      <c r="G304">
        <f t="shared" si="149"/>
        <v>1.25</v>
      </c>
      <c r="H304">
        <f t="shared" si="150"/>
        <v>0.9375</v>
      </c>
      <c r="I304">
        <f t="shared" si="151"/>
        <v>1.875</v>
      </c>
      <c r="J304">
        <f t="shared" si="152"/>
        <v>1.875</v>
      </c>
      <c r="K304">
        <f t="shared" si="153"/>
        <v>5.9375</v>
      </c>
      <c r="L304">
        <f>SUM(G300:J300)</f>
        <v>7.5</v>
      </c>
    </row>
    <row r="305" spans="1:13">
      <c r="A305" t="s">
        <v>524</v>
      </c>
      <c r="B305" t="s">
        <v>336</v>
      </c>
      <c r="C305">
        <v>4</v>
      </c>
      <c r="D305">
        <v>4</v>
      </c>
      <c r="E305">
        <v>4</v>
      </c>
      <c r="F305">
        <v>4</v>
      </c>
      <c r="G305">
        <f t="shared" si="149"/>
        <v>1.25</v>
      </c>
      <c r="H305">
        <f t="shared" si="150"/>
        <v>1.25</v>
      </c>
      <c r="I305">
        <f t="shared" si="151"/>
        <v>2.5</v>
      </c>
      <c r="J305">
        <f t="shared" si="152"/>
        <v>2.5</v>
      </c>
      <c r="K305">
        <f t="shared" si="153"/>
        <v>7.5</v>
      </c>
      <c r="L305">
        <f>SUM(G300:J300)</f>
        <v>7.5</v>
      </c>
    </row>
    <row r="306" spans="1:13">
      <c r="C306"/>
    </row>
    <row r="307" spans="1:13">
      <c r="C307"/>
    </row>
    <row r="308" spans="1:13">
      <c r="C308"/>
      <c r="K308" s="1" t="s">
        <v>258</v>
      </c>
      <c r="L308" t="s">
        <v>522</v>
      </c>
      <c r="M308" s="21" t="s">
        <v>525</v>
      </c>
    </row>
    <row r="309" spans="1:13">
      <c r="B309" t="s">
        <v>522</v>
      </c>
      <c r="C309"/>
      <c r="K309" s="1"/>
      <c r="M309" s="21"/>
    </row>
    <row r="310" spans="1:13">
      <c r="A310" s="86" t="s">
        <v>524</v>
      </c>
      <c r="B310" s="86" t="s">
        <v>336</v>
      </c>
      <c r="C310" s="86"/>
      <c r="D310" s="86"/>
      <c r="E310" s="86"/>
      <c r="F310" s="86"/>
      <c r="G310" s="86"/>
      <c r="H310" s="86"/>
      <c r="I310" s="86"/>
      <c r="J310" s="86"/>
      <c r="K310" s="1">
        <f>AVERAGE(K302:K305)</f>
        <v>6.4583333333333339</v>
      </c>
      <c r="L310">
        <f>MAX(L302:L305)</f>
        <v>7.5</v>
      </c>
      <c r="M310" s="21">
        <f>K310/L310*100</f>
        <v>86.111111111111114</v>
      </c>
    </row>
  </sheetData>
  <phoneticPr fontId="41" type="noConversion"/>
  <conditionalFormatting sqref="B265:B266">
    <cfRule type="duplicateValues" dxfId="9" priority="2"/>
  </conditionalFormatting>
  <conditionalFormatting sqref="B301:B302">
    <cfRule type="duplicateValues" dxfId="8" priority="1"/>
  </conditionalFormatting>
  <hyperlinks>
    <hyperlink ref="A155" location="Link_ที่มีปัญหา_1" display="Link" xr:uid="{0B944677-B779-4354-9C91-59EB8AD822F6}"/>
  </hyperlinks>
  <pageMargins left="0.7" right="0.7" top="0.75" bottom="0.75" header="0.3" footer="0.3"/>
  <pageSetup orientation="portrait" r:id="rId7"/>
  <headerFooter>
    <oddFooter>&amp;C_x000D_&amp;1#&amp;"Calibri"&amp;9&amp;K000000 Classified - Internal Use</oddFooter>
  </headerFooter>
  <drawing r:id="rId8"/>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8261C-7EB6-4AB5-BE4D-CCD6B54449F9}">
  <dimension ref="A1:CU222"/>
  <sheetViews>
    <sheetView topLeftCell="C5" zoomScale="55" zoomScaleNormal="55" workbookViewId="0">
      <selection activeCell="E26" sqref="E26"/>
    </sheetView>
  </sheetViews>
  <sheetFormatPr defaultColWidth="8.625" defaultRowHeight="14.1"/>
  <cols>
    <col min="1" max="3" width="8.625" style="267"/>
    <col min="4" max="4" width="36.125" style="267" bestFit="1" customWidth="1"/>
    <col min="5" max="5" width="8.625" style="267"/>
    <col min="6" max="6" width="46.125" style="267" bestFit="1" customWidth="1"/>
    <col min="7" max="7" width="12" style="267" bestFit="1" customWidth="1"/>
    <col min="8" max="9" width="8.625" style="267"/>
    <col min="10" max="10" width="14.125" style="267" bestFit="1" customWidth="1"/>
    <col min="11" max="11" width="21.625" style="267" bestFit="1" customWidth="1"/>
    <col min="12" max="12" width="26.125" style="267" bestFit="1" customWidth="1"/>
    <col min="13" max="52" width="8.625" style="267"/>
    <col min="53" max="53" width="11.875" style="267" bestFit="1" customWidth="1"/>
    <col min="54" max="54" width="42.125" style="267" bestFit="1" customWidth="1"/>
    <col min="55" max="55" width="14.875" style="267" bestFit="1" customWidth="1"/>
    <col min="56" max="58" width="15.125" style="267" customWidth="1"/>
    <col min="59" max="59" width="4.375" style="267" customWidth="1"/>
    <col min="60" max="64" width="5" style="267" customWidth="1"/>
    <col min="65" max="73" width="15.125" style="267" customWidth="1"/>
    <col min="74" max="74" width="7.875" style="267" customWidth="1"/>
    <col min="75" max="79" width="15.125" style="267" customWidth="1"/>
    <col min="80" max="80" width="4" style="267" customWidth="1"/>
    <col min="81" max="81" width="5" style="267" customWidth="1"/>
    <col min="82" max="82" width="6.25" style="267" customWidth="1"/>
    <col min="83" max="83" width="7.5" style="267" customWidth="1"/>
    <col min="84" max="84" width="5" style="267" customWidth="1"/>
    <col min="85" max="85" width="7.5" style="267" customWidth="1"/>
    <col min="86" max="94" width="15.125" style="267" customWidth="1"/>
    <col min="95" max="95" width="7.875" style="267" customWidth="1"/>
    <col min="96" max="97" width="15.125" style="267" customWidth="1"/>
    <col min="98" max="16384" width="8.625" style="267"/>
  </cols>
  <sheetData>
    <row r="1" spans="1:97">
      <c r="A1" s="267" t="s">
        <v>234</v>
      </c>
      <c r="B1" s="267" t="s">
        <v>529</v>
      </c>
      <c r="C1" s="267" t="s">
        <v>530</v>
      </c>
      <c r="D1" s="267" t="s">
        <v>423</v>
      </c>
      <c r="E1" s="267" t="s">
        <v>424</v>
      </c>
      <c r="F1" s="267" t="s">
        <v>237</v>
      </c>
      <c r="G1" s="267" t="s">
        <v>238</v>
      </c>
      <c r="H1" s="267" t="s">
        <v>531</v>
      </c>
      <c r="I1" s="267" t="s">
        <v>240</v>
      </c>
      <c r="J1" s="267" t="s">
        <v>532</v>
      </c>
      <c r="K1" s="267" t="s">
        <v>533</v>
      </c>
      <c r="L1" s="267" t="s">
        <v>534</v>
      </c>
      <c r="M1" s="267" t="s">
        <v>535</v>
      </c>
      <c r="N1" s="267" t="s">
        <v>536</v>
      </c>
      <c r="O1" s="267" t="s">
        <v>537</v>
      </c>
      <c r="P1" s="267" t="s">
        <v>538</v>
      </c>
      <c r="Q1" s="267" t="s">
        <v>539</v>
      </c>
      <c r="R1" s="267" t="s">
        <v>540</v>
      </c>
      <c r="S1" s="267" t="s">
        <v>541</v>
      </c>
      <c r="T1" s="267" t="s">
        <v>542</v>
      </c>
      <c r="U1" s="267" t="s">
        <v>543</v>
      </c>
      <c r="V1" s="267" t="s">
        <v>544</v>
      </c>
      <c r="W1" s="267" t="s">
        <v>545</v>
      </c>
      <c r="X1" s="267" t="s">
        <v>546</v>
      </c>
      <c r="Y1" s="267" t="s">
        <v>547</v>
      </c>
      <c r="Z1" s="267" t="s">
        <v>548</v>
      </c>
      <c r="AA1" s="267" t="s">
        <v>549</v>
      </c>
      <c r="AB1" s="267" t="s">
        <v>550</v>
      </c>
      <c r="AC1" s="267" t="s">
        <v>551</v>
      </c>
      <c r="AD1" s="267" t="s">
        <v>552</v>
      </c>
      <c r="AE1" s="267" t="s">
        <v>553</v>
      </c>
      <c r="AF1" s="267" t="s">
        <v>554</v>
      </c>
      <c r="AG1" s="267" t="s">
        <v>555</v>
      </c>
    </row>
    <row r="2" spans="1:97">
      <c r="A2" s="267">
        <v>6744</v>
      </c>
      <c r="B2" s="267" t="s">
        <v>556</v>
      </c>
      <c r="C2" s="267">
        <v>2</v>
      </c>
      <c r="D2" s="267" t="s">
        <v>557</v>
      </c>
      <c r="E2" s="267" t="s">
        <v>557</v>
      </c>
      <c r="H2" s="267" t="s">
        <v>558</v>
      </c>
      <c r="I2" s="267" t="s">
        <v>559</v>
      </c>
      <c r="X2" s="267">
        <v>4</v>
      </c>
      <c r="Z2" s="267">
        <v>4</v>
      </c>
      <c r="AA2" s="267">
        <v>4</v>
      </c>
      <c r="AB2" s="267" t="s">
        <v>103</v>
      </c>
      <c r="AF2" s="267" t="s">
        <v>560</v>
      </c>
      <c r="AG2" s="281">
        <v>45815.845833333333</v>
      </c>
    </row>
    <row r="3" spans="1:97">
      <c r="A3" s="267">
        <v>6749</v>
      </c>
      <c r="B3" s="267" t="s">
        <v>556</v>
      </c>
      <c r="C3" s="267">
        <v>1</v>
      </c>
      <c r="D3" s="267" t="s">
        <v>557</v>
      </c>
      <c r="E3" s="267" t="s">
        <v>557</v>
      </c>
      <c r="H3" s="267" t="s">
        <v>558</v>
      </c>
      <c r="I3" s="267" t="s">
        <v>559</v>
      </c>
      <c r="X3" s="267">
        <v>4</v>
      </c>
      <c r="Z3" s="267">
        <v>4</v>
      </c>
      <c r="AA3" s="267">
        <v>4</v>
      </c>
      <c r="AB3" s="267" t="s">
        <v>103</v>
      </c>
      <c r="AF3" s="267" t="s">
        <v>560</v>
      </c>
      <c r="AG3" s="281">
        <v>45815.852083333331</v>
      </c>
    </row>
    <row r="4" spans="1:97">
      <c r="A4" s="267">
        <v>6753</v>
      </c>
      <c r="B4" s="267" t="s">
        <v>556</v>
      </c>
      <c r="C4" s="267">
        <v>1</v>
      </c>
      <c r="D4" s="267" t="s">
        <v>445</v>
      </c>
      <c r="E4" s="267" t="s">
        <v>561</v>
      </c>
      <c r="H4" s="267" t="s">
        <v>562</v>
      </c>
      <c r="I4" s="267" t="s">
        <v>337</v>
      </c>
      <c r="S4" s="267">
        <v>3</v>
      </c>
      <c r="T4" s="267">
        <v>2</v>
      </c>
      <c r="W4" s="267">
        <v>4</v>
      </c>
      <c r="Y4" s="267">
        <v>4</v>
      </c>
      <c r="AD4" s="267">
        <v>4</v>
      </c>
      <c r="AF4" s="267" t="s">
        <v>560</v>
      </c>
      <c r="AG4" s="281">
        <v>45815.855555555558</v>
      </c>
    </row>
    <row r="5" spans="1:97">
      <c r="A5" s="267">
        <v>6761</v>
      </c>
      <c r="B5" s="267" t="s">
        <v>556</v>
      </c>
      <c r="C5" s="267">
        <v>1</v>
      </c>
      <c r="D5" s="267" t="s">
        <v>511</v>
      </c>
      <c r="E5" s="267" t="s">
        <v>561</v>
      </c>
      <c r="H5" s="267" t="s">
        <v>558</v>
      </c>
      <c r="I5" s="267" t="s">
        <v>337</v>
      </c>
      <c r="S5" s="267">
        <v>3</v>
      </c>
      <c r="T5" s="267">
        <v>2</v>
      </c>
      <c r="W5" s="267">
        <v>4</v>
      </c>
      <c r="Y5" s="267">
        <v>4</v>
      </c>
      <c r="AD5" s="267">
        <v>4</v>
      </c>
      <c r="AF5" s="267" t="s">
        <v>560</v>
      </c>
      <c r="AG5" s="281">
        <v>45815.865277777775</v>
      </c>
    </row>
    <row r="6" spans="1:97">
      <c r="A6" s="267">
        <v>6767</v>
      </c>
      <c r="B6" s="267" t="s">
        <v>556</v>
      </c>
      <c r="C6" s="267">
        <v>1</v>
      </c>
      <c r="D6" s="267" t="s">
        <v>445</v>
      </c>
      <c r="E6" s="267" t="s">
        <v>561</v>
      </c>
      <c r="H6" s="267" t="s">
        <v>562</v>
      </c>
      <c r="I6" s="267" t="s">
        <v>286</v>
      </c>
      <c r="J6" s="267">
        <v>4</v>
      </c>
      <c r="K6" s="267">
        <v>4</v>
      </c>
      <c r="L6" s="267">
        <v>4</v>
      </c>
      <c r="U6" s="267">
        <v>4</v>
      </c>
      <c r="V6" s="267">
        <v>4</v>
      </c>
      <c r="AC6" s="267">
        <v>4</v>
      </c>
      <c r="AF6" s="267" t="s">
        <v>560</v>
      </c>
      <c r="AG6" s="281">
        <v>45815.868750000001</v>
      </c>
    </row>
    <row r="7" spans="1:97">
      <c r="A7" s="267">
        <v>6772</v>
      </c>
      <c r="B7" s="267" t="s">
        <v>556</v>
      </c>
      <c r="C7" s="267">
        <v>1</v>
      </c>
      <c r="D7" s="267" t="s">
        <v>510</v>
      </c>
      <c r="E7" s="267" t="s">
        <v>561</v>
      </c>
      <c r="H7" s="267" t="s">
        <v>562</v>
      </c>
      <c r="I7" s="267" t="s">
        <v>286</v>
      </c>
      <c r="J7" s="267">
        <v>3</v>
      </c>
      <c r="K7" s="267">
        <v>3</v>
      </c>
      <c r="L7" s="267">
        <v>4</v>
      </c>
      <c r="U7" s="267">
        <v>3</v>
      </c>
      <c r="V7" s="267">
        <v>3</v>
      </c>
      <c r="AC7" s="267">
        <v>4</v>
      </c>
      <c r="AF7" s="267" t="s">
        <v>560</v>
      </c>
      <c r="AG7" s="281">
        <v>45815.870833333334</v>
      </c>
    </row>
    <row r="8" spans="1:97">
      <c r="A8" s="267">
        <v>6786</v>
      </c>
      <c r="B8" s="267" t="s">
        <v>556</v>
      </c>
      <c r="C8" s="267">
        <v>1</v>
      </c>
      <c r="D8" s="267" t="s">
        <v>510</v>
      </c>
      <c r="E8" s="267" t="s">
        <v>561</v>
      </c>
      <c r="H8" s="267" t="s">
        <v>562</v>
      </c>
      <c r="I8" s="267" t="s">
        <v>563</v>
      </c>
      <c r="M8" s="267">
        <v>4</v>
      </c>
      <c r="N8" s="267">
        <v>4</v>
      </c>
      <c r="O8" s="267">
        <v>4</v>
      </c>
      <c r="P8" s="267">
        <v>4</v>
      </c>
      <c r="Q8" s="267">
        <v>4</v>
      </c>
      <c r="R8" s="267">
        <v>4</v>
      </c>
      <c r="AF8" s="267" t="s">
        <v>560</v>
      </c>
      <c r="AG8" s="281">
        <v>45815.876388888886</v>
      </c>
    </row>
    <row r="9" spans="1:97">
      <c r="A9" s="267">
        <v>6790</v>
      </c>
      <c r="B9" s="267" t="s">
        <v>556</v>
      </c>
      <c r="C9" s="267">
        <v>1</v>
      </c>
      <c r="D9" s="267" t="s">
        <v>511</v>
      </c>
      <c r="E9" s="267" t="s">
        <v>561</v>
      </c>
      <c r="H9" s="267" t="s">
        <v>558</v>
      </c>
      <c r="I9" s="267" t="s">
        <v>563</v>
      </c>
      <c r="M9" s="267">
        <v>3</v>
      </c>
      <c r="N9" s="267">
        <v>2</v>
      </c>
      <c r="O9" s="267">
        <v>3</v>
      </c>
      <c r="P9" s="267">
        <v>3</v>
      </c>
      <c r="Q9" s="267">
        <v>2</v>
      </c>
      <c r="R9" s="267">
        <v>3</v>
      </c>
      <c r="AF9" s="267" t="s">
        <v>560</v>
      </c>
      <c r="AG9" s="281">
        <v>45815.878472222219</v>
      </c>
    </row>
    <row r="10" spans="1:97">
      <c r="A10" s="267">
        <v>6793</v>
      </c>
      <c r="B10" s="267" t="s">
        <v>556</v>
      </c>
      <c r="C10" s="267">
        <v>1</v>
      </c>
      <c r="D10" s="267" t="s">
        <v>512</v>
      </c>
      <c r="E10" s="267" t="s">
        <v>561</v>
      </c>
      <c r="H10" s="267" t="s">
        <v>562</v>
      </c>
      <c r="I10" s="267" t="s">
        <v>563</v>
      </c>
      <c r="M10" s="267">
        <v>3</v>
      </c>
      <c r="N10" s="267">
        <v>3</v>
      </c>
      <c r="O10" s="267">
        <v>3</v>
      </c>
      <c r="P10" s="267">
        <v>3</v>
      </c>
      <c r="Q10" s="267">
        <v>3</v>
      </c>
      <c r="R10" s="267">
        <v>3</v>
      </c>
      <c r="AF10" s="267" t="s">
        <v>560</v>
      </c>
      <c r="AG10" s="281">
        <v>45815.882638888892</v>
      </c>
    </row>
    <row r="16" spans="1:97">
      <c r="BD16" s="267" t="s">
        <v>286</v>
      </c>
      <c r="BE16" s="267" t="s">
        <v>286</v>
      </c>
      <c r="BF16" s="267" t="s">
        <v>286</v>
      </c>
      <c r="BG16" s="267" t="s">
        <v>296</v>
      </c>
      <c r="BH16" s="267" t="s">
        <v>296</v>
      </c>
      <c r="BI16" s="267" t="s">
        <v>296</v>
      </c>
      <c r="BJ16" s="267" t="s">
        <v>296</v>
      </c>
      <c r="BK16" s="267" t="s">
        <v>296</v>
      </c>
      <c r="BL16" s="267" t="s">
        <v>296</v>
      </c>
      <c r="BM16" s="267" t="s">
        <v>337</v>
      </c>
      <c r="BN16" s="267" t="s">
        <v>337</v>
      </c>
      <c r="BO16" s="267" t="s">
        <v>286</v>
      </c>
      <c r="BP16" s="267" t="s">
        <v>286</v>
      </c>
      <c r="BQ16" s="267" t="s">
        <v>337</v>
      </c>
      <c r="BR16" s="267" t="s">
        <v>336</v>
      </c>
      <c r="BS16" s="267" t="s">
        <v>337</v>
      </c>
      <c r="BT16" s="267" t="s">
        <v>336</v>
      </c>
      <c r="BU16" s="267" t="s">
        <v>336</v>
      </c>
      <c r="BV16" s="267" t="s">
        <v>336</v>
      </c>
      <c r="BW16" s="267" t="s">
        <v>286</v>
      </c>
      <c r="BX16" s="267" t="s">
        <v>337</v>
      </c>
      <c r="BY16" s="267" t="s">
        <v>286</v>
      </c>
      <c r="BZ16" s="267" t="s">
        <v>286</v>
      </c>
      <c r="CA16" s="267" t="s">
        <v>286</v>
      </c>
      <c r="CB16" s="267" t="s">
        <v>296</v>
      </c>
      <c r="CC16" s="267" t="s">
        <v>296</v>
      </c>
      <c r="CD16" s="267" t="s">
        <v>296</v>
      </c>
      <c r="CE16" s="267" t="s">
        <v>296</v>
      </c>
      <c r="CF16" s="267" t="s">
        <v>296</v>
      </c>
      <c r="CG16" s="267" t="s">
        <v>296</v>
      </c>
      <c r="CH16" s="267" t="s">
        <v>337</v>
      </c>
      <c r="CI16" s="267" t="s">
        <v>337</v>
      </c>
      <c r="CJ16" s="267" t="s">
        <v>286</v>
      </c>
      <c r="CK16" s="267" t="s">
        <v>286</v>
      </c>
      <c r="CL16" s="267" t="s">
        <v>337</v>
      </c>
      <c r="CM16" s="267" t="s">
        <v>336</v>
      </c>
      <c r="CN16" s="267" t="s">
        <v>337</v>
      </c>
      <c r="CO16" s="267" t="s">
        <v>336</v>
      </c>
      <c r="CP16" s="267" t="s">
        <v>336</v>
      </c>
      <c r="CQ16" s="267" t="s">
        <v>336</v>
      </c>
      <c r="CR16" s="267" t="s">
        <v>286</v>
      </c>
      <c r="CS16" s="267" t="s">
        <v>337</v>
      </c>
    </row>
    <row r="17" spans="3:99">
      <c r="H17" s="267" t="s">
        <v>286</v>
      </c>
      <c r="I17" s="267" t="s">
        <v>286</v>
      </c>
      <c r="J17" s="267" t="s">
        <v>286</v>
      </c>
      <c r="K17" s="267" t="s">
        <v>296</v>
      </c>
      <c r="L17" s="267" t="s">
        <v>296</v>
      </c>
      <c r="M17" s="267" t="s">
        <v>296</v>
      </c>
      <c r="N17" s="267" t="s">
        <v>296</v>
      </c>
      <c r="O17" s="267" t="s">
        <v>296</v>
      </c>
      <c r="P17" s="267" t="s">
        <v>296</v>
      </c>
      <c r="Q17" s="267" t="s">
        <v>337</v>
      </c>
      <c r="R17" s="267" t="s">
        <v>337</v>
      </c>
      <c r="S17" s="267" t="s">
        <v>286</v>
      </c>
      <c r="T17" s="267" t="s">
        <v>286</v>
      </c>
      <c r="U17" s="267" t="s">
        <v>337</v>
      </c>
      <c r="V17" s="267" t="s">
        <v>336</v>
      </c>
      <c r="W17" s="267" t="s">
        <v>337</v>
      </c>
      <c r="X17" s="267" t="s">
        <v>336</v>
      </c>
      <c r="Y17" s="267" t="s">
        <v>336</v>
      </c>
      <c r="Z17" s="267" t="s">
        <v>336</v>
      </c>
      <c r="AA17" s="267" t="s">
        <v>286</v>
      </c>
      <c r="AB17" s="267" t="s">
        <v>337</v>
      </c>
      <c r="AC17" s="267" t="s">
        <v>286</v>
      </c>
      <c r="AD17" s="267" t="s">
        <v>286</v>
      </c>
      <c r="AE17" s="267" t="s">
        <v>286</v>
      </c>
      <c r="AF17" s="267" t="s">
        <v>296</v>
      </c>
      <c r="AG17" s="267" t="s">
        <v>296</v>
      </c>
      <c r="AH17" s="267" t="s">
        <v>296</v>
      </c>
      <c r="AI17" s="267" t="s">
        <v>296</v>
      </c>
      <c r="AJ17" s="267" t="s">
        <v>296</v>
      </c>
      <c r="AK17" s="267" t="s">
        <v>296</v>
      </c>
      <c r="AL17" s="267" t="s">
        <v>337</v>
      </c>
      <c r="AM17" s="267" t="s">
        <v>337</v>
      </c>
      <c r="AN17" s="267" t="s">
        <v>286</v>
      </c>
      <c r="AO17" s="267" t="s">
        <v>286</v>
      </c>
      <c r="AP17" s="267" t="s">
        <v>337</v>
      </c>
      <c r="AQ17" s="267" t="s">
        <v>336</v>
      </c>
      <c r="AR17" s="267" t="s">
        <v>337</v>
      </c>
      <c r="AS17" s="267" t="s">
        <v>336</v>
      </c>
      <c r="AT17" s="267" t="s">
        <v>336</v>
      </c>
      <c r="AU17" s="267" t="s">
        <v>336</v>
      </c>
      <c r="AV17" s="267" t="s">
        <v>286</v>
      </c>
      <c r="AW17" s="267" t="s">
        <v>337</v>
      </c>
      <c r="BA17" s="184" t="s">
        <v>389</v>
      </c>
      <c r="BB17" s="183">
        <v>1999</v>
      </c>
      <c r="BD17" s="280">
        <v>10</v>
      </c>
      <c r="BE17" s="280">
        <v>10</v>
      </c>
      <c r="BF17" s="280">
        <v>10</v>
      </c>
      <c r="BG17" s="280">
        <v>4</v>
      </c>
      <c r="BH17" s="280">
        <v>4</v>
      </c>
      <c r="BI17" s="280">
        <v>3</v>
      </c>
      <c r="BJ17" s="280">
        <v>3</v>
      </c>
      <c r="BK17" s="280">
        <v>3</v>
      </c>
      <c r="BL17" s="280">
        <v>3</v>
      </c>
      <c r="BM17" s="280">
        <v>10</v>
      </c>
      <c r="BN17" s="280">
        <v>10</v>
      </c>
      <c r="BO17" s="280">
        <v>2.5</v>
      </c>
      <c r="BP17" s="280">
        <v>2.5</v>
      </c>
      <c r="BQ17" s="280">
        <v>1.25</v>
      </c>
      <c r="BR17" s="280">
        <v>1.25</v>
      </c>
      <c r="BS17" s="280">
        <v>1.25</v>
      </c>
      <c r="BT17" s="280">
        <v>1.25</v>
      </c>
      <c r="BU17" s="280">
        <v>2.5</v>
      </c>
      <c r="BV17" s="280">
        <v>2.5</v>
      </c>
      <c r="BW17" s="280">
        <v>10</v>
      </c>
      <c r="BX17" s="280">
        <v>5</v>
      </c>
      <c r="BY17" s="279">
        <v>10</v>
      </c>
      <c r="BZ17" s="279">
        <v>10</v>
      </c>
      <c r="CA17" s="279">
        <v>10</v>
      </c>
      <c r="CB17" s="279">
        <v>4</v>
      </c>
      <c r="CC17" s="279">
        <v>4</v>
      </c>
      <c r="CD17" s="279">
        <v>3</v>
      </c>
      <c r="CE17" s="279">
        <v>3</v>
      </c>
      <c r="CF17" s="279">
        <v>3</v>
      </c>
      <c r="CG17" s="279">
        <v>3</v>
      </c>
      <c r="CH17" s="279">
        <v>10</v>
      </c>
      <c r="CI17" s="279">
        <v>10</v>
      </c>
      <c r="CJ17" s="279">
        <v>2.5</v>
      </c>
      <c r="CK17" s="279">
        <v>2.5</v>
      </c>
      <c r="CL17" s="279">
        <v>1.25</v>
      </c>
      <c r="CM17" s="279">
        <v>1.25</v>
      </c>
      <c r="CN17" s="279">
        <v>1.25</v>
      </c>
      <c r="CO17" s="279">
        <v>1.25</v>
      </c>
      <c r="CP17" s="279">
        <v>2.5</v>
      </c>
      <c r="CQ17" s="279">
        <v>2.5</v>
      </c>
      <c r="CR17" s="279">
        <v>10</v>
      </c>
      <c r="CS17" s="279">
        <v>5</v>
      </c>
    </row>
    <row r="18" spans="3:99">
      <c r="H18" s="278">
        <v>10</v>
      </c>
      <c r="I18" s="278">
        <v>10</v>
      </c>
      <c r="J18" s="278">
        <v>10</v>
      </c>
      <c r="K18" s="267">
        <v>4</v>
      </c>
      <c r="L18" s="267">
        <v>4</v>
      </c>
      <c r="M18" s="267">
        <v>3</v>
      </c>
      <c r="N18" s="267">
        <v>3</v>
      </c>
      <c r="O18" s="267">
        <v>3</v>
      </c>
      <c r="P18" s="267">
        <v>3</v>
      </c>
      <c r="Q18" s="267">
        <v>10</v>
      </c>
      <c r="R18" s="267">
        <v>10</v>
      </c>
      <c r="S18" s="278">
        <v>2.5</v>
      </c>
      <c r="T18" s="278">
        <v>2.5</v>
      </c>
      <c r="U18" s="267">
        <v>1.25</v>
      </c>
      <c r="V18" s="267">
        <v>1.25</v>
      </c>
      <c r="W18" s="267">
        <v>1.25</v>
      </c>
      <c r="X18" s="267">
        <v>1.25</v>
      </c>
      <c r="Y18" s="267">
        <v>2.5</v>
      </c>
      <c r="Z18" s="267">
        <v>2.5</v>
      </c>
      <c r="AA18" s="278">
        <v>10</v>
      </c>
      <c r="AB18" s="267">
        <v>5</v>
      </c>
      <c r="AC18" s="278">
        <v>10</v>
      </c>
      <c r="AD18" s="278">
        <v>10</v>
      </c>
      <c r="AE18" s="278">
        <v>10</v>
      </c>
      <c r="AF18" s="267">
        <v>4</v>
      </c>
      <c r="AG18" s="267">
        <v>4</v>
      </c>
      <c r="AH18" s="267">
        <v>3</v>
      </c>
      <c r="AI18" s="267">
        <v>3</v>
      </c>
      <c r="AJ18" s="267">
        <v>3</v>
      </c>
      <c r="AK18" s="267">
        <v>3</v>
      </c>
      <c r="AL18" s="267">
        <v>10</v>
      </c>
      <c r="AM18" s="267">
        <v>10</v>
      </c>
      <c r="AN18" s="278">
        <v>2.5</v>
      </c>
      <c r="AO18" s="278">
        <v>2.5</v>
      </c>
      <c r="AP18" s="267">
        <v>1.25</v>
      </c>
      <c r="AQ18" s="267">
        <v>1.25</v>
      </c>
      <c r="AR18" s="267">
        <v>1.25</v>
      </c>
      <c r="AS18" s="267">
        <v>1.25</v>
      </c>
      <c r="AT18" s="267">
        <v>2.5</v>
      </c>
      <c r="AU18" s="267">
        <v>2.5</v>
      </c>
      <c r="AV18" s="278">
        <v>10</v>
      </c>
      <c r="AW18" s="267">
        <v>5</v>
      </c>
    </row>
    <row r="19" spans="3:99">
      <c r="C19" s="267" t="s">
        <v>389</v>
      </c>
      <c r="D19" s="267" t="s">
        <v>423</v>
      </c>
      <c r="E19" s="267" t="s">
        <v>424</v>
      </c>
      <c r="F19" s="267" t="s">
        <v>531</v>
      </c>
      <c r="G19" s="267" t="s">
        <v>240</v>
      </c>
      <c r="H19" s="267" t="s">
        <v>401</v>
      </c>
      <c r="I19" s="267" t="s">
        <v>402</v>
      </c>
      <c r="J19" s="267" t="s">
        <v>403</v>
      </c>
      <c r="K19" s="267" t="s">
        <v>404</v>
      </c>
      <c r="L19" s="267" t="s">
        <v>405</v>
      </c>
      <c r="M19" s="267" t="s">
        <v>406</v>
      </c>
      <c r="N19" s="267" t="s">
        <v>407</v>
      </c>
      <c r="O19" s="267" t="s">
        <v>408</v>
      </c>
      <c r="P19" s="267" t="s">
        <v>409</v>
      </c>
      <c r="Q19" s="267" t="s">
        <v>410</v>
      </c>
      <c r="R19" s="267" t="s">
        <v>411</v>
      </c>
      <c r="S19" s="267" t="s">
        <v>425</v>
      </c>
      <c r="T19" s="267" t="s">
        <v>426</v>
      </c>
      <c r="U19" s="267" t="s">
        <v>428</v>
      </c>
      <c r="V19" s="267" t="s">
        <v>431</v>
      </c>
      <c r="W19" s="267" t="s">
        <v>429</v>
      </c>
      <c r="X19" s="267" t="s">
        <v>432</v>
      </c>
      <c r="Y19" s="267" t="s">
        <v>433</v>
      </c>
      <c r="Z19" s="267" t="s">
        <v>434</v>
      </c>
      <c r="AA19" s="267" t="s">
        <v>427</v>
      </c>
      <c r="AB19" s="267" t="s">
        <v>430</v>
      </c>
      <c r="AC19" s="267" t="s">
        <v>395</v>
      </c>
      <c r="AD19" s="267" t="s">
        <v>399</v>
      </c>
      <c r="AE19" s="267" t="s">
        <v>400</v>
      </c>
      <c r="AF19" s="267" t="s">
        <v>412</v>
      </c>
      <c r="AG19" s="267" t="s">
        <v>413</v>
      </c>
      <c r="AH19" s="267" t="s">
        <v>414</v>
      </c>
      <c r="AI19" s="267" t="s">
        <v>415</v>
      </c>
      <c r="AJ19" s="267" t="s">
        <v>416</v>
      </c>
      <c r="AK19" s="267" t="s">
        <v>417</v>
      </c>
      <c r="AL19" s="267" t="s">
        <v>418</v>
      </c>
      <c r="AM19" s="267" t="s">
        <v>419</v>
      </c>
      <c r="AN19" s="267" t="s">
        <v>435</v>
      </c>
      <c r="AO19" s="267" t="s">
        <v>436</v>
      </c>
      <c r="AP19" s="267" t="s">
        <v>438</v>
      </c>
      <c r="AQ19" s="267" t="s">
        <v>441</v>
      </c>
      <c r="AR19" s="267" t="s">
        <v>439</v>
      </c>
      <c r="AS19" s="267" t="s">
        <v>442</v>
      </c>
      <c r="AT19" s="267" t="s">
        <v>443</v>
      </c>
      <c r="AU19" s="267" t="s">
        <v>444</v>
      </c>
      <c r="AV19" s="267" t="s">
        <v>437</v>
      </c>
      <c r="AW19" s="267" t="s">
        <v>440</v>
      </c>
      <c r="BA19" s="184" t="s">
        <v>423</v>
      </c>
      <c r="BB19" s="184" t="s">
        <v>531</v>
      </c>
      <c r="BC19" s="184" t="s">
        <v>424</v>
      </c>
      <c r="BD19" t="s">
        <v>454</v>
      </c>
      <c r="BE19" t="s">
        <v>455</v>
      </c>
      <c r="BF19" t="s">
        <v>456</v>
      </c>
      <c r="BG19" t="s">
        <v>457</v>
      </c>
      <c r="BH19" t="s">
        <v>458</v>
      </c>
      <c r="BI19" t="s">
        <v>459</v>
      </c>
      <c r="BJ19" t="s">
        <v>460</v>
      </c>
      <c r="BK19" t="s">
        <v>461</v>
      </c>
      <c r="BL19" t="s">
        <v>462</v>
      </c>
      <c r="BM19" t="s">
        <v>463</v>
      </c>
      <c r="BN19" t="s">
        <v>464</v>
      </c>
      <c r="BO19" t="s">
        <v>485</v>
      </c>
      <c r="BP19" t="s">
        <v>486</v>
      </c>
      <c r="BQ19" t="s">
        <v>487</v>
      </c>
      <c r="BR19" t="s">
        <v>488</v>
      </c>
      <c r="BS19" t="s">
        <v>489</v>
      </c>
      <c r="BT19" t="s">
        <v>490</v>
      </c>
      <c r="BU19" t="s">
        <v>491</v>
      </c>
      <c r="BV19" t="s">
        <v>492</v>
      </c>
      <c r="BW19" t="s">
        <v>493</v>
      </c>
      <c r="BX19" t="s">
        <v>494</v>
      </c>
      <c r="BY19" t="s">
        <v>465</v>
      </c>
      <c r="BZ19" t="s">
        <v>466</v>
      </c>
      <c r="CA19" t="s">
        <v>467</v>
      </c>
      <c r="CB19" t="s">
        <v>468</v>
      </c>
      <c r="CC19" t="s">
        <v>469</v>
      </c>
      <c r="CD19" t="s">
        <v>470</v>
      </c>
      <c r="CE19" t="s">
        <v>471</v>
      </c>
      <c r="CF19" t="s">
        <v>472</v>
      </c>
      <c r="CG19" t="s">
        <v>473</v>
      </c>
      <c r="CH19" t="s">
        <v>474</v>
      </c>
      <c r="CI19" t="s">
        <v>475</v>
      </c>
      <c r="CJ19" t="s">
        <v>495</v>
      </c>
      <c r="CK19" t="s">
        <v>496</v>
      </c>
      <c r="CL19" t="s">
        <v>497</v>
      </c>
      <c r="CM19" t="s">
        <v>498</v>
      </c>
      <c r="CN19" t="s">
        <v>499</v>
      </c>
      <c r="CO19" t="s">
        <v>500</v>
      </c>
      <c r="CP19" t="s">
        <v>501</v>
      </c>
      <c r="CQ19" t="s">
        <v>502</v>
      </c>
      <c r="CR19" t="s">
        <v>503</v>
      </c>
      <c r="CS19" t="s">
        <v>504</v>
      </c>
      <c r="CT19" s="277" t="s">
        <v>476</v>
      </c>
      <c r="CU19" s="277" t="s">
        <v>477</v>
      </c>
    </row>
    <row r="20" spans="3:99">
      <c r="C20" s="32">
        <v>1999</v>
      </c>
      <c r="D20" s="32" t="s">
        <v>445</v>
      </c>
      <c r="E20" s="32" t="s">
        <v>564</v>
      </c>
      <c r="F20" s="32" t="s">
        <v>565</v>
      </c>
      <c r="G20" s="32" t="s">
        <v>286</v>
      </c>
      <c r="H20" s="282">
        <v>4</v>
      </c>
      <c r="I20" s="283">
        <v>1</v>
      </c>
      <c r="J20" s="283">
        <v>4</v>
      </c>
      <c r="K20" s="283"/>
      <c r="L20" s="283"/>
      <c r="M20" s="283"/>
      <c r="N20" s="283"/>
      <c r="O20" s="283"/>
      <c r="P20" s="283"/>
      <c r="Q20" s="283"/>
      <c r="R20" s="283"/>
      <c r="S20" s="283">
        <v>4</v>
      </c>
      <c r="T20" s="283">
        <v>4</v>
      </c>
      <c r="U20" s="283"/>
      <c r="V20" s="283"/>
      <c r="W20" s="283"/>
      <c r="X20" s="283"/>
      <c r="Y20" s="283"/>
      <c r="Z20" s="283"/>
      <c r="AA20" s="283">
        <v>1</v>
      </c>
      <c r="AB20" s="284"/>
      <c r="AC20" s="275">
        <f t="shared" ref="AC20:AC51" si="0">IF(H20="-","",IF(H20/4*AC$18=0, "",H20/4*AC$18))</f>
        <v>10</v>
      </c>
      <c r="AD20" s="274">
        <f t="shared" ref="AD20:AD51" si="1">IF(I20="-","",IF(I20/4*AD$18=0, "",I20/4*AD$18))</f>
        <v>2.5</v>
      </c>
      <c r="AE20" s="274">
        <f t="shared" ref="AE20:AE51" si="2">IF(J20="-","",IF(J20/4*AE$18=0, "",J20/4*AE$18))</f>
        <v>10</v>
      </c>
      <c r="AF20" s="274" t="str">
        <f t="shared" ref="AF20:AF51" si="3">IF(K20="-","",IF(K20/4*AF$18=0, "",K20/4*AF$18))</f>
        <v/>
      </c>
      <c r="AG20" s="274" t="str">
        <f t="shared" ref="AG20:AG51" si="4">IF(L20="-","",IF(L20/4*AG$18=0, "",L20/4*AG$18))</f>
        <v/>
      </c>
      <c r="AH20" s="274" t="str">
        <f t="shared" ref="AH20:AH51" si="5">IF(M20="-","",IF(M20/4*AH$18=0, "",M20/4*AH$18))</f>
        <v/>
      </c>
      <c r="AI20" s="274" t="str">
        <f t="shared" ref="AI20:AI51" si="6">IF(N20="-","",IF(N20/4*AI$18=0, "",N20/4*AI$18))</f>
        <v/>
      </c>
      <c r="AJ20" s="274" t="str">
        <f t="shared" ref="AJ20:AJ51" si="7">IF(O20="-","",IF(O20/4*AJ$18=0, "",O20/4*AJ$18))</f>
        <v/>
      </c>
      <c r="AK20" s="274" t="str">
        <f t="shared" ref="AK20:AK51" si="8">IF(P20="-","",IF(P20/4*AK$18=0, "",P20/4*AK$18))</f>
        <v/>
      </c>
      <c r="AL20" s="274" t="str">
        <f t="shared" ref="AL20:AL51" si="9">IF(Q20="-","",IF(Q20/4*AL$18=0, "",Q20/4*AL$18))</f>
        <v/>
      </c>
      <c r="AM20" s="274" t="str">
        <f t="shared" ref="AM20:AM51" si="10">IF(R20="-","",IF(R20/4*AM$18=0, "",R20/4*AM$18))</f>
        <v/>
      </c>
      <c r="AN20" s="274">
        <f t="shared" ref="AN20:AN51" si="11">IF(S20="-","",IF(S20/4*AN$18=0, "",S20/4*AN$18))</f>
        <v>2.5</v>
      </c>
      <c r="AO20" s="274">
        <f t="shared" ref="AO20:AO51" si="12">IF(T20="-","",IF(T20/4*AO$18=0, "",T20/4*AO$18))</f>
        <v>2.5</v>
      </c>
      <c r="AP20" s="274" t="str">
        <f t="shared" ref="AP20:AP51" si="13">IF(U20="-","",IF(U20/4*AP$18=0, "",U20/4*AP$18))</f>
        <v/>
      </c>
      <c r="AQ20" s="274" t="str">
        <f t="shared" ref="AQ20:AQ51" si="14">IF(V20="-","",IF(V20/4*AQ$18=0, "",V20/4*AQ$18))</f>
        <v/>
      </c>
      <c r="AR20" s="274" t="str">
        <f t="shared" ref="AR20:AR51" si="15">IF(W20="-","",IF(W20/4*AR$18=0, "",W20/4*AR$18))</f>
        <v/>
      </c>
      <c r="AS20" s="274" t="str">
        <f t="shared" ref="AS20:AS51" si="16">IF(X20="-","",IF(X20/4*AS$18=0, "",X20/4*AS$18))</f>
        <v/>
      </c>
      <c r="AT20" s="274" t="str">
        <f t="shared" ref="AT20:AT51" si="17">IF(Y20="-","",IF(Y20/4*AT$18=0, "",Y20/4*AT$18))</f>
        <v/>
      </c>
      <c r="AU20" s="274" t="str">
        <f t="shared" ref="AU20:AU51" si="18">IF(Z20="-","",IF(Z20/4*AU$18=0, "",Z20/4*AU$18))</f>
        <v/>
      </c>
      <c r="AV20" s="274">
        <f t="shared" ref="AV20:AV51" si="19">IF(AA20="-","",IF(AA20/4*AV$18=0, "",AA20/4*AV$18))</f>
        <v>2.5</v>
      </c>
      <c r="AW20" s="273" t="str">
        <f t="shared" ref="AW20:AW51" si="20">IF(AB20="-","",IF(AB20/4*AW$18=0, "",AB20/4*AW$18))</f>
        <v/>
      </c>
      <c r="BA20" s="230" t="s">
        <v>557</v>
      </c>
      <c r="BB20" t="s">
        <v>558</v>
      </c>
      <c r="BC20" t="s">
        <v>557</v>
      </c>
      <c r="BD20" s="230"/>
      <c r="BE20" s="230"/>
      <c r="BF20" s="230"/>
      <c r="BG20" s="230"/>
      <c r="BH20" s="230"/>
      <c r="BI20" s="230"/>
      <c r="BJ20" s="230"/>
      <c r="BK20" s="230"/>
      <c r="BL20" s="230"/>
      <c r="BM20" s="230"/>
      <c r="BN20" s="230"/>
      <c r="BO20" s="230"/>
      <c r="BP20" s="230"/>
      <c r="BQ20" s="230"/>
      <c r="BR20" s="230">
        <v>4</v>
      </c>
      <c r="BS20" s="230"/>
      <c r="BT20" s="230">
        <v>4</v>
      </c>
      <c r="BU20" s="230">
        <v>4</v>
      </c>
      <c r="BV20" s="230"/>
      <c r="BW20" s="230"/>
      <c r="BX20" s="230"/>
      <c r="BY20" s="230"/>
      <c r="BZ20" s="230"/>
      <c r="CA20" s="230"/>
      <c r="CB20" s="230"/>
      <c r="CC20" s="230"/>
      <c r="CD20" s="230"/>
      <c r="CE20" s="230"/>
      <c r="CF20" s="230"/>
      <c r="CG20" s="230"/>
      <c r="CH20" s="230"/>
      <c r="CI20" s="230"/>
      <c r="CJ20" s="230"/>
      <c r="CK20" s="230"/>
      <c r="CL20" s="230"/>
      <c r="CM20" s="230">
        <v>1.25</v>
      </c>
      <c r="CN20" s="230"/>
      <c r="CO20" s="230">
        <v>1.25</v>
      </c>
      <c r="CP20" s="230">
        <v>2.5</v>
      </c>
      <c r="CQ20" s="230"/>
      <c r="CR20" s="230"/>
      <c r="CS20" s="230"/>
      <c r="CT20" s="276">
        <f t="shared" ref="CT20:CT31" si="21">SUM(BD20:BX20)</f>
        <v>12</v>
      </c>
      <c r="CU20" s="276">
        <f t="shared" ref="CU20:CU31" si="22">SUMIFS(BY20:CS20, BY20:CS20, "&lt;&gt;")/SUMIFS($BY$17:$CS$17, BY20:CS20, "&lt;&gt;")*100</f>
        <v>100</v>
      </c>
    </row>
    <row r="21" spans="3:99">
      <c r="C21" s="32">
        <v>1999</v>
      </c>
      <c r="D21" s="32" t="s">
        <v>445</v>
      </c>
      <c r="E21" s="32" t="s">
        <v>564</v>
      </c>
      <c r="F21" s="32" t="s">
        <v>565</v>
      </c>
      <c r="G21" s="32" t="s">
        <v>563</v>
      </c>
      <c r="H21" s="285"/>
      <c r="I21"/>
      <c r="J21"/>
      <c r="K21">
        <v>1</v>
      </c>
      <c r="L21">
        <v>2</v>
      </c>
      <c r="M21">
        <v>4</v>
      </c>
      <c r="N21">
        <v>2</v>
      </c>
      <c r="O21">
        <v>4</v>
      </c>
      <c r="P21">
        <v>2</v>
      </c>
      <c r="Q21"/>
      <c r="R21"/>
      <c r="S21"/>
      <c r="T21"/>
      <c r="U21"/>
      <c r="V21"/>
      <c r="W21"/>
      <c r="X21"/>
      <c r="Y21"/>
      <c r="Z21"/>
      <c r="AA21"/>
      <c r="AB21" s="286"/>
      <c r="AC21" s="272" t="str">
        <f t="shared" si="0"/>
        <v/>
      </c>
      <c r="AD21" s="267" t="str">
        <f t="shared" si="1"/>
        <v/>
      </c>
      <c r="AE21" s="267" t="str">
        <f t="shared" si="2"/>
        <v/>
      </c>
      <c r="AF21" s="267">
        <f t="shared" si="3"/>
        <v>1</v>
      </c>
      <c r="AG21" s="267">
        <f t="shared" si="4"/>
        <v>2</v>
      </c>
      <c r="AH21" s="267">
        <f t="shared" si="5"/>
        <v>3</v>
      </c>
      <c r="AI21" s="267">
        <f t="shared" si="6"/>
        <v>1.5</v>
      </c>
      <c r="AJ21" s="267">
        <f t="shared" si="7"/>
        <v>3</v>
      </c>
      <c r="AK21" s="267">
        <f t="shared" si="8"/>
        <v>1.5</v>
      </c>
      <c r="AL21" s="267" t="str">
        <f t="shared" si="9"/>
        <v/>
      </c>
      <c r="AM21" s="267" t="str">
        <f t="shared" si="10"/>
        <v/>
      </c>
      <c r="AN21" s="267" t="str">
        <f t="shared" si="11"/>
        <v/>
      </c>
      <c r="AO21" s="267" t="str">
        <f t="shared" si="12"/>
        <v/>
      </c>
      <c r="AP21" s="267" t="str">
        <f t="shared" si="13"/>
        <v/>
      </c>
      <c r="AQ21" s="267" t="str">
        <f t="shared" si="14"/>
        <v/>
      </c>
      <c r="AR21" s="267" t="str">
        <f t="shared" si="15"/>
        <v/>
      </c>
      <c r="AS21" s="267" t="str">
        <f t="shared" si="16"/>
        <v/>
      </c>
      <c r="AT21" s="267" t="str">
        <f t="shared" si="17"/>
        <v/>
      </c>
      <c r="AU21" s="267" t="str">
        <f t="shared" si="18"/>
        <v/>
      </c>
      <c r="AV21" s="267" t="str">
        <f t="shared" si="19"/>
        <v/>
      </c>
      <c r="AW21" s="271" t="str">
        <f t="shared" si="20"/>
        <v/>
      </c>
      <c r="BA21" s="230" t="s">
        <v>509</v>
      </c>
      <c r="BB21" t="s">
        <v>565</v>
      </c>
      <c r="BC21" t="s">
        <v>564</v>
      </c>
      <c r="BD21" s="230">
        <v>2.5</v>
      </c>
      <c r="BE21" s="230">
        <v>2</v>
      </c>
      <c r="BF21" s="230">
        <v>2.5</v>
      </c>
      <c r="BG21" s="230">
        <v>2.5</v>
      </c>
      <c r="BH21" s="230">
        <v>1.5</v>
      </c>
      <c r="BI21" s="230">
        <v>2.5</v>
      </c>
      <c r="BJ21" s="230">
        <v>2.5</v>
      </c>
      <c r="BK21" s="230">
        <v>3</v>
      </c>
      <c r="BL21" s="230">
        <v>3.5</v>
      </c>
      <c r="BM21" s="230">
        <v>1.5</v>
      </c>
      <c r="BN21" s="230">
        <v>3.5</v>
      </c>
      <c r="BO21" s="230">
        <v>3.5</v>
      </c>
      <c r="BP21" s="230">
        <v>2.5</v>
      </c>
      <c r="BQ21" s="230">
        <v>2.5</v>
      </c>
      <c r="BR21" s="230">
        <v>2.5</v>
      </c>
      <c r="BS21" s="230">
        <v>1.5</v>
      </c>
      <c r="BT21" s="230">
        <v>4</v>
      </c>
      <c r="BU21" s="230">
        <v>2.5</v>
      </c>
      <c r="BV21" s="230">
        <v>3</v>
      </c>
      <c r="BW21" s="230">
        <v>2</v>
      </c>
      <c r="BX21" s="230">
        <v>4</v>
      </c>
      <c r="BY21" s="230">
        <v>6.25</v>
      </c>
      <c r="BZ21" s="230">
        <v>5</v>
      </c>
      <c r="CA21" s="230">
        <v>6.25</v>
      </c>
      <c r="CB21" s="230">
        <v>2.5</v>
      </c>
      <c r="CC21" s="230">
        <v>1.5</v>
      </c>
      <c r="CD21" s="230">
        <v>1.875</v>
      </c>
      <c r="CE21" s="230">
        <v>1.875</v>
      </c>
      <c r="CF21" s="230">
        <v>2.25</v>
      </c>
      <c r="CG21" s="230">
        <v>2.625</v>
      </c>
      <c r="CH21" s="230">
        <v>3.75</v>
      </c>
      <c r="CI21" s="230">
        <v>8.75</v>
      </c>
      <c r="CJ21" s="230">
        <v>2.1875</v>
      </c>
      <c r="CK21" s="230">
        <v>1.5625</v>
      </c>
      <c r="CL21" s="230">
        <v>0.78125</v>
      </c>
      <c r="CM21" s="230">
        <v>0.78125</v>
      </c>
      <c r="CN21" s="230">
        <v>0.46875</v>
      </c>
      <c r="CO21" s="230">
        <v>1.25</v>
      </c>
      <c r="CP21" s="230">
        <v>1.5625</v>
      </c>
      <c r="CQ21" s="230">
        <v>1.875</v>
      </c>
      <c r="CR21" s="230">
        <v>5</v>
      </c>
      <c r="CS21" s="230">
        <v>5</v>
      </c>
      <c r="CT21" s="276">
        <f t="shared" si="21"/>
        <v>55.5</v>
      </c>
      <c r="CU21" s="276">
        <f t="shared" si="22"/>
        <v>63.093750000000007</v>
      </c>
    </row>
    <row r="22" spans="3:99">
      <c r="C22" s="32">
        <v>1999</v>
      </c>
      <c r="D22" s="32" t="s">
        <v>445</v>
      </c>
      <c r="E22" s="32" t="s">
        <v>564</v>
      </c>
      <c r="F22" s="32" t="s">
        <v>565</v>
      </c>
      <c r="G22" s="32" t="s">
        <v>559</v>
      </c>
      <c r="H22" s="285"/>
      <c r="I22"/>
      <c r="J22"/>
      <c r="K22"/>
      <c r="L22"/>
      <c r="M22"/>
      <c r="N22"/>
      <c r="O22"/>
      <c r="P22"/>
      <c r="Q22"/>
      <c r="R22"/>
      <c r="S22"/>
      <c r="T22"/>
      <c r="U22"/>
      <c r="V22">
        <v>4</v>
      </c>
      <c r="W22"/>
      <c r="X22">
        <v>4</v>
      </c>
      <c r="Y22">
        <v>4</v>
      </c>
      <c r="Z22">
        <v>2</v>
      </c>
      <c r="AA22"/>
      <c r="AB22" s="286"/>
      <c r="AC22" s="272" t="str">
        <f t="shared" si="0"/>
        <v/>
      </c>
      <c r="AD22" s="267" t="str">
        <f t="shared" si="1"/>
        <v/>
      </c>
      <c r="AE22" s="267" t="str">
        <f t="shared" si="2"/>
        <v/>
      </c>
      <c r="AF22" s="267" t="str">
        <f t="shared" si="3"/>
        <v/>
      </c>
      <c r="AG22" s="267" t="str">
        <f t="shared" si="4"/>
        <v/>
      </c>
      <c r="AH22" s="267" t="str">
        <f t="shared" si="5"/>
        <v/>
      </c>
      <c r="AI22" s="267" t="str">
        <f t="shared" si="6"/>
        <v/>
      </c>
      <c r="AJ22" s="267" t="str">
        <f t="shared" si="7"/>
        <v/>
      </c>
      <c r="AK22" s="267" t="str">
        <f t="shared" si="8"/>
        <v/>
      </c>
      <c r="AL22" s="267" t="str">
        <f t="shared" si="9"/>
        <v/>
      </c>
      <c r="AM22" s="267" t="str">
        <f t="shared" si="10"/>
        <v/>
      </c>
      <c r="AN22" s="267" t="str">
        <f t="shared" si="11"/>
        <v/>
      </c>
      <c r="AO22" s="267" t="str">
        <f t="shared" si="12"/>
        <v/>
      </c>
      <c r="AP22" s="267" t="str">
        <f t="shared" si="13"/>
        <v/>
      </c>
      <c r="AQ22" s="267">
        <f t="shared" si="14"/>
        <v>1.25</v>
      </c>
      <c r="AR22" s="267" t="str">
        <f t="shared" si="15"/>
        <v/>
      </c>
      <c r="AS22" s="267">
        <f t="shared" si="16"/>
        <v>1.25</v>
      </c>
      <c r="AT22" s="267">
        <f t="shared" si="17"/>
        <v>2.5</v>
      </c>
      <c r="AU22" s="267">
        <f t="shared" si="18"/>
        <v>1.25</v>
      </c>
      <c r="AV22" s="267" t="str">
        <f t="shared" si="19"/>
        <v/>
      </c>
      <c r="AW22" s="271" t="str">
        <f t="shared" si="20"/>
        <v/>
      </c>
      <c r="BA22" s="230" t="s">
        <v>445</v>
      </c>
      <c r="BB22" t="s">
        <v>558</v>
      </c>
      <c r="BC22" t="s">
        <v>561</v>
      </c>
      <c r="BD22" s="230">
        <v>4</v>
      </c>
      <c r="BE22" s="230">
        <v>4</v>
      </c>
      <c r="BF22" s="230">
        <v>4</v>
      </c>
      <c r="BG22" s="230"/>
      <c r="BH22" s="230"/>
      <c r="BI22" s="230"/>
      <c r="BJ22" s="230"/>
      <c r="BK22" s="230"/>
      <c r="BL22" s="230"/>
      <c r="BM22" s="230">
        <v>3</v>
      </c>
      <c r="BN22" s="230">
        <v>2</v>
      </c>
      <c r="BO22" s="230">
        <v>4</v>
      </c>
      <c r="BP22" s="230">
        <v>4</v>
      </c>
      <c r="BQ22" s="230">
        <v>4</v>
      </c>
      <c r="BR22" s="230"/>
      <c r="BS22" s="230">
        <v>4</v>
      </c>
      <c r="BT22" s="230"/>
      <c r="BU22" s="230"/>
      <c r="BV22" s="230"/>
      <c r="BW22" s="230">
        <v>4</v>
      </c>
      <c r="BX22" s="230">
        <v>4</v>
      </c>
      <c r="BY22" s="230">
        <v>10</v>
      </c>
      <c r="BZ22" s="230">
        <v>10</v>
      </c>
      <c r="CA22" s="230">
        <v>10</v>
      </c>
      <c r="CB22" s="230"/>
      <c r="CC22" s="230"/>
      <c r="CD22" s="230"/>
      <c r="CE22" s="230"/>
      <c r="CF22" s="230"/>
      <c r="CG22" s="230"/>
      <c r="CH22" s="230">
        <v>7.5</v>
      </c>
      <c r="CI22" s="230">
        <v>5</v>
      </c>
      <c r="CJ22" s="230">
        <v>2.5</v>
      </c>
      <c r="CK22" s="230">
        <v>2.5</v>
      </c>
      <c r="CL22" s="230">
        <v>1.25</v>
      </c>
      <c r="CM22" s="230"/>
      <c r="CN22" s="230">
        <v>1.25</v>
      </c>
      <c r="CO22" s="230"/>
      <c r="CP22" s="230"/>
      <c r="CQ22" s="230"/>
      <c r="CR22" s="230">
        <v>10</v>
      </c>
      <c r="CS22" s="230">
        <v>5</v>
      </c>
      <c r="CT22" s="276">
        <f t="shared" si="21"/>
        <v>41</v>
      </c>
      <c r="CU22" s="276">
        <f t="shared" si="22"/>
        <v>89.65517241379311</v>
      </c>
    </row>
    <row r="23" spans="3:99">
      <c r="C23" s="32">
        <v>1999</v>
      </c>
      <c r="D23" s="32" t="s">
        <v>509</v>
      </c>
      <c r="E23" s="32" t="s">
        <v>564</v>
      </c>
      <c r="F23" s="32" t="s">
        <v>565</v>
      </c>
      <c r="G23" s="32" t="s">
        <v>286</v>
      </c>
      <c r="H23" s="285">
        <v>1</v>
      </c>
      <c r="I23">
        <v>2</v>
      </c>
      <c r="J23">
        <v>1</v>
      </c>
      <c r="K23"/>
      <c r="L23"/>
      <c r="M23"/>
      <c r="N23"/>
      <c r="O23"/>
      <c r="P23"/>
      <c r="Q23"/>
      <c r="R23"/>
      <c r="S23">
        <v>3</v>
      </c>
      <c r="T23">
        <v>3</v>
      </c>
      <c r="U23"/>
      <c r="V23"/>
      <c r="W23"/>
      <c r="X23"/>
      <c r="Y23"/>
      <c r="Z23"/>
      <c r="AA23">
        <v>3</v>
      </c>
      <c r="AB23" s="286"/>
      <c r="AC23" s="272">
        <f t="shared" si="0"/>
        <v>2.5</v>
      </c>
      <c r="AD23" s="267">
        <f t="shared" si="1"/>
        <v>5</v>
      </c>
      <c r="AE23" s="267">
        <f t="shared" si="2"/>
        <v>2.5</v>
      </c>
      <c r="AF23" s="267" t="str">
        <f t="shared" si="3"/>
        <v/>
      </c>
      <c r="AG23" s="267" t="str">
        <f t="shared" si="4"/>
        <v/>
      </c>
      <c r="AH23" s="267" t="str">
        <f t="shared" si="5"/>
        <v/>
      </c>
      <c r="AI23" s="267" t="str">
        <f t="shared" si="6"/>
        <v/>
      </c>
      <c r="AJ23" s="267" t="str">
        <f t="shared" si="7"/>
        <v/>
      </c>
      <c r="AK23" s="267" t="str">
        <f t="shared" si="8"/>
        <v/>
      </c>
      <c r="AL23" s="267" t="str">
        <f t="shared" si="9"/>
        <v/>
      </c>
      <c r="AM23" s="267" t="str">
        <f t="shared" si="10"/>
        <v/>
      </c>
      <c r="AN23" s="267">
        <f t="shared" si="11"/>
        <v>1.875</v>
      </c>
      <c r="AO23" s="267">
        <f t="shared" si="12"/>
        <v>1.875</v>
      </c>
      <c r="AP23" s="267" t="str">
        <f t="shared" si="13"/>
        <v/>
      </c>
      <c r="AQ23" s="267" t="str">
        <f t="shared" si="14"/>
        <v/>
      </c>
      <c r="AR23" s="267" t="str">
        <f t="shared" si="15"/>
        <v/>
      </c>
      <c r="AS23" s="267" t="str">
        <f t="shared" si="16"/>
        <v/>
      </c>
      <c r="AT23" s="267" t="str">
        <f t="shared" si="17"/>
        <v/>
      </c>
      <c r="AU23" s="267" t="str">
        <f t="shared" si="18"/>
        <v/>
      </c>
      <c r="AV23" s="267">
        <f t="shared" si="19"/>
        <v>7.5</v>
      </c>
      <c r="AW23" s="271" t="str">
        <f t="shared" si="20"/>
        <v/>
      </c>
      <c r="BA23" s="230" t="s">
        <v>445</v>
      </c>
      <c r="BB23" t="s">
        <v>565</v>
      </c>
      <c r="BC23" t="s">
        <v>564</v>
      </c>
      <c r="BD23" s="230">
        <v>4</v>
      </c>
      <c r="BE23" s="230">
        <v>1</v>
      </c>
      <c r="BF23" s="230">
        <v>4</v>
      </c>
      <c r="BG23" s="230">
        <v>1</v>
      </c>
      <c r="BH23" s="230">
        <v>2</v>
      </c>
      <c r="BI23" s="230">
        <v>4</v>
      </c>
      <c r="BJ23" s="230">
        <v>2</v>
      </c>
      <c r="BK23" s="230">
        <v>4</v>
      </c>
      <c r="BL23" s="230">
        <v>2</v>
      </c>
      <c r="BM23" s="230">
        <v>4</v>
      </c>
      <c r="BN23" s="230">
        <v>2</v>
      </c>
      <c r="BO23" s="230">
        <v>4</v>
      </c>
      <c r="BP23" s="230">
        <v>4</v>
      </c>
      <c r="BQ23" s="230">
        <v>4</v>
      </c>
      <c r="BR23" s="230">
        <v>4</v>
      </c>
      <c r="BS23" s="230">
        <v>4</v>
      </c>
      <c r="BT23" s="230">
        <v>4</v>
      </c>
      <c r="BU23" s="230">
        <v>4</v>
      </c>
      <c r="BV23" s="230">
        <v>2</v>
      </c>
      <c r="BW23" s="230">
        <v>1</v>
      </c>
      <c r="BX23" s="230">
        <v>3</v>
      </c>
      <c r="BY23" s="230">
        <v>10</v>
      </c>
      <c r="BZ23" s="230">
        <v>2.5</v>
      </c>
      <c r="CA23" s="230">
        <v>10</v>
      </c>
      <c r="CB23" s="230">
        <v>1</v>
      </c>
      <c r="CC23" s="230">
        <v>2</v>
      </c>
      <c r="CD23" s="230">
        <v>3</v>
      </c>
      <c r="CE23" s="230">
        <v>1.5</v>
      </c>
      <c r="CF23" s="230">
        <v>3</v>
      </c>
      <c r="CG23" s="230">
        <v>1.5</v>
      </c>
      <c r="CH23" s="230">
        <v>10</v>
      </c>
      <c r="CI23" s="230">
        <v>5</v>
      </c>
      <c r="CJ23" s="230">
        <v>2.5</v>
      </c>
      <c r="CK23" s="230">
        <v>2.5</v>
      </c>
      <c r="CL23" s="230">
        <v>1.25</v>
      </c>
      <c r="CM23" s="230">
        <v>1.25</v>
      </c>
      <c r="CN23" s="230">
        <v>1.25</v>
      </c>
      <c r="CO23" s="230">
        <v>1.25</v>
      </c>
      <c r="CP23" s="230">
        <v>2.5</v>
      </c>
      <c r="CQ23" s="230">
        <v>1.25</v>
      </c>
      <c r="CR23" s="230">
        <v>2.5</v>
      </c>
      <c r="CS23" s="230">
        <v>3.75</v>
      </c>
      <c r="CT23" s="276">
        <f t="shared" si="21"/>
        <v>64</v>
      </c>
      <c r="CU23" s="276">
        <f t="shared" si="22"/>
        <v>69.5</v>
      </c>
    </row>
    <row r="24" spans="3:99">
      <c r="C24" s="32">
        <v>1999</v>
      </c>
      <c r="D24" s="32" t="s">
        <v>509</v>
      </c>
      <c r="E24" s="32" t="s">
        <v>564</v>
      </c>
      <c r="F24" s="32" t="s">
        <v>565</v>
      </c>
      <c r="G24" s="32" t="s">
        <v>563</v>
      </c>
      <c r="H24" s="285"/>
      <c r="I24"/>
      <c r="J24"/>
      <c r="K24">
        <v>1</v>
      </c>
      <c r="L24">
        <v>1</v>
      </c>
      <c r="M24">
        <v>1</v>
      </c>
      <c r="N24">
        <v>2</v>
      </c>
      <c r="O24">
        <v>2</v>
      </c>
      <c r="P24">
        <v>3</v>
      </c>
      <c r="Q24"/>
      <c r="R24"/>
      <c r="S24"/>
      <c r="T24"/>
      <c r="U24"/>
      <c r="V24"/>
      <c r="W24"/>
      <c r="X24"/>
      <c r="Y24"/>
      <c r="Z24"/>
      <c r="AA24"/>
      <c r="AB24" s="286"/>
      <c r="AC24" s="272" t="str">
        <f t="shared" si="0"/>
        <v/>
      </c>
      <c r="AD24" s="267" t="str">
        <f t="shared" si="1"/>
        <v/>
      </c>
      <c r="AE24" s="267" t="str">
        <f t="shared" si="2"/>
        <v/>
      </c>
      <c r="AF24" s="267">
        <f t="shared" si="3"/>
        <v>1</v>
      </c>
      <c r="AG24" s="267">
        <f t="shared" si="4"/>
        <v>1</v>
      </c>
      <c r="AH24" s="267">
        <f t="shared" si="5"/>
        <v>0.75</v>
      </c>
      <c r="AI24" s="267">
        <f t="shared" si="6"/>
        <v>1.5</v>
      </c>
      <c r="AJ24" s="267">
        <f t="shared" si="7"/>
        <v>1.5</v>
      </c>
      <c r="AK24" s="267">
        <f t="shared" si="8"/>
        <v>2.25</v>
      </c>
      <c r="AL24" s="267" t="str">
        <f t="shared" si="9"/>
        <v/>
      </c>
      <c r="AM24" s="267" t="str">
        <f t="shared" si="10"/>
        <v/>
      </c>
      <c r="AN24" s="267" t="str">
        <f t="shared" si="11"/>
        <v/>
      </c>
      <c r="AO24" s="267" t="str">
        <f t="shared" si="12"/>
        <v/>
      </c>
      <c r="AP24" s="267" t="str">
        <f t="shared" si="13"/>
        <v/>
      </c>
      <c r="AQ24" s="267" t="str">
        <f t="shared" si="14"/>
        <v/>
      </c>
      <c r="AR24" s="267" t="str">
        <f t="shared" si="15"/>
        <v/>
      </c>
      <c r="AS24" s="267" t="str">
        <f t="shared" si="16"/>
        <v/>
      </c>
      <c r="AT24" s="267" t="str">
        <f t="shared" si="17"/>
        <v/>
      </c>
      <c r="AU24" s="267" t="str">
        <f t="shared" si="18"/>
        <v/>
      </c>
      <c r="AV24" s="267" t="str">
        <f t="shared" si="19"/>
        <v/>
      </c>
      <c r="AW24" s="271" t="str">
        <f t="shared" si="20"/>
        <v/>
      </c>
      <c r="BA24" s="230" t="s">
        <v>510</v>
      </c>
      <c r="BB24" t="s">
        <v>558</v>
      </c>
      <c r="BC24" t="s">
        <v>561</v>
      </c>
      <c r="BD24" s="230">
        <v>3</v>
      </c>
      <c r="BE24" s="230">
        <v>3</v>
      </c>
      <c r="BF24" s="230">
        <v>4</v>
      </c>
      <c r="BG24" s="230">
        <v>4</v>
      </c>
      <c r="BH24" s="230">
        <v>4</v>
      </c>
      <c r="BI24" s="230">
        <v>4</v>
      </c>
      <c r="BJ24" s="230">
        <v>4</v>
      </c>
      <c r="BK24" s="230">
        <v>4</v>
      </c>
      <c r="BL24" s="230">
        <v>4</v>
      </c>
      <c r="BM24" s="230"/>
      <c r="BN24" s="230"/>
      <c r="BO24" s="230">
        <v>3</v>
      </c>
      <c r="BP24" s="230">
        <v>3</v>
      </c>
      <c r="BQ24" s="230"/>
      <c r="BR24" s="230"/>
      <c r="BS24" s="230"/>
      <c r="BT24" s="230"/>
      <c r="BU24" s="230"/>
      <c r="BV24" s="230"/>
      <c r="BW24" s="230">
        <v>4</v>
      </c>
      <c r="BX24" s="230"/>
      <c r="BY24" s="230">
        <v>7.5</v>
      </c>
      <c r="BZ24" s="230">
        <v>7.5</v>
      </c>
      <c r="CA24" s="230">
        <v>10</v>
      </c>
      <c r="CB24" s="230">
        <v>4</v>
      </c>
      <c r="CC24" s="230">
        <v>4</v>
      </c>
      <c r="CD24" s="230">
        <v>3</v>
      </c>
      <c r="CE24" s="230">
        <v>3</v>
      </c>
      <c r="CF24" s="230">
        <v>3</v>
      </c>
      <c r="CG24" s="230">
        <v>3</v>
      </c>
      <c r="CH24" s="230"/>
      <c r="CI24" s="230"/>
      <c r="CJ24" s="230">
        <v>1.875</v>
      </c>
      <c r="CK24" s="230">
        <v>1.875</v>
      </c>
      <c r="CL24" s="230"/>
      <c r="CM24" s="230"/>
      <c r="CN24" s="230"/>
      <c r="CO24" s="230"/>
      <c r="CP24" s="230"/>
      <c r="CQ24" s="230"/>
      <c r="CR24" s="230">
        <v>10</v>
      </c>
      <c r="CS24" s="230"/>
      <c r="CT24" s="276">
        <f t="shared" si="21"/>
        <v>44</v>
      </c>
      <c r="CU24" s="276">
        <f t="shared" si="22"/>
        <v>90.384615384615387</v>
      </c>
    </row>
    <row r="25" spans="3:99">
      <c r="C25" s="32">
        <v>1999</v>
      </c>
      <c r="D25" s="32" t="s">
        <v>509</v>
      </c>
      <c r="E25" s="32" t="s">
        <v>564</v>
      </c>
      <c r="F25" s="32" t="s">
        <v>565</v>
      </c>
      <c r="G25" s="32" t="s">
        <v>559</v>
      </c>
      <c r="H25" s="285"/>
      <c r="I25"/>
      <c r="J25"/>
      <c r="K25"/>
      <c r="L25"/>
      <c r="M25"/>
      <c r="N25"/>
      <c r="O25"/>
      <c r="P25"/>
      <c r="Q25"/>
      <c r="R25"/>
      <c r="S25"/>
      <c r="T25"/>
      <c r="U25"/>
      <c r="V25">
        <v>2</v>
      </c>
      <c r="W25"/>
      <c r="X25">
        <v>4</v>
      </c>
      <c r="Y25">
        <v>1</v>
      </c>
      <c r="Z25">
        <v>2</v>
      </c>
      <c r="AA25"/>
      <c r="AB25" s="286"/>
      <c r="AC25" s="272" t="str">
        <f t="shared" si="0"/>
        <v/>
      </c>
      <c r="AD25" s="267" t="str">
        <f t="shared" si="1"/>
        <v/>
      </c>
      <c r="AE25" s="267" t="str">
        <f t="shared" si="2"/>
        <v/>
      </c>
      <c r="AF25" s="267" t="str">
        <f t="shared" si="3"/>
        <v/>
      </c>
      <c r="AG25" s="267" t="str">
        <f t="shared" si="4"/>
        <v/>
      </c>
      <c r="AH25" s="267" t="str">
        <f t="shared" si="5"/>
        <v/>
      </c>
      <c r="AI25" s="267" t="str">
        <f t="shared" si="6"/>
        <v/>
      </c>
      <c r="AJ25" s="267" t="str">
        <f t="shared" si="7"/>
        <v/>
      </c>
      <c r="AK25" s="267" t="str">
        <f t="shared" si="8"/>
        <v/>
      </c>
      <c r="AL25" s="267" t="str">
        <f t="shared" si="9"/>
        <v/>
      </c>
      <c r="AM25" s="267" t="str">
        <f t="shared" si="10"/>
        <v/>
      </c>
      <c r="AN25" s="267" t="str">
        <f t="shared" si="11"/>
        <v/>
      </c>
      <c r="AO25" s="267" t="str">
        <f t="shared" si="12"/>
        <v/>
      </c>
      <c r="AP25" s="267" t="str">
        <f t="shared" si="13"/>
        <v/>
      </c>
      <c r="AQ25" s="267">
        <f t="shared" si="14"/>
        <v>0.625</v>
      </c>
      <c r="AR25" s="267" t="str">
        <f t="shared" si="15"/>
        <v/>
      </c>
      <c r="AS25" s="267">
        <f t="shared" si="16"/>
        <v>1.25</v>
      </c>
      <c r="AT25" s="267">
        <f t="shared" si="17"/>
        <v>0.625</v>
      </c>
      <c r="AU25" s="267">
        <f t="shared" si="18"/>
        <v>1.25</v>
      </c>
      <c r="AV25" s="267" t="str">
        <f t="shared" si="19"/>
        <v/>
      </c>
      <c r="AW25" s="271" t="str">
        <f t="shared" si="20"/>
        <v/>
      </c>
      <c r="BA25" s="230" t="s">
        <v>510</v>
      </c>
      <c r="BB25" t="s">
        <v>565</v>
      </c>
      <c r="BC25" t="s">
        <v>564</v>
      </c>
      <c r="BD25" s="230">
        <v>3</v>
      </c>
      <c r="BE25" s="230">
        <v>4</v>
      </c>
      <c r="BF25" s="230">
        <v>1</v>
      </c>
      <c r="BG25" s="230">
        <v>3</v>
      </c>
      <c r="BH25" s="230">
        <v>2</v>
      </c>
      <c r="BI25" s="230">
        <v>4</v>
      </c>
      <c r="BJ25" s="230">
        <v>4</v>
      </c>
      <c r="BK25" s="230">
        <v>4</v>
      </c>
      <c r="BL25" s="230">
        <v>4</v>
      </c>
      <c r="BM25" s="230">
        <v>4</v>
      </c>
      <c r="BN25" s="230">
        <v>4</v>
      </c>
      <c r="BO25" s="230">
        <v>4</v>
      </c>
      <c r="BP25" s="230">
        <v>2</v>
      </c>
      <c r="BQ25" s="230">
        <v>2</v>
      </c>
      <c r="BR25" s="230">
        <v>3</v>
      </c>
      <c r="BS25" s="230">
        <v>3</v>
      </c>
      <c r="BT25" s="230">
        <v>1</v>
      </c>
      <c r="BU25" s="230">
        <v>3</v>
      </c>
      <c r="BV25" s="230">
        <v>4</v>
      </c>
      <c r="BW25" s="230">
        <v>3</v>
      </c>
      <c r="BX25" s="230">
        <v>1</v>
      </c>
      <c r="BY25" s="230">
        <v>7.5</v>
      </c>
      <c r="BZ25" s="230">
        <v>10</v>
      </c>
      <c r="CA25" s="230">
        <v>2.5</v>
      </c>
      <c r="CB25" s="230">
        <v>3</v>
      </c>
      <c r="CC25" s="230">
        <v>2</v>
      </c>
      <c r="CD25" s="230">
        <v>3</v>
      </c>
      <c r="CE25" s="230">
        <v>3</v>
      </c>
      <c r="CF25" s="230">
        <v>3</v>
      </c>
      <c r="CG25" s="230">
        <v>3</v>
      </c>
      <c r="CH25" s="230">
        <v>10</v>
      </c>
      <c r="CI25" s="230">
        <v>10</v>
      </c>
      <c r="CJ25" s="230">
        <v>2.5</v>
      </c>
      <c r="CK25" s="230">
        <v>1.25</v>
      </c>
      <c r="CL25" s="230">
        <v>0.625</v>
      </c>
      <c r="CM25" s="230">
        <v>0.9375</v>
      </c>
      <c r="CN25" s="230">
        <v>0.9375</v>
      </c>
      <c r="CO25" s="230">
        <v>0.3125</v>
      </c>
      <c r="CP25" s="230">
        <v>1.875</v>
      </c>
      <c r="CQ25" s="230">
        <v>2.5</v>
      </c>
      <c r="CR25" s="230">
        <v>7.5</v>
      </c>
      <c r="CS25" s="230">
        <v>1.25</v>
      </c>
      <c r="CT25" s="276">
        <f t="shared" si="21"/>
        <v>63</v>
      </c>
      <c r="CU25" s="276">
        <f t="shared" si="22"/>
        <v>76.6875</v>
      </c>
    </row>
    <row r="26" spans="3:99">
      <c r="C26" s="32">
        <v>1999</v>
      </c>
      <c r="D26" s="32" t="s">
        <v>509</v>
      </c>
      <c r="E26" s="32" t="s">
        <v>564</v>
      </c>
      <c r="F26" s="32" t="s">
        <v>565</v>
      </c>
      <c r="G26" s="32" t="s">
        <v>286</v>
      </c>
      <c r="H26" s="285">
        <v>4</v>
      </c>
      <c r="I26">
        <v>2</v>
      </c>
      <c r="J26">
        <v>4</v>
      </c>
      <c r="K26"/>
      <c r="L26"/>
      <c r="M26"/>
      <c r="N26"/>
      <c r="O26"/>
      <c r="P26"/>
      <c r="Q26"/>
      <c r="R26"/>
      <c r="S26">
        <v>4</v>
      </c>
      <c r="T26">
        <v>2</v>
      </c>
      <c r="U26"/>
      <c r="V26"/>
      <c r="W26"/>
      <c r="X26"/>
      <c r="Y26"/>
      <c r="Z26"/>
      <c r="AA26">
        <v>1</v>
      </c>
      <c r="AB26" s="286"/>
      <c r="AC26" s="272">
        <f t="shared" si="0"/>
        <v>10</v>
      </c>
      <c r="AD26" s="267">
        <f t="shared" si="1"/>
        <v>5</v>
      </c>
      <c r="AE26" s="267">
        <f t="shared" si="2"/>
        <v>10</v>
      </c>
      <c r="AF26" s="267" t="str">
        <f t="shared" si="3"/>
        <v/>
      </c>
      <c r="AG26" s="267" t="str">
        <f t="shared" si="4"/>
        <v/>
      </c>
      <c r="AH26" s="267" t="str">
        <f t="shared" si="5"/>
        <v/>
      </c>
      <c r="AI26" s="267" t="str">
        <f t="shared" si="6"/>
        <v/>
      </c>
      <c r="AJ26" s="267" t="str">
        <f t="shared" si="7"/>
        <v/>
      </c>
      <c r="AK26" s="267" t="str">
        <f t="shared" si="8"/>
        <v/>
      </c>
      <c r="AL26" s="267" t="str">
        <f t="shared" si="9"/>
        <v/>
      </c>
      <c r="AM26" s="267" t="str">
        <f t="shared" si="10"/>
        <v/>
      </c>
      <c r="AN26" s="267">
        <f t="shared" si="11"/>
        <v>2.5</v>
      </c>
      <c r="AO26" s="267">
        <f t="shared" si="12"/>
        <v>1.25</v>
      </c>
      <c r="AP26" s="267" t="str">
        <f t="shared" si="13"/>
        <v/>
      </c>
      <c r="AQ26" s="267" t="str">
        <f t="shared" si="14"/>
        <v/>
      </c>
      <c r="AR26" s="267" t="str">
        <f t="shared" si="15"/>
        <v/>
      </c>
      <c r="AS26" s="267" t="str">
        <f t="shared" si="16"/>
        <v/>
      </c>
      <c r="AT26" s="267" t="str">
        <f t="shared" si="17"/>
        <v/>
      </c>
      <c r="AU26" s="267" t="str">
        <f t="shared" si="18"/>
        <v/>
      </c>
      <c r="AV26" s="267">
        <f t="shared" si="19"/>
        <v>2.5</v>
      </c>
      <c r="AW26" s="271" t="str">
        <f t="shared" si="20"/>
        <v/>
      </c>
      <c r="BA26" s="230" t="s">
        <v>510</v>
      </c>
      <c r="BB26" t="s">
        <v>565</v>
      </c>
      <c r="BC26" t="s">
        <v>513</v>
      </c>
      <c r="BD26" s="230">
        <v>2</v>
      </c>
      <c r="BE26" s="230">
        <v>1</v>
      </c>
      <c r="BF26" s="230">
        <v>2</v>
      </c>
      <c r="BG26" s="230">
        <v>3</v>
      </c>
      <c r="BH26" s="230">
        <v>4</v>
      </c>
      <c r="BI26" s="230">
        <v>4</v>
      </c>
      <c r="BJ26" s="230">
        <v>3</v>
      </c>
      <c r="BK26" s="230">
        <v>2</v>
      </c>
      <c r="BL26" s="230">
        <v>4</v>
      </c>
      <c r="BM26" s="230">
        <v>1</v>
      </c>
      <c r="BN26" s="230">
        <v>1</v>
      </c>
      <c r="BO26" s="230">
        <v>2</v>
      </c>
      <c r="BP26" s="230">
        <v>2</v>
      </c>
      <c r="BQ26" s="230">
        <v>1</v>
      </c>
      <c r="BR26" s="230">
        <v>4</v>
      </c>
      <c r="BS26" s="230">
        <v>1</v>
      </c>
      <c r="BT26" s="230">
        <v>4</v>
      </c>
      <c r="BU26" s="230">
        <v>2</v>
      </c>
      <c r="BV26" s="230">
        <v>3</v>
      </c>
      <c r="BW26" s="230">
        <v>3</v>
      </c>
      <c r="BX26" s="230">
        <v>2</v>
      </c>
      <c r="BY26" s="230">
        <v>5</v>
      </c>
      <c r="BZ26" s="230">
        <v>2.5</v>
      </c>
      <c r="CA26" s="230">
        <v>5</v>
      </c>
      <c r="CB26" s="230">
        <v>3</v>
      </c>
      <c r="CC26" s="230">
        <v>4</v>
      </c>
      <c r="CD26" s="230">
        <v>3</v>
      </c>
      <c r="CE26" s="230">
        <v>2.25</v>
      </c>
      <c r="CF26" s="230">
        <v>1.5</v>
      </c>
      <c r="CG26" s="230">
        <v>3</v>
      </c>
      <c r="CH26" s="230">
        <v>2.5</v>
      </c>
      <c r="CI26" s="230">
        <v>2.5</v>
      </c>
      <c r="CJ26" s="230">
        <v>1.25</v>
      </c>
      <c r="CK26" s="230">
        <v>1.25</v>
      </c>
      <c r="CL26" s="230">
        <v>0.3125</v>
      </c>
      <c r="CM26" s="230">
        <v>1.25</v>
      </c>
      <c r="CN26" s="230">
        <v>0.3125</v>
      </c>
      <c r="CO26" s="230">
        <v>1.25</v>
      </c>
      <c r="CP26" s="230">
        <v>1.25</v>
      </c>
      <c r="CQ26" s="230">
        <v>1.875</v>
      </c>
      <c r="CR26" s="230">
        <v>7.5</v>
      </c>
      <c r="CS26" s="230">
        <v>2.5</v>
      </c>
      <c r="CT26" s="276">
        <f t="shared" si="21"/>
        <v>51</v>
      </c>
      <c r="CU26" s="276">
        <f t="shared" si="22"/>
        <v>53</v>
      </c>
    </row>
    <row r="27" spans="3:99">
      <c r="C27" s="32">
        <v>1999</v>
      </c>
      <c r="D27" s="32" t="s">
        <v>509</v>
      </c>
      <c r="E27" s="32" t="s">
        <v>564</v>
      </c>
      <c r="F27" s="32" t="s">
        <v>565</v>
      </c>
      <c r="G27" s="32" t="s">
        <v>563</v>
      </c>
      <c r="H27" s="285"/>
      <c r="I27"/>
      <c r="J27"/>
      <c r="K27">
        <v>4</v>
      </c>
      <c r="L27">
        <v>2</v>
      </c>
      <c r="M27">
        <v>4</v>
      </c>
      <c r="N27">
        <v>3</v>
      </c>
      <c r="O27">
        <v>4</v>
      </c>
      <c r="P27">
        <v>4</v>
      </c>
      <c r="Q27"/>
      <c r="R27"/>
      <c r="S27"/>
      <c r="T27"/>
      <c r="U27"/>
      <c r="V27"/>
      <c r="W27"/>
      <c r="X27"/>
      <c r="Y27"/>
      <c r="Z27"/>
      <c r="AA27"/>
      <c r="AB27" s="286"/>
      <c r="AC27" s="272" t="str">
        <f t="shared" si="0"/>
        <v/>
      </c>
      <c r="AD27" s="267" t="str">
        <f t="shared" si="1"/>
        <v/>
      </c>
      <c r="AE27" s="267" t="str">
        <f t="shared" si="2"/>
        <v/>
      </c>
      <c r="AF27" s="267">
        <f t="shared" si="3"/>
        <v>4</v>
      </c>
      <c r="AG27" s="267">
        <f t="shared" si="4"/>
        <v>2</v>
      </c>
      <c r="AH27" s="267">
        <f t="shared" si="5"/>
        <v>3</v>
      </c>
      <c r="AI27" s="267">
        <f t="shared" si="6"/>
        <v>2.25</v>
      </c>
      <c r="AJ27" s="267">
        <f t="shared" si="7"/>
        <v>3</v>
      </c>
      <c r="AK27" s="267">
        <f t="shared" si="8"/>
        <v>3</v>
      </c>
      <c r="AL27" s="267" t="str">
        <f t="shared" si="9"/>
        <v/>
      </c>
      <c r="AM27" s="267" t="str">
        <f t="shared" si="10"/>
        <v/>
      </c>
      <c r="AN27" s="267" t="str">
        <f t="shared" si="11"/>
        <v/>
      </c>
      <c r="AO27" s="267" t="str">
        <f t="shared" si="12"/>
        <v/>
      </c>
      <c r="AP27" s="267" t="str">
        <f t="shared" si="13"/>
        <v/>
      </c>
      <c r="AQ27" s="267" t="str">
        <f t="shared" si="14"/>
        <v/>
      </c>
      <c r="AR27" s="267" t="str">
        <f t="shared" si="15"/>
        <v/>
      </c>
      <c r="AS27" s="267" t="str">
        <f t="shared" si="16"/>
        <v/>
      </c>
      <c r="AT27" s="267" t="str">
        <f t="shared" si="17"/>
        <v/>
      </c>
      <c r="AU27" s="267" t="str">
        <f t="shared" si="18"/>
        <v/>
      </c>
      <c r="AV27" s="267" t="str">
        <f t="shared" si="19"/>
        <v/>
      </c>
      <c r="AW27" s="271" t="str">
        <f t="shared" si="20"/>
        <v/>
      </c>
      <c r="BA27" s="230" t="s">
        <v>511</v>
      </c>
      <c r="BB27" t="s">
        <v>558</v>
      </c>
      <c r="BC27" t="s">
        <v>561</v>
      </c>
      <c r="BD27" s="230"/>
      <c r="BE27" s="230"/>
      <c r="BF27" s="230"/>
      <c r="BG27" s="230">
        <v>3</v>
      </c>
      <c r="BH27" s="230">
        <v>2</v>
      </c>
      <c r="BI27" s="230">
        <v>3</v>
      </c>
      <c r="BJ27" s="230">
        <v>3</v>
      </c>
      <c r="BK27" s="230">
        <v>2</v>
      </c>
      <c r="BL27" s="230">
        <v>3</v>
      </c>
      <c r="BM27" s="230">
        <v>3</v>
      </c>
      <c r="BN27" s="230">
        <v>2</v>
      </c>
      <c r="BO27" s="230"/>
      <c r="BP27" s="230"/>
      <c r="BQ27" s="230">
        <v>4</v>
      </c>
      <c r="BR27" s="230"/>
      <c r="BS27" s="230">
        <v>4</v>
      </c>
      <c r="BT27" s="230"/>
      <c r="BU27" s="230"/>
      <c r="BV27" s="230"/>
      <c r="BW27" s="230"/>
      <c r="BX27" s="230">
        <v>4</v>
      </c>
      <c r="BY27" s="230"/>
      <c r="BZ27" s="230"/>
      <c r="CA27" s="230"/>
      <c r="CB27" s="230">
        <v>3</v>
      </c>
      <c r="CC27" s="230">
        <v>2</v>
      </c>
      <c r="CD27" s="230">
        <v>2.25</v>
      </c>
      <c r="CE27" s="230">
        <v>2.25</v>
      </c>
      <c r="CF27" s="230">
        <v>1.5</v>
      </c>
      <c r="CG27" s="230">
        <v>2.25</v>
      </c>
      <c r="CH27" s="230">
        <v>7.5</v>
      </c>
      <c r="CI27" s="230">
        <v>5</v>
      </c>
      <c r="CJ27" s="230"/>
      <c r="CK27" s="230"/>
      <c r="CL27" s="230">
        <v>1.25</v>
      </c>
      <c r="CM27" s="230"/>
      <c r="CN27" s="230">
        <v>1.25</v>
      </c>
      <c r="CO27" s="230"/>
      <c r="CP27" s="230"/>
      <c r="CQ27" s="230"/>
      <c r="CR27" s="230"/>
      <c r="CS27" s="230">
        <v>5</v>
      </c>
      <c r="CT27" s="276">
        <f t="shared" si="21"/>
        <v>33</v>
      </c>
      <c r="CU27" s="276">
        <f t="shared" si="22"/>
        <v>70</v>
      </c>
    </row>
    <row r="28" spans="3:99">
      <c r="C28" s="32">
        <v>1999</v>
      </c>
      <c r="D28" s="32" t="s">
        <v>509</v>
      </c>
      <c r="E28" s="32" t="s">
        <v>564</v>
      </c>
      <c r="F28" s="32" t="s">
        <v>565</v>
      </c>
      <c r="G28" s="32" t="s">
        <v>559</v>
      </c>
      <c r="H28" s="285"/>
      <c r="I28"/>
      <c r="J28"/>
      <c r="K28"/>
      <c r="L28"/>
      <c r="M28"/>
      <c r="N28"/>
      <c r="O28"/>
      <c r="P28"/>
      <c r="Q28"/>
      <c r="R28"/>
      <c r="S28"/>
      <c r="T28"/>
      <c r="U28"/>
      <c r="V28">
        <v>3</v>
      </c>
      <c r="W28"/>
      <c r="X28">
        <v>4</v>
      </c>
      <c r="Y28">
        <v>4</v>
      </c>
      <c r="Z28">
        <v>4</v>
      </c>
      <c r="AA28"/>
      <c r="AB28" s="286"/>
      <c r="AC28" s="272" t="str">
        <f t="shared" si="0"/>
        <v/>
      </c>
      <c r="AD28" s="267" t="str">
        <f t="shared" si="1"/>
        <v/>
      </c>
      <c r="AE28" s="267" t="str">
        <f t="shared" si="2"/>
        <v/>
      </c>
      <c r="AF28" s="267" t="str">
        <f t="shared" si="3"/>
        <v/>
      </c>
      <c r="AG28" s="267" t="str">
        <f t="shared" si="4"/>
        <v/>
      </c>
      <c r="AH28" s="267" t="str">
        <f t="shared" si="5"/>
        <v/>
      </c>
      <c r="AI28" s="267" t="str">
        <f t="shared" si="6"/>
        <v/>
      </c>
      <c r="AJ28" s="267" t="str">
        <f t="shared" si="7"/>
        <v/>
      </c>
      <c r="AK28" s="267" t="str">
        <f t="shared" si="8"/>
        <v/>
      </c>
      <c r="AL28" s="267" t="str">
        <f t="shared" si="9"/>
        <v/>
      </c>
      <c r="AM28" s="267" t="str">
        <f t="shared" si="10"/>
        <v/>
      </c>
      <c r="AN28" s="267" t="str">
        <f t="shared" si="11"/>
        <v/>
      </c>
      <c r="AO28" s="267" t="str">
        <f t="shared" si="12"/>
        <v/>
      </c>
      <c r="AP28" s="267" t="str">
        <f t="shared" si="13"/>
        <v/>
      </c>
      <c r="AQ28" s="267">
        <f t="shared" si="14"/>
        <v>0.9375</v>
      </c>
      <c r="AR28" s="267" t="str">
        <f t="shared" si="15"/>
        <v/>
      </c>
      <c r="AS28" s="267">
        <f t="shared" si="16"/>
        <v>1.25</v>
      </c>
      <c r="AT28" s="267">
        <f t="shared" si="17"/>
        <v>2.5</v>
      </c>
      <c r="AU28" s="267">
        <f t="shared" si="18"/>
        <v>2.5</v>
      </c>
      <c r="AV28" s="267" t="str">
        <f t="shared" si="19"/>
        <v/>
      </c>
      <c r="AW28" s="271" t="str">
        <f t="shared" si="20"/>
        <v/>
      </c>
      <c r="BA28" s="230" t="s">
        <v>511</v>
      </c>
      <c r="BB28" t="s">
        <v>565</v>
      </c>
      <c r="BC28" t="s">
        <v>564</v>
      </c>
      <c r="BD28" s="230">
        <v>4</v>
      </c>
      <c r="BE28" s="230">
        <v>2</v>
      </c>
      <c r="BF28" s="230">
        <v>1</v>
      </c>
      <c r="BG28" s="230">
        <v>4</v>
      </c>
      <c r="BH28" s="230">
        <v>4</v>
      </c>
      <c r="BI28" s="230">
        <v>4</v>
      </c>
      <c r="BJ28" s="230">
        <v>2</v>
      </c>
      <c r="BK28" s="230">
        <v>3</v>
      </c>
      <c r="BL28" s="230">
        <v>4</v>
      </c>
      <c r="BM28" s="230">
        <v>2</v>
      </c>
      <c r="BN28" s="230">
        <v>3</v>
      </c>
      <c r="BO28" s="230">
        <v>3</v>
      </c>
      <c r="BP28" s="230">
        <v>1</v>
      </c>
      <c r="BQ28" s="230">
        <v>1</v>
      </c>
      <c r="BR28" s="230">
        <v>4</v>
      </c>
      <c r="BS28" s="230">
        <v>3</v>
      </c>
      <c r="BT28" s="230">
        <v>4</v>
      </c>
      <c r="BU28" s="230">
        <v>3</v>
      </c>
      <c r="BV28" s="230">
        <v>2</v>
      </c>
      <c r="BW28" s="230">
        <v>2</v>
      </c>
      <c r="BX28" s="230">
        <v>4</v>
      </c>
      <c r="BY28" s="230">
        <v>10</v>
      </c>
      <c r="BZ28" s="230">
        <v>5</v>
      </c>
      <c r="CA28" s="230">
        <v>2.5</v>
      </c>
      <c r="CB28" s="230">
        <v>4</v>
      </c>
      <c r="CC28" s="230">
        <v>4</v>
      </c>
      <c r="CD28" s="230">
        <v>3</v>
      </c>
      <c r="CE28" s="230">
        <v>1.5</v>
      </c>
      <c r="CF28" s="230">
        <v>2.25</v>
      </c>
      <c r="CG28" s="230">
        <v>3</v>
      </c>
      <c r="CH28" s="230">
        <v>5</v>
      </c>
      <c r="CI28" s="230">
        <v>7.5</v>
      </c>
      <c r="CJ28" s="230">
        <v>1.875</v>
      </c>
      <c r="CK28" s="230">
        <v>0.625</v>
      </c>
      <c r="CL28" s="230">
        <v>0.3125</v>
      </c>
      <c r="CM28" s="230">
        <v>1.25</v>
      </c>
      <c r="CN28" s="230">
        <v>0.9375</v>
      </c>
      <c r="CO28" s="230">
        <v>1.25</v>
      </c>
      <c r="CP28" s="230">
        <v>1.875</v>
      </c>
      <c r="CQ28" s="230">
        <v>1.25</v>
      </c>
      <c r="CR28" s="230">
        <v>5</v>
      </c>
      <c r="CS28" s="230">
        <v>5</v>
      </c>
      <c r="CT28" s="276">
        <f t="shared" si="21"/>
        <v>60</v>
      </c>
      <c r="CU28" s="276">
        <f t="shared" si="22"/>
        <v>67.125</v>
      </c>
    </row>
    <row r="29" spans="3:99">
      <c r="C29" s="32">
        <v>1999</v>
      </c>
      <c r="D29" s="32" t="s">
        <v>510</v>
      </c>
      <c r="E29" s="32" t="s">
        <v>564</v>
      </c>
      <c r="F29" s="32" t="s">
        <v>565</v>
      </c>
      <c r="G29" s="32" t="s">
        <v>286</v>
      </c>
      <c r="H29" s="285">
        <v>3</v>
      </c>
      <c r="I29">
        <v>4</v>
      </c>
      <c r="J29">
        <v>1</v>
      </c>
      <c r="K29"/>
      <c r="L29"/>
      <c r="M29"/>
      <c r="N29"/>
      <c r="O29"/>
      <c r="P29"/>
      <c r="Q29"/>
      <c r="R29"/>
      <c r="S29">
        <v>4</v>
      </c>
      <c r="T29">
        <v>2</v>
      </c>
      <c r="U29"/>
      <c r="V29"/>
      <c r="W29"/>
      <c r="X29"/>
      <c r="Y29"/>
      <c r="Z29"/>
      <c r="AA29">
        <v>3</v>
      </c>
      <c r="AB29" s="286"/>
      <c r="AC29" s="272">
        <f t="shared" si="0"/>
        <v>7.5</v>
      </c>
      <c r="AD29" s="267">
        <f t="shared" si="1"/>
        <v>10</v>
      </c>
      <c r="AE29" s="267">
        <f t="shared" si="2"/>
        <v>2.5</v>
      </c>
      <c r="AF29" s="267" t="str">
        <f t="shared" si="3"/>
        <v/>
      </c>
      <c r="AG29" s="267" t="str">
        <f t="shared" si="4"/>
        <v/>
      </c>
      <c r="AH29" s="267" t="str">
        <f t="shared" si="5"/>
        <v/>
      </c>
      <c r="AI29" s="267" t="str">
        <f t="shared" si="6"/>
        <v/>
      </c>
      <c r="AJ29" s="267" t="str">
        <f t="shared" si="7"/>
        <v/>
      </c>
      <c r="AK29" s="267" t="str">
        <f t="shared" si="8"/>
        <v/>
      </c>
      <c r="AL29" s="267" t="str">
        <f t="shared" si="9"/>
        <v/>
      </c>
      <c r="AM29" s="267" t="str">
        <f t="shared" si="10"/>
        <v/>
      </c>
      <c r="AN29" s="267">
        <f t="shared" si="11"/>
        <v>2.5</v>
      </c>
      <c r="AO29" s="267">
        <f t="shared" si="12"/>
        <v>1.25</v>
      </c>
      <c r="AP29" s="267" t="str">
        <f t="shared" si="13"/>
        <v/>
      </c>
      <c r="AQ29" s="267" t="str">
        <f t="shared" si="14"/>
        <v/>
      </c>
      <c r="AR29" s="267" t="str">
        <f t="shared" si="15"/>
        <v/>
      </c>
      <c r="AS29" s="267" t="str">
        <f t="shared" si="16"/>
        <v/>
      </c>
      <c r="AT29" s="267" t="str">
        <f t="shared" si="17"/>
        <v/>
      </c>
      <c r="AU29" s="267" t="str">
        <f t="shared" si="18"/>
        <v/>
      </c>
      <c r="AV29" s="267">
        <f t="shared" si="19"/>
        <v>7.5</v>
      </c>
      <c r="AW29" s="271" t="str">
        <f t="shared" si="20"/>
        <v/>
      </c>
      <c r="BA29" s="230" t="s">
        <v>512</v>
      </c>
      <c r="BB29" t="s">
        <v>558</v>
      </c>
      <c r="BC29" t="s">
        <v>561</v>
      </c>
      <c r="BD29" s="230"/>
      <c r="BE29" s="230"/>
      <c r="BF29" s="230"/>
      <c r="BG29" s="230">
        <v>3</v>
      </c>
      <c r="BH29" s="230">
        <v>3</v>
      </c>
      <c r="BI29" s="230">
        <v>3</v>
      </c>
      <c r="BJ29" s="230">
        <v>3</v>
      </c>
      <c r="BK29" s="230">
        <v>3</v>
      </c>
      <c r="BL29" s="230">
        <v>3</v>
      </c>
      <c r="BM29" s="230"/>
      <c r="BN29" s="230"/>
      <c r="BO29" s="230"/>
      <c r="BP29" s="230"/>
      <c r="BQ29" s="230"/>
      <c r="BR29" s="230"/>
      <c r="BS29" s="230"/>
      <c r="BT29" s="230"/>
      <c r="BU29" s="230"/>
      <c r="BV29" s="230"/>
      <c r="BW29" s="230"/>
      <c r="BX29" s="230"/>
      <c r="BY29" s="230"/>
      <c r="BZ29" s="230"/>
      <c r="CA29" s="230"/>
      <c r="CB29" s="230">
        <v>3</v>
      </c>
      <c r="CC29" s="230">
        <v>3</v>
      </c>
      <c r="CD29" s="230">
        <v>2.25</v>
      </c>
      <c r="CE29" s="230">
        <v>2.25</v>
      </c>
      <c r="CF29" s="230">
        <v>2.25</v>
      </c>
      <c r="CG29" s="230">
        <v>2.25</v>
      </c>
      <c r="CH29" s="230"/>
      <c r="CI29" s="230"/>
      <c r="CJ29" s="230"/>
      <c r="CK29" s="230"/>
      <c r="CL29" s="230"/>
      <c r="CM29" s="230"/>
      <c r="CN29" s="230"/>
      <c r="CO29" s="230"/>
      <c r="CP29" s="230"/>
      <c r="CQ29" s="230"/>
      <c r="CR29" s="230"/>
      <c r="CS29" s="230"/>
      <c r="CT29" s="276">
        <f t="shared" si="21"/>
        <v>18</v>
      </c>
      <c r="CU29" s="276">
        <f t="shared" si="22"/>
        <v>75</v>
      </c>
    </row>
    <row r="30" spans="3:99">
      <c r="C30" s="32">
        <v>1999</v>
      </c>
      <c r="D30" s="32" t="s">
        <v>510</v>
      </c>
      <c r="E30" s="32" t="s">
        <v>564</v>
      </c>
      <c r="F30" s="32" t="s">
        <v>565</v>
      </c>
      <c r="G30" s="32" t="s">
        <v>563</v>
      </c>
      <c r="H30" s="285"/>
      <c r="I30"/>
      <c r="J30"/>
      <c r="K30">
        <v>3</v>
      </c>
      <c r="L30">
        <v>2</v>
      </c>
      <c r="M30">
        <v>4</v>
      </c>
      <c r="N30">
        <v>4</v>
      </c>
      <c r="O30">
        <v>4</v>
      </c>
      <c r="P30">
        <v>4</v>
      </c>
      <c r="Q30"/>
      <c r="R30"/>
      <c r="S30"/>
      <c r="T30"/>
      <c r="U30"/>
      <c r="V30"/>
      <c r="W30"/>
      <c r="X30"/>
      <c r="Y30"/>
      <c r="Z30"/>
      <c r="AA30"/>
      <c r="AB30" s="286"/>
      <c r="AC30" s="272" t="str">
        <f t="shared" si="0"/>
        <v/>
      </c>
      <c r="AD30" s="267" t="str">
        <f t="shared" si="1"/>
        <v/>
      </c>
      <c r="AE30" s="267" t="str">
        <f t="shared" si="2"/>
        <v/>
      </c>
      <c r="AF30" s="267">
        <f t="shared" si="3"/>
        <v>3</v>
      </c>
      <c r="AG30" s="267">
        <f t="shared" si="4"/>
        <v>2</v>
      </c>
      <c r="AH30" s="267">
        <f t="shared" si="5"/>
        <v>3</v>
      </c>
      <c r="AI30" s="267">
        <f t="shared" si="6"/>
        <v>3</v>
      </c>
      <c r="AJ30" s="267">
        <f t="shared" si="7"/>
        <v>3</v>
      </c>
      <c r="AK30" s="267">
        <f t="shared" si="8"/>
        <v>3</v>
      </c>
      <c r="AL30" s="267" t="str">
        <f t="shared" si="9"/>
        <v/>
      </c>
      <c r="AM30" s="267" t="str">
        <f t="shared" si="10"/>
        <v/>
      </c>
      <c r="AN30" s="267" t="str">
        <f t="shared" si="11"/>
        <v/>
      </c>
      <c r="AO30" s="267" t="str">
        <f t="shared" si="12"/>
        <v/>
      </c>
      <c r="AP30" s="267" t="str">
        <f t="shared" si="13"/>
        <v/>
      </c>
      <c r="AQ30" s="267" t="str">
        <f t="shared" si="14"/>
        <v/>
      </c>
      <c r="AR30" s="267" t="str">
        <f t="shared" si="15"/>
        <v/>
      </c>
      <c r="AS30" s="267" t="str">
        <f t="shared" si="16"/>
        <v/>
      </c>
      <c r="AT30" s="267" t="str">
        <f t="shared" si="17"/>
        <v/>
      </c>
      <c r="AU30" s="267" t="str">
        <f t="shared" si="18"/>
        <v/>
      </c>
      <c r="AV30" s="267" t="str">
        <f t="shared" si="19"/>
        <v/>
      </c>
      <c r="AW30" s="271" t="str">
        <f t="shared" si="20"/>
        <v/>
      </c>
      <c r="BA30" s="230" t="s">
        <v>512</v>
      </c>
      <c r="BB30" t="s">
        <v>565</v>
      </c>
      <c r="BC30" t="s">
        <v>564</v>
      </c>
      <c r="BD30" s="230">
        <v>4</v>
      </c>
      <c r="BE30" s="230">
        <v>3</v>
      </c>
      <c r="BF30" s="230">
        <v>2</v>
      </c>
      <c r="BG30" s="230">
        <v>4</v>
      </c>
      <c r="BH30" s="230">
        <v>2</v>
      </c>
      <c r="BI30" s="230">
        <v>3</v>
      </c>
      <c r="BJ30" s="230">
        <v>3</v>
      </c>
      <c r="BK30" s="230">
        <v>4</v>
      </c>
      <c r="BL30" s="230">
        <v>4</v>
      </c>
      <c r="BM30" s="230">
        <v>4</v>
      </c>
      <c r="BN30" s="230">
        <v>1</v>
      </c>
      <c r="BO30" s="230">
        <v>4</v>
      </c>
      <c r="BP30" s="230">
        <v>2</v>
      </c>
      <c r="BQ30" s="230">
        <v>3</v>
      </c>
      <c r="BR30" s="230">
        <v>1</v>
      </c>
      <c r="BS30" s="230">
        <v>3</v>
      </c>
      <c r="BT30" s="230">
        <v>2</v>
      </c>
      <c r="BU30" s="230">
        <v>3</v>
      </c>
      <c r="BV30" s="230">
        <v>4</v>
      </c>
      <c r="BW30" s="230">
        <v>4</v>
      </c>
      <c r="BX30" s="230">
        <v>3</v>
      </c>
      <c r="BY30" s="230">
        <v>10</v>
      </c>
      <c r="BZ30" s="230">
        <v>7.5</v>
      </c>
      <c r="CA30" s="230">
        <v>5</v>
      </c>
      <c r="CB30" s="230">
        <v>4</v>
      </c>
      <c r="CC30" s="230">
        <v>2</v>
      </c>
      <c r="CD30" s="230">
        <v>2.25</v>
      </c>
      <c r="CE30" s="230">
        <v>2.25</v>
      </c>
      <c r="CF30" s="230">
        <v>3</v>
      </c>
      <c r="CG30" s="230">
        <v>3</v>
      </c>
      <c r="CH30" s="230">
        <v>10</v>
      </c>
      <c r="CI30" s="230">
        <v>2.5</v>
      </c>
      <c r="CJ30" s="230">
        <v>2.5</v>
      </c>
      <c r="CK30" s="230">
        <v>1.25</v>
      </c>
      <c r="CL30" s="230">
        <v>0.9375</v>
      </c>
      <c r="CM30" s="230">
        <v>0.3125</v>
      </c>
      <c r="CN30" s="230">
        <v>0.9375</v>
      </c>
      <c r="CO30" s="230">
        <v>0.625</v>
      </c>
      <c r="CP30" s="230">
        <v>1.875</v>
      </c>
      <c r="CQ30" s="230">
        <v>2.5</v>
      </c>
      <c r="CR30" s="230">
        <v>10</v>
      </c>
      <c r="CS30" s="230">
        <v>3.75</v>
      </c>
      <c r="CT30" s="276">
        <f t="shared" si="21"/>
        <v>63</v>
      </c>
      <c r="CU30" s="276">
        <f t="shared" si="22"/>
        <v>76.1875</v>
      </c>
    </row>
    <row r="31" spans="3:99">
      <c r="C31" s="32">
        <v>1999</v>
      </c>
      <c r="D31" s="32" t="s">
        <v>510</v>
      </c>
      <c r="E31" s="32" t="s">
        <v>564</v>
      </c>
      <c r="F31" s="32" t="s">
        <v>565</v>
      </c>
      <c r="G31" s="32" t="s">
        <v>559</v>
      </c>
      <c r="H31" s="285"/>
      <c r="I31"/>
      <c r="J31"/>
      <c r="K31"/>
      <c r="L31"/>
      <c r="M31"/>
      <c r="N31"/>
      <c r="O31"/>
      <c r="P31"/>
      <c r="Q31"/>
      <c r="R31"/>
      <c r="S31"/>
      <c r="T31"/>
      <c r="U31"/>
      <c r="V31">
        <v>3</v>
      </c>
      <c r="W31"/>
      <c r="X31">
        <v>1</v>
      </c>
      <c r="Y31">
        <v>3</v>
      </c>
      <c r="Z31">
        <v>4</v>
      </c>
      <c r="AA31"/>
      <c r="AB31" s="286"/>
      <c r="AC31" s="272" t="str">
        <f t="shared" si="0"/>
        <v/>
      </c>
      <c r="AD31" s="267" t="str">
        <f t="shared" si="1"/>
        <v/>
      </c>
      <c r="AE31" s="267" t="str">
        <f t="shared" si="2"/>
        <v/>
      </c>
      <c r="AF31" s="267" t="str">
        <f t="shared" si="3"/>
        <v/>
      </c>
      <c r="AG31" s="267" t="str">
        <f t="shared" si="4"/>
        <v/>
      </c>
      <c r="AH31" s="267" t="str">
        <f t="shared" si="5"/>
        <v/>
      </c>
      <c r="AI31" s="267" t="str">
        <f t="shared" si="6"/>
        <v/>
      </c>
      <c r="AJ31" s="267" t="str">
        <f t="shared" si="7"/>
        <v/>
      </c>
      <c r="AK31" s="267" t="str">
        <f t="shared" si="8"/>
        <v/>
      </c>
      <c r="AL31" s="267" t="str">
        <f t="shared" si="9"/>
        <v/>
      </c>
      <c r="AM31" s="267" t="str">
        <f t="shared" si="10"/>
        <v/>
      </c>
      <c r="AN31" s="267" t="str">
        <f t="shared" si="11"/>
        <v/>
      </c>
      <c r="AO31" s="267" t="str">
        <f t="shared" si="12"/>
        <v/>
      </c>
      <c r="AP31" s="267" t="str">
        <f t="shared" si="13"/>
        <v/>
      </c>
      <c r="AQ31" s="267">
        <f t="shared" si="14"/>
        <v>0.9375</v>
      </c>
      <c r="AR31" s="267" t="str">
        <f t="shared" si="15"/>
        <v/>
      </c>
      <c r="AS31" s="267">
        <f t="shared" si="16"/>
        <v>0.3125</v>
      </c>
      <c r="AT31" s="267">
        <f t="shared" si="17"/>
        <v>1.875</v>
      </c>
      <c r="AU31" s="267">
        <f t="shared" si="18"/>
        <v>2.5</v>
      </c>
      <c r="AV31" s="267" t="str">
        <f t="shared" si="19"/>
        <v/>
      </c>
      <c r="AW31" s="271" t="str">
        <f t="shared" si="20"/>
        <v/>
      </c>
      <c r="BA31" s="230" t="s">
        <v>317</v>
      </c>
      <c r="BB31" s="230"/>
      <c r="BC31" s="230"/>
      <c r="BD31" s="230">
        <v>3.2222222222222223</v>
      </c>
      <c r="BE31" s="230">
        <v>2.4444444444444446</v>
      </c>
      <c r="BF31" s="230">
        <v>2.5555555555555554</v>
      </c>
      <c r="BG31" s="230">
        <v>3</v>
      </c>
      <c r="BH31" s="230">
        <v>2.6</v>
      </c>
      <c r="BI31" s="230">
        <v>3.4</v>
      </c>
      <c r="BJ31" s="230">
        <v>2.9</v>
      </c>
      <c r="BK31" s="230">
        <v>3.2</v>
      </c>
      <c r="BL31" s="230">
        <v>3.5</v>
      </c>
      <c r="BM31" s="230">
        <v>2.6666666666666665</v>
      </c>
      <c r="BN31" s="230">
        <v>2.4444444444444446</v>
      </c>
      <c r="BO31" s="230">
        <v>3.4444444444444446</v>
      </c>
      <c r="BP31" s="230">
        <v>2.5555555555555554</v>
      </c>
      <c r="BQ31" s="230">
        <v>2.6666666666666665</v>
      </c>
      <c r="BR31" s="230">
        <v>3.2222222222222223</v>
      </c>
      <c r="BS31" s="230">
        <v>2.7777777777777777</v>
      </c>
      <c r="BT31" s="230">
        <v>3.4444444444444446</v>
      </c>
      <c r="BU31" s="230">
        <v>3.1111111111111112</v>
      </c>
      <c r="BV31" s="230">
        <v>3</v>
      </c>
      <c r="BW31" s="230">
        <v>2.7777777777777777</v>
      </c>
      <c r="BX31" s="230">
        <v>3.2222222222222223</v>
      </c>
      <c r="BY31" s="230">
        <v>8.0555555555555554</v>
      </c>
      <c r="BZ31" s="230">
        <v>6.1111111111111107</v>
      </c>
      <c r="CA31" s="230">
        <v>6.3888888888888893</v>
      </c>
      <c r="CB31" s="230">
        <v>3</v>
      </c>
      <c r="CC31" s="230">
        <v>2.6</v>
      </c>
      <c r="CD31" s="230">
        <v>2.5499999999999998</v>
      </c>
      <c r="CE31" s="230">
        <v>2.1749999999999998</v>
      </c>
      <c r="CF31" s="230">
        <v>2.4</v>
      </c>
      <c r="CG31" s="230">
        <v>2.625</v>
      </c>
      <c r="CH31" s="230">
        <v>6.666666666666667</v>
      </c>
      <c r="CI31" s="230">
        <v>6.1111111111111107</v>
      </c>
      <c r="CJ31" s="230">
        <v>2.1527777777777777</v>
      </c>
      <c r="CK31" s="230">
        <v>1.5972222222222223</v>
      </c>
      <c r="CL31" s="230">
        <v>0.83333333333333337</v>
      </c>
      <c r="CM31" s="230">
        <v>1.0069444444444444</v>
      </c>
      <c r="CN31" s="230">
        <v>0.86805555555555558</v>
      </c>
      <c r="CO31" s="230">
        <v>1.0763888888888888</v>
      </c>
      <c r="CP31" s="230">
        <v>1.9444444444444444</v>
      </c>
      <c r="CQ31" s="230">
        <v>1.875</v>
      </c>
      <c r="CR31" s="230">
        <v>6.9444444444444446</v>
      </c>
      <c r="CS31" s="230">
        <v>4.0277777777777777</v>
      </c>
      <c r="CT31" s="276">
        <f t="shared" si="21"/>
        <v>62.155555555555551</v>
      </c>
      <c r="CU31" s="276">
        <f t="shared" si="22"/>
        <v>71.009722222222223</v>
      </c>
    </row>
    <row r="32" spans="3:99">
      <c r="C32" s="32">
        <v>1999</v>
      </c>
      <c r="D32" s="32" t="s">
        <v>445</v>
      </c>
      <c r="E32" s="32" t="s">
        <v>564</v>
      </c>
      <c r="F32" s="32" t="s">
        <v>565</v>
      </c>
      <c r="G32" s="32" t="s">
        <v>337</v>
      </c>
      <c r="H32" s="285"/>
      <c r="I32"/>
      <c r="J32"/>
      <c r="K32"/>
      <c r="L32"/>
      <c r="M32"/>
      <c r="N32"/>
      <c r="O32"/>
      <c r="P32"/>
      <c r="Q32">
        <v>4</v>
      </c>
      <c r="R32">
        <v>2</v>
      </c>
      <c r="S32"/>
      <c r="T32"/>
      <c r="U32">
        <v>4</v>
      </c>
      <c r="V32"/>
      <c r="W32">
        <v>4</v>
      </c>
      <c r="X32"/>
      <c r="Y32"/>
      <c r="Z32"/>
      <c r="AA32"/>
      <c r="AB32" s="286">
        <v>3</v>
      </c>
      <c r="AC32" s="272" t="str">
        <f t="shared" si="0"/>
        <v/>
      </c>
      <c r="AD32" s="267" t="str">
        <f t="shared" si="1"/>
        <v/>
      </c>
      <c r="AE32" s="267" t="str">
        <f t="shared" si="2"/>
        <v/>
      </c>
      <c r="AF32" s="267" t="str">
        <f t="shared" si="3"/>
        <v/>
      </c>
      <c r="AG32" s="267" t="str">
        <f t="shared" si="4"/>
        <v/>
      </c>
      <c r="AH32" s="267" t="str">
        <f t="shared" si="5"/>
        <v/>
      </c>
      <c r="AI32" s="267" t="str">
        <f t="shared" si="6"/>
        <v/>
      </c>
      <c r="AJ32" s="267" t="str">
        <f t="shared" si="7"/>
        <v/>
      </c>
      <c r="AK32" s="267" t="str">
        <f t="shared" si="8"/>
        <v/>
      </c>
      <c r="AL32" s="267">
        <f t="shared" si="9"/>
        <v>10</v>
      </c>
      <c r="AM32" s="267">
        <f t="shared" si="10"/>
        <v>5</v>
      </c>
      <c r="AN32" s="267" t="str">
        <f t="shared" si="11"/>
        <v/>
      </c>
      <c r="AO32" s="267" t="str">
        <f t="shared" si="12"/>
        <v/>
      </c>
      <c r="AP32" s="267">
        <f t="shared" si="13"/>
        <v>1.25</v>
      </c>
      <c r="AQ32" s="267" t="str">
        <f t="shared" si="14"/>
        <v/>
      </c>
      <c r="AR32" s="267">
        <f t="shared" si="15"/>
        <v>1.25</v>
      </c>
      <c r="AS32" s="267" t="str">
        <f t="shared" si="16"/>
        <v/>
      </c>
      <c r="AT32" s="267" t="str">
        <f t="shared" si="17"/>
        <v/>
      </c>
      <c r="AU32" s="267" t="str">
        <f t="shared" si="18"/>
        <v/>
      </c>
      <c r="AV32" s="267" t="str">
        <f t="shared" si="19"/>
        <v/>
      </c>
      <c r="AW32" s="271">
        <f t="shared" si="20"/>
        <v>3.75</v>
      </c>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row>
    <row r="33" spans="3:97">
      <c r="C33" s="32">
        <v>1999</v>
      </c>
      <c r="D33" s="32" t="s">
        <v>509</v>
      </c>
      <c r="E33" s="32" t="s">
        <v>564</v>
      </c>
      <c r="F33" s="32" t="s">
        <v>565</v>
      </c>
      <c r="G33" s="32" t="s">
        <v>337</v>
      </c>
      <c r="H33" s="285"/>
      <c r="I33"/>
      <c r="J33"/>
      <c r="K33"/>
      <c r="L33"/>
      <c r="M33"/>
      <c r="N33"/>
      <c r="O33"/>
      <c r="P33"/>
      <c r="Q33">
        <v>2</v>
      </c>
      <c r="R33">
        <v>3</v>
      </c>
      <c r="S33"/>
      <c r="T33"/>
      <c r="U33">
        <v>1</v>
      </c>
      <c r="V33"/>
      <c r="W33">
        <v>1</v>
      </c>
      <c r="X33"/>
      <c r="Y33"/>
      <c r="Z33"/>
      <c r="AA33"/>
      <c r="AB33" s="286">
        <v>4</v>
      </c>
      <c r="AC33" s="272" t="str">
        <f t="shared" si="0"/>
        <v/>
      </c>
      <c r="AD33" s="267" t="str">
        <f t="shared" si="1"/>
        <v/>
      </c>
      <c r="AE33" s="267" t="str">
        <f t="shared" si="2"/>
        <v/>
      </c>
      <c r="AF33" s="267" t="str">
        <f t="shared" si="3"/>
        <v/>
      </c>
      <c r="AG33" s="267" t="str">
        <f t="shared" si="4"/>
        <v/>
      </c>
      <c r="AH33" s="267" t="str">
        <f t="shared" si="5"/>
        <v/>
      </c>
      <c r="AI33" s="267" t="str">
        <f t="shared" si="6"/>
        <v/>
      </c>
      <c r="AJ33" s="267" t="str">
        <f t="shared" si="7"/>
        <v/>
      </c>
      <c r="AK33" s="267" t="str">
        <f t="shared" si="8"/>
        <v/>
      </c>
      <c r="AL33" s="267">
        <f t="shared" si="9"/>
        <v>5</v>
      </c>
      <c r="AM33" s="267">
        <f t="shared" si="10"/>
        <v>7.5</v>
      </c>
      <c r="AN33" s="267" t="str">
        <f t="shared" si="11"/>
        <v/>
      </c>
      <c r="AO33" s="267" t="str">
        <f t="shared" si="12"/>
        <v/>
      </c>
      <c r="AP33" s="267">
        <f t="shared" si="13"/>
        <v>0.3125</v>
      </c>
      <c r="AQ33" s="267" t="str">
        <f t="shared" si="14"/>
        <v/>
      </c>
      <c r="AR33" s="267">
        <f t="shared" si="15"/>
        <v>0.3125</v>
      </c>
      <c r="AS33" s="267" t="str">
        <f t="shared" si="16"/>
        <v/>
      </c>
      <c r="AT33" s="267" t="str">
        <f t="shared" si="17"/>
        <v/>
      </c>
      <c r="AU33" s="267" t="str">
        <f t="shared" si="18"/>
        <v/>
      </c>
      <c r="AV33" s="267" t="str">
        <f t="shared" si="19"/>
        <v/>
      </c>
      <c r="AW33" s="271">
        <f t="shared" si="20"/>
        <v>5</v>
      </c>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row>
    <row r="34" spans="3:97">
      <c r="C34" s="32">
        <v>1999</v>
      </c>
      <c r="D34" s="32" t="s">
        <v>509</v>
      </c>
      <c r="E34" s="32" t="s">
        <v>564</v>
      </c>
      <c r="F34" s="32" t="s">
        <v>565</v>
      </c>
      <c r="G34" s="32" t="s">
        <v>337</v>
      </c>
      <c r="H34" s="285"/>
      <c r="I34"/>
      <c r="J34"/>
      <c r="K34"/>
      <c r="L34"/>
      <c r="M34"/>
      <c r="N34"/>
      <c r="O34"/>
      <c r="P34"/>
      <c r="Q34">
        <v>1</v>
      </c>
      <c r="R34">
        <v>4</v>
      </c>
      <c r="S34"/>
      <c r="T34"/>
      <c r="U34">
        <v>4</v>
      </c>
      <c r="V34"/>
      <c r="W34">
        <v>2</v>
      </c>
      <c r="X34"/>
      <c r="Y34"/>
      <c r="Z34"/>
      <c r="AA34"/>
      <c r="AB34" s="286">
        <v>4</v>
      </c>
      <c r="AC34" s="272" t="str">
        <f t="shared" si="0"/>
        <v/>
      </c>
      <c r="AD34" s="267" t="str">
        <f t="shared" si="1"/>
        <v/>
      </c>
      <c r="AE34" s="267" t="str">
        <f t="shared" si="2"/>
        <v/>
      </c>
      <c r="AF34" s="267" t="str">
        <f t="shared" si="3"/>
        <v/>
      </c>
      <c r="AG34" s="267" t="str">
        <f t="shared" si="4"/>
        <v/>
      </c>
      <c r="AH34" s="267" t="str">
        <f t="shared" si="5"/>
        <v/>
      </c>
      <c r="AI34" s="267" t="str">
        <f t="shared" si="6"/>
        <v/>
      </c>
      <c r="AJ34" s="267" t="str">
        <f t="shared" si="7"/>
        <v/>
      </c>
      <c r="AK34" s="267" t="str">
        <f t="shared" si="8"/>
        <v/>
      </c>
      <c r="AL34" s="267">
        <f t="shared" si="9"/>
        <v>2.5</v>
      </c>
      <c r="AM34" s="267">
        <f t="shared" si="10"/>
        <v>10</v>
      </c>
      <c r="AN34" s="267" t="str">
        <f t="shared" si="11"/>
        <v/>
      </c>
      <c r="AO34" s="267" t="str">
        <f t="shared" si="12"/>
        <v/>
      </c>
      <c r="AP34" s="267">
        <f t="shared" si="13"/>
        <v>1.25</v>
      </c>
      <c r="AQ34" s="267" t="str">
        <f t="shared" si="14"/>
        <v/>
      </c>
      <c r="AR34" s="267">
        <f t="shared" si="15"/>
        <v>0.625</v>
      </c>
      <c r="AS34" s="267" t="str">
        <f t="shared" si="16"/>
        <v/>
      </c>
      <c r="AT34" s="267" t="str">
        <f t="shared" si="17"/>
        <v/>
      </c>
      <c r="AU34" s="267" t="str">
        <f t="shared" si="18"/>
        <v/>
      </c>
      <c r="AV34" s="267" t="str">
        <f t="shared" si="19"/>
        <v/>
      </c>
      <c r="AW34" s="271">
        <f t="shared" si="20"/>
        <v>5</v>
      </c>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row>
    <row r="35" spans="3:97">
      <c r="C35" s="32">
        <v>1999</v>
      </c>
      <c r="D35" s="32" t="s">
        <v>510</v>
      </c>
      <c r="E35" s="32" t="s">
        <v>564</v>
      </c>
      <c r="F35" s="32" t="s">
        <v>565</v>
      </c>
      <c r="G35" s="32" t="s">
        <v>337</v>
      </c>
      <c r="H35" s="285"/>
      <c r="I35"/>
      <c r="J35"/>
      <c r="K35"/>
      <c r="L35"/>
      <c r="M35"/>
      <c r="N35"/>
      <c r="O35"/>
      <c r="P35"/>
      <c r="Q35">
        <v>4</v>
      </c>
      <c r="R35">
        <v>4</v>
      </c>
      <c r="S35"/>
      <c r="T35"/>
      <c r="U35">
        <v>2</v>
      </c>
      <c r="V35"/>
      <c r="W35">
        <v>3</v>
      </c>
      <c r="X35"/>
      <c r="Y35"/>
      <c r="Z35"/>
      <c r="AA35"/>
      <c r="AB35" s="286">
        <v>1</v>
      </c>
      <c r="AC35" s="272" t="str">
        <f t="shared" si="0"/>
        <v/>
      </c>
      <c r="AD35" s="267" t="str">
        <f t="shared" si="1"/>
        <v/>
      </c>
      <c r="AE35" s="267" t="str">
        <f t="shared" si="2"/>
        <v/>
      </c>
      <c r="AF35" s="267" t="str">
        <f t="shared" si="3"/>
        <v/>
      </c>
      <c r="AG35" s="267" t="str">
        <f t="shared" si="4"/>
        <v/>
      </c>
      <c r="AH35" s="267" t="str">
        <f t="shared" si="5"/>
        <v/>
      </c>
      <c r="AI35" s="267" t="str">
        <f t="shared" si="6"/>
        <v/>
      </c>
      <c r="AJ35" s="267" t="str">
        <f t="shared" si="7"/>
        <v/>
      </c>
      <c r="AK35" s="267" t="str">
        <f t="shared" si="8"/>
        <v/>
      </c>
      <c r="AL35" s="267">
        <f t="shared" si="9"/>
        <v>10</v>
      </c>
      <c r="AM35" s="267">
        <f t="shared" si="10"/>
        <v>10</v>
      </c>
      <c r="AN35" s="267" t="str">
        <f t="shared" si="11"/>
        <v/>
      </c>
      <c r="AO35" s="267" t="str">
        <f t="shared" si="12"/>
        <v/>
      </c>
      <c r="AP35" s="267">
        <f t="shared" si="13"/>
        <v>0.625</v>
      </c>
      <c r="AQ35" s="267" t="str">
        <f t="shared" si="14"/>
        <v/>
      </c>
      <c r="AR35" s="267">
        <f t="shared" si="15"/>
        <v>0.9375</v>
      </c>
      <c r="AS35" s="267" t="str">
        <f t="shared" si="16"/>
        <v/>
      </c>
      <c r="AT35" s="267" t="str">
        <f t="shared" si="17"/>
        <v/>
      </c>
      <c r="AU35" s="267" t="str">
        <f t="shared" si="18"/>
        <v/>
      </c>
      <c r="AV35" s="267" t="str">
        <f t="shared" si="19"/>
        <v/>
      </c>
      <c r="AW35" s="271">
        <f t="shared" si="20"/>
        <v>1.25</v>
      </c>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row>
    <row r="36" spans="3:97">
      <c r="C36" s="32">
        <v>1999</v>
      </c>
      <c r="D36" s="32" t="s">
        <v>510</v>
      </c>
      <c r="E36" s="32" t="s">
        <v>513</v>
      </c>
      <c r="F36" s="32" t="s">
        <v>565</v>
      </c>
      <c r="G36" s="32" t="s">
        <v>286</v>
      </c>
      <c r="H36" s="285">
        <v>2</v>
      </c>
      <c r="I36">
        <v>1</v>
      </c>
      <c r="J36">
        <v>2</v>
      </c>
      <c r="K36"/>
      <c r="L36"/>
      <c r="M36"/>
      <c r="N36"/>
      <c r="O36"/>
      <c r="P36"/>
      <c r="Q36"/>
      <c r="R36"/>
      <c r="S36">
        <v>2</v>
      </c>
      <c r="T36">
        <v>2</v>
      </c>
      <c r="U36"/>
      <c r="V36"/>
      <c r="W36"/>
      <c r="X36"/>
      <c r="Y36"/>
      <c r="Z36"/>
      <c r="AA36">
        <v>3</v>
      </c>
      <c r="AB36" s="286"/>
      <c r="AC36" s="272">
        <f t="shared" si="0"/>
        <v>5</v>
      </c>
      <c r="AD36" s="267">
        <f t="shared" si="1"/>
        <v>2.5</v>
      </c>
      <c r="AE36" s="267">
        <f t="shared" si="2"/>
        <v>5</v>
      </c>
      <c r="AF36" s="267" t="str">
        <f t="shared" si="3"/>
        <v/>
      </c>
      <c r="AG36" s="267" t="str">
        <f t="shared" si="4"/>
        <v/>
      </c>
      <c r="AH36" s="267" t="str">
        <f t="shared" si="5"/>
        <v/>
      </c>
      <c r="AI36" s="267" t="str">
        <f t="shared" si="6"/>
        <v/>
      </c>
      <c r="AJ36" s="267" t="str">
        <f t="shared" si="7"/>
        <v/>
      </c>
      <c r="AK36" s="267" t="str">
        <f t="shared" si="8"/>
        <v/>
      </c>
      <c r="AL36" s="267" t="str">
        <f t="shared" si="9"/>
        <v/>
      </c>
      <c r="AM36" s="267" t="str">
        <f t="shared" si="10"/>
        <v/>
      </c>
      <c r="AN36" s="267">
        <f t="shared" si="11"/>
        <v>1.25</v>
      </c>
      <c r="AO36" s="267">
        <f t="shared" si="12"/>
        <v>1.25</v>
      </c>
      <c r="AP36" s="267" t="str">
        <f t="shared" si="13"/>
        <v/>
      </c>
      <c r="AQ36" s="267" t="str">
        <f t="shared" si="14"/>
        <v/>
      </c>
      <c r="AR36" s="267" t="str">
        <f t="shared" si="15"/>
        <v/>
      </c>
      <c r="AS36" s="267" t="str">
        <f t="shared" si="16"/>
        <v/>
      </c>
      <c r="AT36" s="267" t="str">
        <f t="shared" si="17"/>
        <v/>
      </c>
      <c r="AU36" s="267" t="str">
        <f t="shared" si="18"/>
        <v/>
      </c>
      <c r="AV36" s="267">
        <f t="shared" si="19"/>
        <v>7.5</v>
      </c>
      <c r="AW36" s="271" t="str">
        <f t="shared" si="20"/>
        <v/>
      </c>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row>
    <row r="37" spans="3:97">
      <c r="C37" s="32">
        <v>1999</v>
      </c>
      <c r="D37" s="32" t="s">
        <v>510</v>
      </c>
      <c r="E37" s="32" t="s">
        <v>513</v>
      </c>
      <c r="F37" s="32" t="s">
        <v>565</v>
      </c>
      <c r="G37" s="32" t="s">
        <v>563</v>
      </c>
      <c r="H37" s="285"/>
      <c r="I37"/>
      <c r="J37"/>
      <c r="K37">
        <v>3</v>
      </c>
      <c r="L37">
        <v>4</v>
      </c>
      <c r="M37">
        <v>4</v>
      </c>
      <c r="N37">
        <v>3</v>
      </c>
      <c r="O37">
        <v>2</v>
      </c>
      <c r="P37">
        <v>4</v>
      </c>
      <c r="Q37"/>
      <c r="R37"/>
      <c r="S37"/>
      <c r="T37"/>
      <c r="U37"/>
      <c r="V37"/>
      <c r="W37"/>
      <c r="X37"/>
      <c r="Y37"/>
      <c r="Z37"/>
      <c r="AA37"/>
      <c r="AB37" s="286"/>
      <c r="AC37" s="272" t="str">
        <f t="shared" si="0"/>
        <v/>
      </c>
      <c r="AD37" s="267" t="str">
        <f t="shared" si="1"/>
        <v/>
      </c>
      <c r="AE37" s="267" t="str">
        <f t="shared" si="2"/>
        <v/>
      </c>
      <c r="AF37" s="267">
        <f t="shared" si="3"/>
        <v>3</v>
      </c>
      <c r="AG37" s="267">
        <f t="shared" si="4"/>
        <v>4</v>
      </c>
      <c r="AH37" s="267">
        <f t="shared" si="5"/>
        <v>3</v>
      </c>
      <c r="AI37" s="267">
        <f t="shared" si="6"/>
        <v>2.25</v>
      </c>
      <c r="AJ37" s="267">
        <f t="shared" si="7"/>
        <v>1.5</v>
      </c>
      <c r="AK37" s="267">
        <f t="shared" si="8"/>
        <v>3</v>
      </c>
      <c r="AL37" s="267" t="str">
        <f t="shared" si="9"/>
        <v/>
      </c>
      <c r="AM37" s="267" t="str">
        <f t="shared" si="10"/>
        <v/>
      </c>
      <c r="AN37" s="267" t="str">
        <f t="shared" si="11"/>
        <v/>
      </c>
      <c r="AO37" s="267" t="str">
        <f t="shared" si="12"/>
        <v/>
      </c>
      <c r="AP37" s="267" t="str">
        <f t="shared" si="13"/>
        <v/>
      </c>
      <c r="AQ37" s="267" t="str">
        <f t="shared" si="14"/>
        <v/>
      </c>
      <c r="AR37" s="267" t="str">
        <f t="shared" si="15"/>
        <v/>
      </c>
      <c r="AS37" s="267" t="str">
        <f t="shared" si="16"/>
        <v/>
      </c>
      <c r="AT37" s="267" t="str">
        <f t="shared" si="17"/>
        <v/>
      </c>
      <c r="AU37" s="267" t="str">
        <f t="shared" si="18"/>
        <v/>
      </c>
      <c r="AV37" s="267" t="str">
        <f t="shared" si="19"/>
        <v/>
      </c>
      <c r="AW37" s="271" t="str">
        <f t="shared" si="20"/>
        <v/>
      </c>
      <c r="BA37"/>
      <c r="BB37"/>
      <c r="BC37"/>
      <c r="BD37"/>
      <c r="BE37"/>
      <c r="BF37"/>
      <c r="BG37"/>
      <c r="BH37"/>
      <c r="BI37"/>
      <c r="BJ37"/>
      <c r="BK37"/>
      <c r="BL37"/>
      <c r="BM37"/>
      <c r="BN37"/>
      <c r="BO37"/>
      <c r="BP37"/>
      <c r="BQ37"/>
      <c r="BR37"/>
      <c r="BS37"/>
      <c r="BT37"/>
      <c r="BU37"/>
      <c r="BV37"/>
      <c r="BW37"/>
      <c r="BX37"/>
      <c r="BY37"/>
      <c r="BZ37"/>
      <c r="CA37"/>
      <c r="CB37"/>
      <c r="CC37"/>
      <c r="CD37"/>
      <c r="CE37" s="186" t="s">
        <v>465</v>
      </c>
      <c r="CF37" s="186" t="s">
        <v>466</v>
      </c>
      <c r="CG37" s="186" t="s">
        <v>467</v>
      </c>
      <c r="CH37" s="186" t="s">
        <v>495</v>
      </c>
      <c r="CI37" s="186" t="s">
        <v>496</v>
      </c>
      <c r="CJ37" s="186" t="s">
        <v>503</v>
      </c>
      <c r="CK37"/>
      <c r="CL37"/>
      <c r="CM37" s="186" t="s">
        <v>498</v>
      </c>
      <c r="CN37" s="186" t="s">
        <v>500</v>
      </c>
      <c r="CO37" s="186" t="s">
        <v>501</v>
      </c>
      <c r="CP37" s="186" t="s">
        <v>502</v>
      </c>
      <c r="CQ37"/>
      <c r="CR37"/>
      <c r="CS37"/>
    </row>
    <row r="38" spans="3:97">
      <c r="C38" s="32">
        <v>1999</v>
      </c>
      <c r="D38" s="32" t="s">
        <v>510</v>
      </c>
      <c r="E38" s="32" t="s">
        <v>513</v>
      </c>
      <c r="F38" s="32" t="s">
        <v>565</v>
      </c>
      <c r="G38" s="32" t="s">
        <v>337</v>
      </c>
      <c r="H38" s="285"/>
      <c r="I38"/>
      <c r="J38"/>
      <c r="K38"/>
      <c r="L38"/>
      <c r="M38"/>
      <c r="N38"/>
      <c r="O38"/>
      <c r="P38"/>
      <c r="Q38">
        <v>1</v>
      </c>
      <c r="R38">
        <v>1</v>
      </c>
      <c r="S38"/>
      <c r="T38"/>
      <c r="U38">
        <v>1</v>
      </c>
      <c r="V38"/>
      <c r="W38">
        <v>1</v>
      </c>
      <c r="X38"/>
      <c r="Y38"/>
      <c r="Z38"/>
      <c r="AA38"/>
      <c r="AB38" s="286">
        <v>2</v>
      </c>
      <c r="AC38" s="272" t="str">
        <f t="shared" si="0"/>
        <v/>
      </c>
      <c r="AD38" s="267" t="str">
        <f t="shared" si="1"/>
        <v/>
      </c>
      <c r="AE38" s="267" t="str">
        <f t="shared" si="2"/>
        <v/>
      </c>
      <c r="AF38" s="267" t="str">
        <f t="shared" si="3"/>
        <v/>
      </c>
      <c r="AG38" s="267" t="str">
        <f t="shared" si="4"/>
        <v/>
      </c>
      <c r="AH38" s="267" t="str">
        <f t="shared" si="5"/>
        <v/>
      </c>
      <c r="AI38" s="267" t="str">
        <f t="shared" si="6"/>
        <v/>
      </c>
      <c r="AJ38" s="267" t="str">
        <f t="shared" si="7"/>
        <v/>
      </c>
      <c r="AK38" s="267" t="str">
        <f t="shared" si="8"/>
        <v/>
      </c>
      <c r="AL38" s="267">
        <f t="shared" si="9"/>
        <v>2.5</v>
      </c>
      <c r="AM38" s="267">
        <f t="shared" si="10"/>
        <v>2.5</v>
      </c>
      <c r="AN38" s="267" t="str">
        <f t="shared" si="11"/>
        <v/>
      </c>
      <c r="AO38" s="267" t="str">
        <f t="shared" si="12"/>
        <v/>
      </c>
      <c r="AP38" s="267">
        <f t="shared" si="13"/>
        <v>0.3125</v>
      </c>
      <c r="AQ38" s="267" t="str">
        <f t="shared" si="14"/>
        <v/>
      </c>
      <c r="AR38" s="267">
        <f t="shared" si="15"/>
        <v>0.3125</v>
      </c>
      <c r="AS38" s="267" t="str">
        <f t="shared" si="16"/>
        <v/>
      </c>
      <c r="AT38" s="267" t="str">
        <f t="shared" si="17"/>
        <v/>
      </c>
      <c r="AU38" s="267" t="str">
        <f t="shared" si="18"/>
        <v/>
      </c>
      <c r="AV38" s="267" t="str">
        <f t="shared" si="19"/>
        <v/>
      </c>
      <c r="AW38" s="271">
        <f t="shared" si="20"/>
        <v>2.5</v>
      </c>
      <c r="BA38"/>
      <c r="BB38"/>
      <c r="BC38"/>
      <c r="BD38"/>
      <c r="BE38"/>
      <c r="BF38"/>
      <c r="BG38"/>
      <c r="BH38"/>
      <c r="BI38"/>
      <c r="BJ38"/>
      <c r="BK38"/>
      <c r="BL38"/>
      <c r="BM38"/>
      <c r="BN38"/>
      <c r="BO38"/>
      <c r="BP38"/>
      <c r="BQ38"/>
      <c r="BR38"/>
      <c r="BS38"/>
      <c r="BT38"/>
      <c r="BU38"/>
      <c r="BV38"/>
      <c r="BW38"/>
      <c r="BX38"/>
      <c r="BY38"/>
      <c r="BZ38"/>
      <c r="CA38"/>
      <c r="CB38"/>
      <c r="CC38"/>
      <c r="CD38"/>
      <c r="CE38" s="230"/>
      <c r="CF38" s="230"/>
      <c r="CG38" s="230"/>
      <c r="CH38" s="230"/>
      <c r="CI38" s="230"/>
      <c r="CJ38" s="230"/>
      <c r="CK38">
        <f>SUM(CE38:CJ38)</f>
        <v>0</v>
      </c>
      <c r="CL38"/>
      <c r="CM38" s="230">
        <v>1.25</v>
      </c>
      <c r="CN38" s="230">
        <v>1.25</v>
      </c>
      <c r="CO38" s="230">
        <v>2.5</v>
      </c>
      <c r="CP38" s="230"/>
      <c r="CQ38">
        <f>SUM(CM38:CP38)</f>
        <v>5</v>
      </c>
      <c r="CR38"/>
      <c r="CS38"/>
    </row>
    <row r="39" spans="3:97">
      <c r="C39" s="32">
        <v>1999</v>
      </c>
      <c r="D39" s="32" t="s">
        <v>510</v>
      </c>
      <c r="E39" s="32" t="s">
        <v>513</v>
      </c>
      <c r="F39" s="32" t="s">
        <v>565</v>
      </c>
      <c r="G39" s="32" t="s">
        <v>559</v>
      </c>
      <c r="H39" s="285"/>
      <c r="I39"/>
      <c r="J39"/>
      <c r="K39"/>
      <c r="L39"/>
      <c r="M39"/>
      <c r="N39"/>
      <c r="O39"/>
      <c r="P39"/>
      <c r="Q39"/>
      <c r="R39"/>
      <c r="S39"/>
      <c r="T39"/>
      <c r="U39"/>
      <c r="V39">
        <v>4</v>
      </c>
      <c r="W39"/>
      <c r="X39">
        <v>4</v>
      </c>
      <c r="Y39">
        <v>2</v>
      </c>
      <c r="Z39">
        <v>3</v>
      </c>
      <c r="AA39"/>
      <c r="AB39" s="286"/>
      <c r="AC39" s="272" t="str">
        <f t="shared" si="0"/>
        <v/>
      </c>
      <c r="AD39" s="267" t="str">
        <f t="shared" si="1"/>
        <v/>
      </c>
      <c r="AE39" s="267" t="str">
        <f t="shared" si="2"/>
        <v/>
      </c>
      <c r="AF39" s="267" t="str">
        <f t="shared" si="3"/>
        <v/>
      </c>
      <c r="AG39" s="267" t="str">
        <f t="shared" si="4"/>
        <v/>
      </c>
      <c r="AH39" s="267" t="str">
        <f t="shared" si="5"/>
        <v/>
      </c>
      <c r="AI39" s="267" t="str">
        <f t="shared" si="6"/>
        <v/>
      </c>
      <c r="AJ39" s="267" t="str">
        <f t="shared" si="7"/>
        <v/>
      </c>
      <c r="AK39" s="267" t="str">
        <f t="shared" si="8"/>
        <v/>
      </c>
      <c r="AL39" s="267" t="str">
        <f t="shared" si="9"/>
        <v/>
      </c>
      <c r="AM39" s="267" t="str">
        <f t="shared" si="10"/>
        <v/>
      </c>
      <c r="AN39" s="267" t="str">
        <f t="shared" si="11"/>
        <v/>
      </c>
      <c r="AO39" s="267" t="str">
        <f t="shared" si="12"/>
        <v/>
      </c>
      <c r="AP39" s="267" t="str">
        <f t="shared" si="13"/>
        <v/>
      </c>
      <c r="AQ39" s="267">
        <f t="shared" si="14"/>
        <v>1.25</v>
      </c>
      <c r="AR39" s="267" t="str">
        <f t="shared" si="15"/>
        <v/>
      </c>
      <c r="AS39" s="267">
        <f t="shared" si="16"/>
        <v>1.25</v>
      </c>
      <c r="AT39" s="267">
        <f t="shared" si="17"/>
        <v>1.25</v>
      </c>
      <c r="AU39" s="267">
        <f t="shared" si="18"/>
        <v>1.875</v>
      </c>
      <c r="AV39" s="267" t="str">
        <f t="shared" si="19"/>
        <v/>
      </c>
      <c r="AW39" s="271" t="str">
        <f t="shared" si="20"/>
        <v/>
      </c>
      <c r="BA39"/>
      <c r="BB39"/>
      <c r="BC39"/>
      <c r="BD39"/>
      <c r="BE39"/>
      <c r="BF39"/>
      <c r="BG39"/>
      <c r="BH39"/>
      <c r="BI39"/>
      <c r="BJ39"/>
      <c r="BK39"/>
      <c r="BL39"/>
      <c r="BM39"/>
      <c r="BN39"/>
      <c r="BO39"/>
      <c r="BP39"/>
      <c r="BQ39"/>
      <c r="BR39"/>
      <c r="BS39"/>
      <c r="BT39"/>
      <c r="BU39"/>
      <c r="BV39"/>
      <c r="BW39"/>
      <c r="BX39"/>
      <c r="BY39"/>
      <c r="BZ39"/>
      <c r="CA39"/>
      <c r="CB39"/>
      <c r="CC39"/>
      <c r="CD39"/>
      <c r="CE39" s="230">
        <v>6.25</v>
      </c>
      <c r="CF39" s="230">
        <v>5</v>
      </c>
      <c r="CG39" s="230">
        <v>6.25</v>
      </c>
      <c r="CH39" s="230">
        <v>2.1875</v>
      </c>
      <c r="CI39" s="230">
        <v>1.5625</v>
      </c>
      <c r="CJ39" s="230">
        <v>5</v>
      </c>
      <c r="CK39">
        <f t="shared" ref="CK39:CK48" si="23">SUM(CE39:CJ39)</f>
        <v>26.25</v>
      </c>
      <c r="CL39"/>
      <c r="CM39" s="230">
        <v>0.78125</v>
      </c>
      <c r="CN39" s="230">
        <v>1.25</v>
      </c>
      <c r="CO39" s="230">
        <v>1.5625</v>
      </c>
      <c r="CP39" s="230">
        <v>1.875</v>
      </c>
      <c r="CQ39">
        <f>SUM(CM39:CP39)</f>
        <v>5.46875</v>
      </c>
      <c r="CR39"/>
      <c r="CS39"/>
    </row>
    <row r="40" spans="3:97">
      <c r="C40" s="32">
        <v>1999</v>
      </c>
      <c r="D40" s="32" t="s">
        <v>511</v>
      </c>
      <c r="E40" s="32" t="s">
        <v>564</v>
      </c>
      <c r="F40" s="32" t="s">
        <v>565</v>
      </c>
      <c r="G40" s="32" t="s">
        <v>286</v>
      </c>
      <c r="H40" s="285">
        <v>4</v>
      </c>
      <c r="I40">
        <v>2</v>
      </c>
      <c r="J40">
        <v>1</v>
      </c>
      <c r="K40"/>
      <c r="L40"/>
      <c r="M40"/>
      <c r="N40"/>
      <c r="O40"/>
      <c r="P40"/>
      <c r="Q40"/>
      <c r="R40"/>
      <c r="S40">
        <v>3</v>
      </c>
      <c r="T40">
        <v>1</v>
      </c>
      <c r="U40"/>
      <c r="V40"/>
      <c r="W40"/>
      <c r="X40"/>
      <c r="Y40"/>
      <c r="Z40"/>
      <c r="AA40">
        <v>2</v>
      </c>
      <c r="AB40" s="286"/>
      <c r="AC40" s="272">
        <f t="shared" si="0"/>
        <v>10</v>
      </c>
      <c r="AD40" s="267">
        <f t="shared" si="1"/>
        <v>5</v>
      </c>
      <c r="AE40" s="267">
        <f t="shared" si="2"/>
        <v>2.5</v>
      </c>
      <c r="AF40" s="267" t="str">
        <f t="shared" si="3"/>
        <v/>
      </c>
      <c r="AG40" s="267" t="str">
        <f t="shared" si="4"/>
        <v/>
      </c>
      <c r="AH40" s="267" t="str">
        <f t="shared" si="5"/>
        <v/>
      </c>
      <c r="AI40" s="267" t="str">
        <f t="shared" si="6"/>
        <v/>
      </c>
      <c r="AJ40" s="267" t="str">
        <f t="shared" si="7"/>
        <v/>
      </c>
      <c r="AK40" s="267" t="str">
        <f t="shared" si="8"/>
        <v/>
      </c>
      <c r="AL40" s="267" t="str">
        <f t="shared" si="9"/>
        <v/>
      </c>
      <c r="AM40" s="267" t="str">
        <f t="shared" si="10"/>
        <v/>
      </c>
      <c r="AN40" s="267">
        <f t="shared" si="11"/>
        <v>1.875</v>
      </c>
      <c r="AO40" s="267">
        <f t="shared" si="12"/>
        <v>0.625</v>
      </c>
      <c r="AP40" s="267" t="str">
        <f t="shared" si="13"/>
        <v/>
      </c>
      <c r="AQ40" s="267" t="str">
        <f t="shared" si="14"/>
        <v/>
      </c>
      <c r="AR40" s="267" t="str">
        <f t="shared" si="15"/>
        <v/>
      </c>
      <c r="AS40" s="267" t="str">
        <f t="shared" si="16"/>
        <v/>
      </c>
      <c r="AT40" s="267" t="str">
        <f t="shared" si="17"/>
        <v/>
      </c>
      <c r="AU40" s="267" t="str">
        <f t="shared" si="18"/>
        <v/>
      </c>
      <c r="AV40" s="267">
        <f t="shared" si="19"/>
        <v>5</v>
      </c>
      <c r="AW40" s="271" t="str">
        <f t="shared" si="20"/>
        <v/>
      </c>
      <c r="BA40"/>
      <c r="BB40"/>
      <c r="BC40"/>
      <c r="BD40"/>
      <c r="BE40"/>
      <c r="BF40"/>
      <c r="BG40"/>
      <c r="BH40"/>
      <c r="BI40"/>
      <c r="BJ40"/>
      <c r="BK40"/>
      <c r="BL40"/>
      <c r="BM40"/>
      <c r="BN40"/>
      <c r="BO40"/>
      <c r="BP40"/>
      <c r="BQ40"/>
      <c r="BR40"/>
      <c r="BS40"/>
      <c r="BT40"/>
      <c r="BU40"/>
      <c r="BV40"/>
      <c r="BW40"/>
      <c r="BX40"/>
      <c r="BY40"/>
      <c r="BZ40"/>
      <c r="CA40"/>
      <c r="CB40"/>
      <c r="CC40"/>
      <c r="CD40"/>
      <c r="CE40" s="230">
        <v>10</v>
      </c>
      <c r="CF40" s="230">
        <v>10</v>
      </c>
      <c r="CG40" s="230">
        <v>10</v>
      </c>
      <c r="CH40" s="230">
        <v>2.5</v>
      </c>
      <c r="CI40" s="230">
        <v>2.5</v>
      </c>
      <c r="CJ40" s="230">
        <v>10</v>
      </c>
      <c r="CK40">
        <f t="shared" si="23"/>
        <v>45</v>
      </c>
      <c r="CL40"/>
      <c r="CM40" s="230"/>
      <c r="CN40" s="230"/>
      <c r="CO40" s="230"/>
      <c r="CP40" s="230"/>
      <c r="CQ40">
        <f t="shared" ref="CQ40:CQ48" si="24">SUM(CM40:CP40)</f>
        <v>0</v>
      </c>
      <c r="CR40"/>
      <c r="CS40"/>
    </row>
    <row r="41" spans="3:97">
      <c r="C41" s="32">
        <v>1999</v>
      </c>
      <c r="D41" s="32" t="s">
        <v>511</v>
      </c>
      <c r="E41" s="32" t="s">
        <v>564</v>
      </c>
      <c r="F41" s="32" t="s">
        <v>565</v>
      </c>
      <c r="G41" s="32" t="s">
        <v>563</v>
      </c>
      <c r="H41" s="285"/>
      <c r="I41"/>
      <c r="J41"/>
      <c r="K41">
        <v>4</v>
      </c>
      <c r="L41">
        <v>4</v>
      </c>
      <c r="M41">
        <v>4</v>
      </c>
      <c r="N41">
        <v>2</v>
      </c>
      <c r="O41">
        <v>3</v>
      </c>
      <c r="P41">
        <v>4</v>
      </c>
      <c r="Q41"/>
      <c r="R41"/>
      <c r="S41"/>
      <c r="T41"/>
      <c r="U41"/>
      <c r="V41"/>
      <c r="W41"/>
      <c r="X41"/>
      <c r="Y41"/>
      <c r="Z41"/>
      <c r="AA41"/>
      <c r="AB41" s="286"/>
      <c r="AC41" s="272" t="str">
        <f t="shared" si="0"/>
        <v/>
      </c>
      <c r="AD41" s="267" t="str">
        <f t="shared" si="1"/>
        <v/>
      </c>
      <c r="AE41" s="267" t="str">
        <f t="shared" si="2"/>
        <v/>
      </c>
      <c r="AF41" s="267">
        <f t="shared" si="3"/>
        <v>4</v>
      </c>
      <c r="AG41" s="267">
        <f t="shared" si="4"/>
        <v>4</v>
      </c>
      <c r="AH41" s="267">
        <f t="shared" si="5"/>
        <v>3</v>
      </c>
      <c r="AI41" s="267">
        <f t="shared" si="6"/>
        <v>1.5</v>
      </c>
      <c r="AJ41" s="267">
        <f t="shared" si="7"/>
        <v>2.25</v>
      </c>
      <c r="AK41" s="267">
        <f t="shared" si="8"/>
        <v>3</v>
      </c>
      <c r="AL41" s="267" t="str">
        <f t="shared" si="9"/>
        <v/>
      </c>
      <c r="AM41" s="267" t="str">
        <f t="shared" si="10"/>
        <v/>
      </c>
      <c r="AN41" s="267" t="str">
        <f t="shared" si="11"/>
        <v/>
      </c>
      <c r="AO41" s="267" t="str">
        <f t="shared" si="12"/>
        <v/>
      </c>
      <c r="AP41" s="267" t="str">
        <f t="shared" si="13"/>
        <v/>
      </c>
      <c r="AQ41" s="267" t="str">
        <f t="shared" si="14"/>
        <v/>
      </c>
      <c r="AR41" s="267" t="str">
        <f t="shared" si="15"/>
        <v/>
      </c>
      <c r="AS41" s="267" t="str">
        <f t="shared" si="16"/>
        <v/>
      </c>
      <c r="AT41" s="267" t="str">
        <f t="shared" si="17"/>
        <v/>
      </c>
      <c r="AU41" s="267" t="str">
        <f t="shared" si="18"/>
        <v/>
      </c>
      <c r="AV41" s="267" t="str">
        <f t="shared" si="19"/>
        <v/>
      </c>
      <c r="AW41" s="271" t="str">
        <f t="shared" si="20"/>
        <v/>
      </c>
      <c r="BA41"/>
      <c r="BB41"/>
      <c r="BC41"/>
      <c r="BD41"/>
      <c r="BE41"/>
      <c r="BF41"/>
      <c r="BG41"/>
      <c r="BH41"/>
      <c r="BI41"/>
      <c r="BJ41"/>
      <c r="BK41"/>
      <c r="BL41"/>
      <c r="BM41"/>
      <c r="BN41"/>
      <c r="BO41"/>
      <c r="BP41"/>
      <c r="BQ41"/>
      <c r="BR41"/>
      <c r="BS41"/>
      <c r="BT41"/>
      <c r="BU41"/>
      <c r="BV41"/>
      <c r="BW41"/>
      <c r="BX41"/>
      <c r="BY41"/>
      <c r="BZ41"/>
      <c r="CA41"/>
      <c r="CB41"/>
      <c r="CC41"/>
      <c r="CD41"/>
      <c r="CE41" s="230">
        <v>10</v>
      </c>
      <c r="CF41" s="230">
        <v>2.5</v>
      </c>
      <c r="CG41" s="230">
        <v>10</v>
      </c>
      <c r="CH41" s="230">
        <v>2.5</v>
      </c>
      <c r="CI41" s="230">
        <v>2.5</v>
      </c>
      <c r="CJ41" s="230">
        <v>2.5</v>
      </c>
      <c r="CK41">
        <f t="shared" si="23"/>
        <v>30</v>
      </c>
      <c r="CL41"/>
      <c r="CM41" s="230">
        <v>1.25</v>
      </c>
      <c r="CN41" s="230">
        <v>1.25</v>
      </c>
      <c r="CO41" s="230">
        <v>2.5</v>
      </c>
      <c r="CP41" s="230">
        <v>1.25</v>
      </c>
      <c r="CQ41">
        <f t="shared" si="24"/>
        <v>6.25</v>
      </c>
      <c r="CR41"/>
      <c r="CS41"/>
    </row>
    <row r="42" spans="3:97">
      <c r="C42" s="32">
        <v>1999</v>
      </c>
      <c r="D42" s="32" t="s">
        <v>511</v>
      </c>
      <c r="E42" s="32" t="s">
        <v>564</v>
      </c>
      <c r="F42" s="32" t="s">
        <v>565</v>
      </c>
      <c r="G42" s="32" t="s">
        <v>337</v>
      </c>
      <c r="H42" s="285"/>
      <c r="I42"/>
      <c r="J42"/>
      <c r="K42"/>
      <c r="L42"/>
      <c r="M42"/>
      <c r="N42"/>
      <c r="O42"/>
      <c r="P42"/>
      <c r="Q42">
        <v>2</v>
      </c>
      <c r="R42">
        <v>3</v>
      </c>
      <c r="S42"/>
      <c r="T42"/>
      <c r="U42">
        <v>1</v>
      </c>
      <c r="V42"/>
      <c r="W42">
        <v>3</v>
      </c>
      <c r="X42"/>
      <c r="Y42"/>
      <c r="Z42"/>
      <c r="AA42"/>
      <c r="AB42" s="286">
        <v>4</v>
      </c>
      <c r="AC42" s="272" t="str">
        <f t="shared" si="0"/>
        <v/>
      </c>
      <c r="AD42" s="267" t="str">
        <f t="shared" si="1"/>
        <v/>
      </c>
      <c r="AE42" s="267" t="str">
        <f t="shared" si="2"/>
        <v/>
      </c>
      <c r="AF42" s="267" t="str">
        <f t="shared" si="3"/>
        <v/>
      </c>
      <c r="AG42" s="267" t="str">
        <f t="shared" si="4"/>
        <v/>
      </c>
      <c r="AH42" s="267" t="str">
        <f t="shared" si="5"/>
        <v/>
      </c>
      <c r="AI42" s="267" t="str">
        <f t="shared" si="6"/>
        <v/>
      </c>
      <c r="AJ42" s="267" t="str">
        <f t="shared" si="7"/>
        <v/>
      </c>
      <c r="AK42" s="267" t="str">
        <f t="shared" si="8"/>
        <v/>
      </c>
      <c r="AL42" s="267">
        <f t="shared" si="9"/>
        <v>5</v>
      </c>
      <c r="AM42" s="267">
        <f t="shared" si="10"/>
        <v>7.5</v>
      </c>
      <c r="AN42" s="267" t="str">
        <f t="shared" si="11"/>
        <v/>
      </c>
      <c r="AO42" s="267" t="str">
        <f t="shared" si="12"/>
        <v/>
      </c>
      <c r="AP42" s="267">
        <f t="shared" si="13"/>
        <v>0.3125</v>
      </c>
      <c r="AQ42" s="267" t="str">
        <f t="shared" si="14"/>
        <v/>
      </c>
      <c r="AR42" s="267">
        <f t="shared" si="15"/>
        <v>0.9375</v>
      </c>
      <c r="AS42" s="267" t="str">
        <f t="shared" si="16"/>
        <v/>
      </c>
      <c r="AT42" s="267" t="str">
        <f t="shared" si="17"/>
        <v/>
      </c>
      <c r="AU42" s="267" t="str">
        <f t="shared" si="18"/>
        <v/>
      </c>
      <c r="AV42" s="267" t="str">
        <f t="shared" si="19"/>
        <v/>
      </c>
      <c r="AW42" s="271">
        <f t="shared" si="20"/>
        <v>5</v>
      </c>
      <c r="BA42"/>
      <c r="BB42"/>
      <c r="BC42"/>
      <c r="BD42"/>
      <c r="BE42"/>
      <c r="BF42"/>
      <c r="BG42"/>
      <c r="BH42"/>
      <c r="BI42"/>
      <c r="BJ42"/>
      <c r="BK42"/>
      <c r="BL42"/>
      <c r="BM42"/>
      <c r="BN42"/>
      <c r="BO42"/>
      <c r="BP42"/>
      <c r="BQ42"/>
      <c r="BR42"/>
      <c r="BS42"/>
      <c r="BT42"/>
      <c r="BU42"/>
      <c r="BV42"/>
      <c r="BW42"/>
      <c r="BX42"/>
      <c r="BY42"/>
      <c r="BZ42"/>
      <c r="CA42"/>
      <c r="CB42"/>
      <c r="CC42"/>
      <c r="CD42"/>
      <c r="CE42" s="230">
        <v>7.5</v>
      </c>
      <c r="CF42" s="230">
        <v>7.5</v>
      </c>
      <c r="CG42" s="230">
        <v>10</v>
      </c>
      <c r="CH42" s="230">
        <v>1.875</v>
      </c>
      <c r="CI42" s="230">
        <v>1.875</v>
      </c>
      <c r="CJ42" s="230">
        <v>10</v>
      </c>
      <c r="CK42">
        <f t="shared" si="23"/>
        <v>38.75</v>
      </c>
      <c r="CL42"/>
      <c r="CM42" s="230"/>
      <c r="CN42" s="230"/>
      <c r="CO42" s="230"/>
      <c r="CP42" s="230"/>
      <c r="CQ42">
        <f t="shared" si="24"/>
        <v>0</v>
      </c>
      <c r="CR42"/>
      <c r="CS42"/>
    </row>
    <row r="43" spans="3:97">
      <c r="C43" s="32">
        <v>1999</v>
      </c>
      <c r="D43" s="32" t="s">
        <v>511</v>
      </c>
      <c r="E43" s="32" t="s">
        <v>564</v>
      </c>
      <c r="F43" s="32" t="s">
        <v>565</v>
      </c>
      <c r="G43" s="32" t="s">
        <v>559</v>
      </c>
      <c r="H43" s="285"/>
      <c r="I43"/>
      <c r="J43"/>
      <c r="K43"/>
      <c r="L43"/>
      <c r="M43"/>
      <c r="N43"/>
      <c r="O43"/>
      <c r="P43"/>
      <c r="Q43"/>
      <c r="R43"/>
      <c r="S43"/>
      <c r="T43"/>
      <c r="U43"/>
      <c r="V43">
        <v>4</v>
      </c>
      <c r="W43"/>
      <c r="X43">
        <v>4</v>
      </c>
      <c r="Y43">
        <v>3</v>
      </c>
      <c r="Z43">
        <v>2</v>
      </c>
      <c r="AA43"/>
      <c r="AB43" s="286"/>
      <c r="AC43" s="272" t="str">
        <f t="shared" si="0"/>
        <v/>
      </c>
      <c r="AD43" s="267" t="str">
        <f t="shared" si="1"/>
        <v/>
      </c>
      <c r="AE43" s="267" t="str">
        <f t="shared" si="2"/>
        <v/>
      </c>
      <c r="AF43" s="267" t="str">
        <f t="shared" si="3"/>
        <v/>
      </c>
      <c r="AG43" s="267" t="str">
        <f t="shared" si="4"/>
        <v/>
      </c>
      <c r="AH43" s="267" t="str">
        <f t="shared" si="5"/>
        <v/>
      </c>
      <c r="AI43" s="267" t="str">
        <f t="shared" si="6"/>
        <v/>
      </c>
      <c r="AJ43" s="267" t="str">
        <f t="shared" si="7"/>
        <v/>
      </c>
      <c r="AK43" s="267" t="str">
        <f t="shared" si="8"/>
        <v/>
      </c>
      <c r="AL43" s="267" t="str">
        <f t="shared" si="9"/>
        <v/>
      </c>
      <c r="AM43" s="267" t="str">
        <f t="shared" si="10"/>
        <v/>
      </c>
      <c r="AN43" s="267" t="str">
        <f t="shared" si="11"/>
        <v/>
      </c>
      <c r="AO43" s="267" t="str">
        <f t="shared" si="12"/>
        <v/>
      </c>
      <c r="AP43" s="267" t="str">
        <f t="shared" si="13"/>
        <v/>
      </c>
      <c r="AQ43" s="267">
        <f t="shared" si="14"/>
        <v>1.25</v>
      </c>
      <c r="AR43" s="267" t="str">
        <f t="shared" si="15"/>
        <v/>
      </c>
      <c r="AS43" s="267">
        <f t="shared" si="16"/>
        <v>1.25</v>
      </c>
      <c r="AT43" s="267">
        <f t="shared" si="17"/>
        <v>1.875</v>
      </c>
      <c r="AU43" s="267">
        <f t="shared" si="18"/>
        <v>1.25</v>
      </c>
      <c r="AV43" s="267" t="str">
        <f t="shared" si="19"/>
        <v/>
      </c>
      <c r="AW43" s="271" t="str">
        <f t="shared" si="20"/>
        <v/>
      </c>
      <c r="BA43"/>
      <c r="BB43"/>
      <c r="BC43"/>
      <c r="BD43"/>
      <c r="BE43"/>
      <c r="BF43"/>
      <c r="BG43"/>
      <c r="BH43"/>
      <c r="BI43"/>
      <c r="BJ43"/>
      <c r="BK43"/>
      <c r="BL43"/>
      <c r="BM43"/>
      <c r="BN43"/>
      <c r="BO43"/>
      <c r="BP43"/>
      <c r="BQ43"/>
      <c r="BR43"/>
      <c r="BS43"/>
      <c r="BT43"/>
      <c r="BU43"/>
      <c r="BV43"/>
      <c r="BW43"/>
      <c r="BX43"/>
      <c r="BY43"/>
      <c r="BZ43"/>
      <c r="CA43"/>
      <c r="CB43"/>
      <c r="CC43"/>
      <c r="CD43"/>
      <c r="CE43" s="230">
        <v>7.5</v>
      </c>
      <c r="CF43" s="230">
        <v>10</v>
      </c>
      <c r="CG43" s="230">
        <v>2.5</v>
      </c>
      <c r="CH43" s="230">
        <v>2.5</v>
      </c>
      <c r="CI43" s="230">
        <v>1.25</v>
      </c>
      <c r="CJ43" s="230">
        <v>7.5</v>
      </c>
      <c r="CK43">
        <f t="shared" si="23"/>
        <v>31.25</v>
      </c>
      <c r="CL43"/>
      <c r="CM43" s="230">
        <v>0.9375</v>
      </c>
      <c r="CN43" s="230">
        <v>0.3125</v>
      </c>
      <c r="CO43" s="230">
        <v>1.875</v>
      </c>
      <c r="CP43" s="230">
        <v>2.5</v>
      </c>
      <c r="CQ43">
        <f t="shared" si="24"/>
        <v>5.625</v>
      </c>
      <c r="CR43"/>
      <c r="CS43"/>
    </row>
    <row r="44" spans="3:97">
      <c r="C44" s="32">
        <v>1999</v>
      </c>
      <c r="D44" s="32" t="s">
        <v>512</v>
      </c>
      <c r="E44" s="32" t="s">
        <v>564</v>
      </c>
      <c r="F44" s="32" t="s">
        <v>565</v>
      </c>
      <c r="G44" s="32" t="s">
        <v>286</v>
      </c>
      <c r="H44" s="285">
        <v>4</v>
      </c>
      <c r="I44">
        <v>3</v>
      </c>
      <c r="J44">
        <v>2</v>
      </c>
      <c r="K44"/>
      <c r="L44"/>
      <c r="M44"/>
      <c r="N44"/>
      <c r="O44"/>
      <c r="P44"/>
      <c r="Q44"/>
      <c r="R44"/>
      <c r="S44">
        <v>4</v>
      </c>
      <c r="T44">
        <v>2</v>
      </c>
      <c r="U44"/>
      <c r="V44"/>
      <c r="W44"/>
      <c r="X44"/>
      <c r="Y44"/>
      <c r="Z44"/>
      <c r="AA44">
        <v>4</v>
      </c>
      <c r="AB44" s="286"/>
      <c r="AC44" s="272">
        <f t="shared" si="0"/>
        <v>10</v>
      </c>
      <c r="AD44" s="267">
        <f t="shared" si="1"/>
        <v>7.5</v>
      </c>
      <c r="AE44" s="267">
        <f t="shared" si="2"/>
        <v>5</v>
      </c>
      <c r="AF44" s="267" t="str">
        <f t="shared" si="3"/>
        <v/>
      </c>
      <c r="AG44" s="267" t="str">
        <f t="shared" si="4"/>
        <v/>
      </c>
      <c r="AH44" s="267" t="str">
        <f t="shared" si="5"/>
        <v/>
      </c>
      <c r="AI44" s="267" t="str">
        <f t="shared" si="6"/>
        <v/>
      </c>
      <c r="AJ44" s="267" t="str">
        <f t="shared" si="7"/>
        <v/>
      </c>
      <c r="AK44" s="267" t="str">
        <f t="shared" si="8"/>
        <v/>
      </c>
      <c r="AL44" s="267" t="str">
        <f t="shared" si="9"/>
        <v/>
      </c>
      <c r="AM44" s="267" t="str">
        <f t="shared" si="10"/>
        <v/>
      </c>
      <c r="AN44" s="267">
        <f t="shared" si="11"/>
        <v>2.5</v>
      </c>
      <c r="AO44" s="267">
        <f t="shared" si="12"/>
        <v>1.25</v>
      </c>
      <c r="AP44" s="267" t="str">
        <f t="shared" si="13"/>
        <v/>
      </c>
      <c r="AQ44" s="267" t="str">
        <f t="shared" si="14"/>
        <v/>
      </c>
      <c r="AR44" s="267" t="str">
        <f t="shared" si="15"/>
        <v/>
      </c>
      <c r="AS44" s="267" t="str">
        <f t="shared" si="16"/>
        <v/>
      </c>
      <c r="AT44" s="267" t="str">
        <f t="shared" si="17"/>
        <v/>
      </c>
      <c r="AU44" s="267" t="str">
        <f t="shared" si="18"/>
        <v/>
      </c>
      <c r="AV44" s="267">
        <f t="shared" si="19"/>
        <v>10</v>
      </c>
      <c r="AW44" s="271" t="str">
        <f t="shared" si="20"/>
        <v/>
      </c>
      <c r="BA44"/>
      <c r="BB44"/>
      <c r="BC44"/>
      <c r="BD44"/>
      <c r="BE44"/>
      <c r="BF44"/>
      <c r="BG44"/>
      <c r="BH44"/>
      <c r="BI44"/>
      <c r="BJ44"/>
      <c r="BK44"/>
      <c r="BL44"/>
      <c r="BM44"/>
      <c r="BN44"/>
      <c r="BO44"/>
      <c r="BP44"/>
      <c r="BQ44"/>
      <c r="BR44"/>
      <c r="BS44"/>
      <c r="BT44"/>
      <c r="BU44"/>
      <c r="BV44"/>
      <c r="BW44"/>
      <c r="BX44"/>
      <c r="BY44"/>
      <c r="BZ44"/>
      <c r="CA44"/>
      <c r="CB44"/>
      <c r="CC44"/>
      <c r="CD44"/>
      <c r="CE44" s="230">
        <v>5</v>
      </c>
      <c r="CF44" s="230">
        <v>2.5</v>
      </c>
      <c r="CG44" s="230">
        <v>5</v>
      </c>
      <c r="CH44" s="230">
        <v>1.25</v>
      </c>
      <c r="CI44" s="230">
        <v>1.25</v>
      </c>
      <c r="CJ44" s="230">
        <v>7.5</v>
      </c>
      <c r="CK44">
        <f t="shared" si="23"/>
        <v>22.5</v>
      </c>
      <c r="CL44"/>
      <c r="CM44" s="230">
        <v>1.25</v>
      </c>
      <c r="CN44" s="230">
        <v>1.25</v>
      </c>
      <c r="CO44" s="230">
        <v>1.25</v>
      </c>
      <c r="CP44" s="230">
        <v>1.875</v>
      </c>
      <c r="CQ44">
        <f t="shared" si="24"/>
        <v>5.625</v>
      </c>
      <c r="CR44"/>
      <c r="CS44"/>
    </row>
    <row r="45" spans="3:97">
      <c r="C45" s="32">
        <v>1999</v>
      </c>
      <c r="D45" s="32" t="s">
        <v>512</v>
      </c>
      <c r="E45" s="32" t="s">
        <v>564</v>
      </c>
      <c r="F45" s="32" t="s">
        <v>565</v>
      </c>
      <c r="G45" s="32" t="s">
        <v>563</v>
      </c>
      <c r="H45" s="285"/>
      <c r="I45"/>
      <c r="J45"/>
      <c r="K45">
        <v>4</v>
      </c>
      <c r="L45">
        <v>2</v>
      </c>
      <c r="M45">
        <v>3</v>
      </c>
      <c r="N45">
        <v>3</v>
      </c>
      <c r="O45">
        <v>4</v>
      </c>
      <c r="P45">
        <v>4</v>
      </c>
      <c r="Q45"/>
      <c r="R45"/>
      <c r="S45"/>
      <c r="T45"/>
      <c r="U45"/>
      <c r="V45"/>
      <c r="W45"/>
      <c r="X45"/>
      <c r="Y45"/>
      <c r="Z45"/>
      <c r="AA45"/>
      <c r="AB45" s="286"/>
      <c r="AC45" s="272" t="str">
        <f t="shared" si="0"/>
        <v/>
      </c>
      <c r="AD45" s="267" t="str">
        <f t="shared" si="1"/>
        <v/>
      </c>
      <c r="AE45" s="267" t="str">
        <f t="shared" si="2"/>
        <v/>
      </c>
      <c r="AF45" s="267">
        <f t="shared" si="3"/>
        <v>4</v>
      </c>
      <c r="AG45" s="267">
        <f t="shared" si="4"/>
        <v>2</v>
      </c>
      <c r="AH45" s="267">
        <f t="shared" si="5"/>
        <v>2.25</v>
      </c>
      <c r="AI45" s="267">
        <f t="shared" si="6"/>
        <v>2.25</v>
      </c>
      <c r="AJ45" s="267">
        <f t="shared" si="7"/>
        <v>3</v>
      </c>
      <c r="AK45" s="267">
        <f t="shared" si="8"/>
        <v>3</v>
      </c>
      <c r="AL45" s="267" t="str">
        <f t="shared" si="9"/>
        <v/>
      </c>
      <c r="AM45" s="267" t="str">
        <f t="shared" si="10"/>
        <v/>
      </c>
      <c r="AN45" s="267" t="str">
        <f t="shared" si="11"/>
        <v/>
      </c>
      <c r="AO45" s="267" t="str">
        <f t="shared" si="12"/>
        <v/>
      </c>
      <c r="AP45" s="267" t="str">
        <f t="shared" si="13"/>
        <v/>
      </c>
      <c r="AQ45" s="267" t="str">
        <f t="shared" si="14"/>
        <v/>
      </c>
      <c r="AR45" s="267" t="str">
        <f t="shared" si="15"/>
        <v/>
      </c>
      <c r="AS45" s="267" t="str">
        <f t="shared" si="16"/>
        <v/>
      </c>
      <c r="AT45" s="267" t="str">
        <f t="shared" si="17"/>
        <v/>
      </c>
      <c r="AU45" s="267" t="str">
        <f t="shared" si="18"/>
        <v/>
      </c>
      <c r="AV45" s="267" t="str">
        <f t="shared" si="19"/>
        <v/>
      </c>
      <c r="AW45" s="271" t="str">
        <f t="shared" si="20"/>
        <v/>
      </c>
      <c r="BQ45"/>
      <c r="BR45"/>
      <c r="BS45"/>
      <c r="BT45"/>
      <c r="BU45"/>
      <c r="BV45"/>
      <c r="BW45"/>
      <c r="BX45"/>
      <c r="CE45" s="230"/>
      <c r="CF45" s="230"/>
      <c r="CG45" s="230"/>
      <c r="CH45" s="230"/>
      <c r="CI45" s="230"/>
      <c r="CJ45" s="230"/>
      <c r="CK45">
        <f t="shared" si="23"/>
        <v>0</v>
      </c>
      <c r="CM45" s="230"/>
      <c r="CN45" s="230"/>
      <c r="CO45" s="230"/>
      <c r="CP45" s="230"/>
      <c r="CQ45">
        <f t="shared" si="24"/>
        <v>0</v>
      </c>
    </row>
    <row r="46" spans="3:97">
      <c r="C46" s="32">
        <v>1999</v>
      </c>
      <c r="D46" s="32" t="s">
        <v>512</v>
      </c>
      <c r="E46" s="32" t="s">
        <v>564</v>
      </c>
      <c r="F46" s="32" t="s">
        <v>565</v>
      </c>
      <c r="G46" s="32" t="s">
        <v>337</v>
      </c>
      <c r="H46" s="285"/>
      <c r="I46"/>
      <c r="J46"/>
      <c r="K46"/>
      <c r="L46"/>
      <c r="M46"/>
      <c r="N46"/>
      <c r="O46"/>
      <c r="P46"/>
      <c r="Q46">
        <v>4</v>
      </c>
      <c r="R46">
        <v>1</v>
      </c>
      <c r="S46"/>
      <c r="T46"/>
      <c r="U46">
        <v>3</v>
      </c>
      <c r="V46"/>
      <c r="W46">
        <v>3</v>
      </c>
      <c r="X46"/>
      <c r="Y46"/>
      <c r="Z46"/>
      <c r="AA46"/>
      <c r="AB46" s="286">
        <v>3</v>
      </c>
      <c r="AC46" s="272" t="str">
        <f t="shared" si="0"/>
        <v/>
      </c>
      <c r="AD46" s="267" t="str">
        <f t="shared" si="1"/>
        <v/>
      </c>
      <c r="AE46" s="267" t="str">
        <f t="shared" si="2"/>
        <v/>
      </c>
      <c r="AF46" s="267" t="str">
        <f t="shared" si="3"/>
        <v/>
      </c>
      <c r="AG46" s="267" t="str">
        <f t="shared" si="4"/>
        <v/>
      </c>
      <c r="AH46" s="267" t="str">
        <f t="shared" si="5"/>
        <v/>
      </c>
      <c r="AI46" s="267" t="str">
        <f t="shared" si="6"/>
        <v/>
      </c>
      <c r="AJ46" s="267" t="str">
        <f t="shared" si="7"/>
        <v/>
      </c>
      <c r="AK46" s="267" t="str">
        <f t="shared" si="8"/>
        <v/>
      </c>
      <c r="AL46" s="267">
        <f t="shared" si="9"/>
        <v>10</v>
      </c>
      <c r="AM46" s="267">
        <f t="shared" si="10"/>
        <v>2.5</v>
      </c>
      <c r="AN46" s="267" t="str">
        <f t="shared" si="11"/>
        <v/>
      </c>
      <c r="AO46" s="267" t="str">
        <f t="shared" si="12"/>
        <v/>
      </c>
      <c r="AP46" s="267">
        <f t="shared" si="13"/>
        <v>0.9375</v>
      </c>
      <c r="AQ46" s="267" t="str">
        <f t="shared" si="14"/>
        <v/>
      </c>
      <c r="AR46" s="267">
        <f t="shared" si="15"/>
        <v>0.9375</v>
      </c>
      <c r="AS46" s="267" t="str">
        <f t="shared" si="16"/>
        <v/>
      </c>
      <c r="AT46" s="267" t="str">
        <f t="shared" si="17"/>
        <v/>
      </c>
      <c r="AU46" s="267" t="str">
        <f t="shared" si="18"/>
        <v/>
      </c>
      <c r="AV46" s="267" t="str">
        <f t="shared" si="19"/>
        <v/>
      </c>
      <c r="AW46" s="271">
        <f t="shared" si="20"/>
        <v>3.75</v>
      </c>
      <c r="BQ46"/>
      <c r="BR46"/>
      <c r="BS46"/>
      <c r="BT46"/>
      <c r="BU46"/>
      <c r="BV46"/>
      <c r="BW46"/>
      <c r="BX46"/>
      <c r="CE46" s="230">
        <v>10</v>
      </c>
      <c r="CF46" s="230">
        <v>5</v>
      </c>
      <c r="CG46" s="230">
        <v>2.5</v>
      </c>
      <c r="CH46" s="230">
        <v>1.875</v>
      </c>
      <c r="CI46" s="230">
        <v>0.625</v>
      </c>
      <c r="CJ46" s="230">
        <v>5</v>
      </c>
      <c r="CK46">
        <f t="shared" si="23"/>
        <v>25</v>
      </c>
      <c r="CM46" s="230">
        <v>1.25</v>
      </c>
      <c r="CN46" s="230">
        <v>1.25</v>
      </c>
      <c r="CO46" s="230">
        <v>1.875</v>
      </c>
      <c r="CP46" s="230">
        <v>1.25</v>
      </c>
      <c r="CQ46">
        <f t="shared" si="24"/>
        <v>5.625</v>
      </c>
    </row>
    <row r="47" spans="3:97">
      <c r="C47" s="32">
        <v>1999</v>
      </c>
      <c r="D47" s="32" t="s">
        <v>512</v>
      </c>
      <c r="E47" s="32" t="s">
        <v>564</v>
      </c>
      <c r="F47" s="32" t="s">
        <v>565</v>
      </c>
      <c r="G47" s="32" t="s">
        <v>559</v>
      </c>
      <c r="H47" s="285"/>
      <c r="I47"/>
      <c r="J47"/>
      <c r="K47"/>
      <c r="L47"/>
      <c r="M47"/>
      <c r="N47"/>
      <c r="O47"/>
      <c r="P47"/>
      <c r="Q47"/>
      <c r="R47"/>
      <c r="S47"/>
      <c r="T47"/>
      <c r="U47"/>
      <c r="V47">
        <v>1</v>
      </c>
      <c r="W47"/>
      <c r="X47">
        <v>2</v>
      </c>
      <c r="Y47">
        <v>3</v>
      </c>
      <c r="Z47">
        <v>4</v>
      </c>
      <c r="AA47"/>
      <c r="AB47" s="286"/>
      <c r="AC47" s="272" t="str">
        <f t="shared" si="0"/>
        <v/>
      </c>
      <c r="AD47" s="267" t="str">
        <f t="shared" si="1"/>
        <v/>
      </c>
      <c r="AE47" s="267" t="str">
        <f t="shared" si="2"/>
        <v/>
      </c>
      <c r="AF47" s="267" t="str">
        <f t="shared" si="3"/>
        <v/>
      </c>
      <c r="AG47" s="267" t="str">
        <f t="shared" si="4"/>
        <v/>
      </c>
      <c r="AH47" s="267" t="str">
        <f t="shared" si="5"/>
        <v/>
      </c>
      <c r="AI47" s="267" t="str">
        <f t="shared" si="6"/>
        <v/>
      </c>
      <c r="AJ47" s="267" t="str">
        <f t="shared" si="7"/>
        <v/>
      </c>
      <c r="AK47" s="267" t="str">
        <f t="shared" si="8"/>
        <v/>
      </c>
      <c r="AL47" s="267" t="str">
        <f t="shared" si="9"/>
        <v/>
      </c>
      <c r="AM47" s="267" t="str">
        <f t="shared" si="10"/>
        <v/>
      </c>
      <c r="AN47" s="267" t="str">
        <f t="shared" si="11"/>
        <v/>
      </c>
      <c r="AO47" s="267" t="str">
        <f t="shared" si="12"/>
        <v/>
      </c>
      <c r="AP47" s="267" t="str">
        <f t="shared" si="13"/>
        <v/>
      </c>
      <c r="AQ47" s="267">
        <f t="shared" si="14"/>
        <v>0.3125</v>
      </c>
      <c r="AR47" s="267" t="str">
        <f t="shared" si="15"/>
        <v/>
      </c>
      <c r="AS47" s="267">
        <f t="shared" si="16"/>
        <v>0.625</v>
      </c>
      <c r="AT47" s="267">
        <f t="shared" si="17"/>
        <v>1.875</v>
      </c>
      <c r="AU47" s="267">
        <f t="shared" si="18"/>
        <v>2.5</v>
      </c>
      <c r="AV47" s="267" t="str">
        <f t="shared" si="19"/>
        <v/>
      </c>
      <c r="AW47" s="271" t="str">
        <f t="shared" si="20"/>
        <v/>
      </c>
      <c r="BQ47"/>
      <c r="BR47"/>
      <c r="BS47"/>
      <c r="BT47"/>
      <c r="BU47"/>
      <c r="BV47"/>
      <c r="BW47"/>
      <c r="BX47"/>
      <c r="CE47" s="230"/>
      <c r="CF47" s="230"/>
      <c r="CG47" s="230"/>
      <c r="CH47" s="230"/>
      <c r="CI47" s="230"/>
      <c r="CJ47" s="230"/>
      <c r="CK47">
        <f t="shared" si="23"/>
        <v>0</v>
      </c>
      <c r="CM47" s="230"/>
      <c r="CN47" s="230"/>
      <c r="CO47" s="230"/>
      <c r="CP47" s="230"/>
      <c r="CQ47">
        <f t="shared" si="24"/>
        <v>0</v>
      </c>
    </row>
    <row r="48" spans="3:97">
      <c r="C48" s="32">
        <v>1998</v>
      </c>
      <c r="D48" s="32" t="s">
        <v>445</v>
      </c>
      <c r="E48" s="32" t="s">
        <v>564</v>
      </c>
      <c r="F48" s="32" t="s">
        <v>565</v>
      </c>
      <c r="G48" s="32" t="s">
        <v>286</v>
      </c>
      <c r="H48" s="285">
        <v>2</v>
      </c>
      <c r="I48">
        <v>4</v>
      </c>
      <c r="J48">
        <v>4</v>
      </c>
      <c r="K48"/>
      <c r="L48"/>
      <c r="M48"/>
      <c r="N48"/>
      <c r="O48"/>
      <c r="P48"/>
      <c r="Q48"/>
      <c r="R48"/>
      <c r="S48">
        <v>3</v>
      </c>
      <c r="T48">
        <v>3</v>
      </c>
      <c r="U48"/>
      <c r="V48"/>
      <c r="W48"/>
      <c r="X48"/>
      <c r="Y48"/>
      <c r="Z48"/>
      <c r="AA48">
        <v>2</v>
      </c>
      <c r="AB48" s="286"/>
      <c r="AC48" s="272">
        <f t="shared" si="0"/>
        <v>5</v>
      </c>
      <c r="AD48" s="267">
        <f t="shared" si="1"/>
        <v>10</v>
      </c>
      <c r="AE48" s="267">
        <f t="shared" si="2"/>
        <v>10</v>
      </c>
      <c r="AF48" s="267" t="str">
        <f t="shared" si="3"/>
        <v/>
      </c>
      <c r="AG48" s="267" t="str">
        <f t="shared" si="4"/>
        <v/>
      </c>
      <c r="AH48" s="267" t="str">
        <f t="shared" si="5"/>
        <v/>
      </c>
      <c r="AI48" s="267" t="str">
        <f t="shared" si="6"/>
        <v/>
      </c>
      <c r="AJ48" s="267" t="str">
        <f t="shared" si="7"/>
        <v/>
      </c>
      <c r="AK48" s="267" t="str">
        <f t="shared" si="8"/>
        <v/>
      </c>
      <c r="AL48" s="267" t="str">
        <f t="shared" si="9"/>
        <v/>
      </c>
      <c r="AM48" s="267" t="str">
        <f t="shared" si="10"/>
        <v/>
      </c>
      <c r="AN48" s="267">
        <f t="shared" si="11"/>
        <v>1.875</v>
      </c>
      <c r="AO48" s="267">
        <f t="shared" si="12"/>
        <v>1.875</v>
      </c>
      <c r="AP48" s="267" t="str">
        <f t="shared" si="13"/>
        <v/>
      </c>
      <c r="AQ48" s="267" t="str">
        <f t="shared" si="14"/>
        <v/>
      </c>
      <c r="AR48" s="267" t="str">
        <f t="shared" si="15"/>
        <v/>
      </c>
      <c r="AS48" s="267" t="str">
        <f t="shared" si="16"/>
        <v/>
      </c>
      <c r="AT48" s="267" t="str">
        <f t="shared" si="17"/>
        <v/>
      </c>
      <c r="AU48" s="267" t="str">
        <f t="shared" si="18"/>
        <v/>
      </c>
      <c r="AV48" s="267">
        <f t="shared" si="19"/>
        <v>5</v>
      </c>
      <c r="AW48" s="271" t="str">
        <f t="shared" si="20"/>
        <v/>
      </c>
      <c r="BQ48"/>
      <c r="BR48"/>
      <c r="BS48"/>
      <c r="BT48"/>
      <c r="BU48"/>
      <c r="BV48"/>
      <c r="BW48"/>
      <c r="BX48"/>
      <c r="CE48" s="230">
        <v>10</v>
      </c>
      <c r="CF48" s="230">
        <v>7.5</v>
      </c>
      <c r="CG48" s="230">
        <v>5</v>
      </c>
      <c r="CH48" s="230">
        <v>2.5</v>
      </c>
      <c r="CI48" s="230">
        <v>1.25</v>
      </c>
      <c r="CJ48" s="230">
        <v>10</v>
      </c>
      <c r="CK48">
        <f t="shared" si="23"/>
        <v>36.25</v>
      </c>
      <c r="CM48" s="230">
        <v>0.3125</v>
      </c>
      <c r="CN48" s="230">
        <v>0.625</v>
      </c>
      <c r="CO48" s="230">
        <v>1.875</v>
      </c>
      <c r="CP48" s="230">
        <v>2.5</v>
      </c>
      <c r="CQ48">
        <f t="shared" si="24"/>
        <v>5.3125</v>
      </c>
    </row>
    <row r="49" spans="3:95">
      <c r="C49" s="32">
        <v>1998</v>
      </c>
      <c r="D49" s="32" t="s">
        <v>445</v>
      </c>
      <c r="E49" s="32" t="s">
        <v>564</v>
      </c>
      <c r="F49" s="32" t="s">
        <v>565</v>
      </c>
      <c r="G49" s="32" t="s">
        <v>563</v>
      </c>
      <c r="H49" s="285"/>
      <c r="I49"/>
      <c r="J49"/>
      <c r="K49">
        <v>4</v>
      </c>
      <c r="L49">
        <v>3</v>
      </c>
      <c r="M49">
        <v>1</v>
      </c>
      <c r="N49">
        <v>3</v>
      </c>
      <c r="O49">
        <v>3</v>
      </c>
      <c r="P49">
        <v>2</v>
      </c>
      <c r="Q49"/>
      <c r="R49"/>
      <c r="S49"/>
      <c r="T49"/>
      <c r="U49"/>
      <c r="V49"/>
      <c r="W49"/>
      <c r="X49"/>
      <c r="Y49"/>
      <c r="Z49"/>
      <c r="AA49"/>
      <c r="AB49" s="286"/>
      <c r="AC49" s="272" t="str">
        <f t="shared" si="0"/>
        <v/>
      </c>
      <c r="AD49" s="267" t="str">
        <f t="shared" si="1"/>
        <v/>
      </c>
      <c r="AE49" s="267" t="str">
        <f t="shared" si="2"/>
        <v/>
      </c>
      <c r="AF49" s="267">
        <f t="shared" si="3"/>
        <v>4</v>
      </c>
      <c r="AG49" s="267">
        <f t="shared" si="4"/>
        <v>3</v>
      </c>
      <c r="AH49" s="267">
        <f t="shared" si="5"/>
        <v>0.75</v>
      </c>
      <c r="AI49" s="267">
        <f t="shared" si="6"/>
        <v>2.25</v>
      </c>
      <c r="AJ49" s="267">
        <f t="shared" si="7"/>
        <v>2.25</v>
      </c>
      <c r="AK49" s="267">
        <f t="shared" si="8"/>
        <v>1.5</v>
      </c>
      <c r="AL49" s="267" t="str">
        <f t="shared" si="9"/>
        <v/>
      </c>
      <c r="AM49" s="267" t="str">
        <f t="shared" si="10"/>
        <v/>
      </c>
      <c r="AN49" s="267" t="str">
        <f t="shared" si="11"/>
        <v/>
      </c>
      <c r="AO49" s="267" t="str">
        <f t="shared" si="12"/>
        <v/>
      </c>
      <c r="AP49" s="267" t="str">
        <f t="shared" si="13"/>
        <v/>
      </c>
      <c r="AQ49" s="267" t="str">
        <f t="shared" si="14"/>
        <v/>
      </c>
      <c r="AR49" s="267" t="str">
        <f t="shared" si="15"/>
        <v/>
      </c>
      <c r="AS49" s="267" t="str">
        <f t="shared" si="16"/>
        <v/>
      </c>
      <c r="AT49" s="267" t="str">
        <f t="shared" si="17"/>
        <v/>
      </c>
      <c r="AU49" s="267" t="str">
        <f t="shared" si="18"/>
        <v/>
      </c>
      <c r="AV49" s="267" t="str">
        <f t="shared" si="19"/>
        <v/>
      </c>
      <c r="AW49" s="271" t="str">
        <f t="shared" si="20"/>
        <v/>
      </c>
      <c r="BQ49"/>
      <c r="BR49"/>
      <c r="BS49"/>
      <c r="BT49"/>
      <c r="BU49"/>
      <c r="BV49"/>
      <c r="BW49"/>
      <c r="BX49"/>
      <c r="CE49" s="294">
        <v>8.0555555555555554</v>
      </c>
      <c r="CF49" s="294">
        <v>6.1111111111111107</v>
      </c>
      <c r="CG49" s="294">
        <v>6.3888888888888893</v>
      </c>
      <c r="CH49" s="294">
        <v>2.1527777777777777</v>
      </c>
      <c r="CI49" s="294">
        <v>1.5972222222222223</v>
      </c>
      <c r="CJ49" s="294">
        <v>6.9444444444444446</v>
      </c>
      <c r="CM49" s="294">
        <v>1.0069444444444444</v>
      </c>
      <c r="CN49" s="294">
        <v>1.0763888888888888</v>
      </c>
      <c r="CO49" s="294">
        <v>1.9444444444444444</v>
      </c>
      <c r="CP49" s="294">
        <v>1.875</v>
      </c>
    </row>
    <row r="50" spans="3:95">
      <c r="C50" s="32">
        <v>1998</v>
      </c>
      <c r="D50" s="32" t="s">
        <v>445</v>
      </c>
      <c r="E50" s="32" t="s">
        <v>564</v>
      </c>
      <c r="F50" s="32" t="s">
        <v>565</v>
      </c>
      <c r="G50" s="32" t="s">
        <v>337</v>
      </c>
      <c r="H50" s="285"/>
      <c r="I50"/>
      <c r="J50"/>
      <c r="K50"/>
      <c r="L50"/>
      <c r="M50"/>
      <c r="N50"/>
      <c r="O50"/>
      <c r="P50"/>
      <c r="Q50">
        <v>1</v>
      </c>
      <c r="R50">
        <v>1</v>
      </c>
      <c r="S50"/>
      <c r="T50"/>
      <c r="U50">
        <v>1</v>
      </c>
      <c r="V50"/>
      <c r="W50">
        <v>2</v>
      </c>
      <c r="X50"/>
      <c r="Y50"/>
      <c r="Z50"/>
      <c r="AA50"/>
      <c r="AB50" s="286">
        <v>2</v>
      </c>
      <c r="AC50" s="272" t="str">
        <f t="shared" si="0"/>
        <v/>
      </c>
      <c r="AD50" s="267" t="str">
        <f t="shared" si="1"/>
        <v/>
      </c>
      <c r="AE50" s="267" t="str">
        <f t="shared" si="2"/>
        <v/>
      </c>
      <c r="AF50" s="267" t="str">
        <f t="shared" si="3"/>
        <v/>
      </c>
      <c r="AG50" s="267" t="str">
        <f t="shared" si="4"/>
        <v/>
      </c>
      <c r="AH50" s="267" t="str">
        <f t="shared" si="5"/>
        <v/>
      </c>
      <c r="AI50" s="267" t="str">
        <f t="shared" si="6"/>
        <v/>
      </c>
      <c r="AJ50" s="267" t="str">
        <f t="shared" si="7"/>
        <v/>
      </c>
      <c r="AK50" s="267" t="str">
        <f t="shared" si="8"/>
        <v/>
      </c>
      <c r="AL50" s="267">
        <f t="shared" si="9"/>
        <v>2.5</v>
      </c>
      <c r="AM50" s="267">
        <f t="shared" si="10"/>
        <v>2.5</v>
      </c>
      <c r="AN50" s="267" t="str">
        <f t="shared" si="11"/>
        <v/>
      </c>
      <c r="AO50" s="267" t="str">
        <f t="shared" si="12"/>
        <v/>
      </c>
      <c r="AP50" s="267">
        <f t="shared" si="13"/>
        <v>0.3125</v>
      </c>
      <c r="AQ50" s="267" t="str">
        <f t="shared" si="14"/>
        <v/>
      </c>
      <c r="AR50" s="267">
        <f t="shared" si="15"/>
        <v>0.625</v>
      </c>
      <c r="AS50" s="267" t="str">
        <f t="shared" si="16"/>
        <v/>
      </c>
      <c r="AT50" s="267" t="str">
        <f t="shared" si="17"/>
        <v/>
      </c>
      <c r="AU50" s="267" t="str">
        <f t="shared" si="18"/>
        <v/>
      </c>
      <c r="AV50" s="267" t="str">
        <f t="shared" si="19"/>
        <v/>
      </c>
      <c r="AW50" s="271">
        <f t="shared" si="20"/>
        <v>2.5</v>
      </c>
      <c r="BQ50"/>
      <c r="BR50"/>
      <c r="BS50"/>
      <c r="BT50"/>
      <c r="BU50"/>
      <c r="BV50"/>
      <c r="BW50"/>
      <c r="BX50"/>
      <c r="CP50" s="267">
        <f>SUM(CM49:CP49)</f>
        <v>5.9027777777777777</v>
      </c>
      <c r="CQ50" s="267">
        <f>AVERAGE(CQ38:CQ48)</f>
        <v>3.5369318181818183</v>
      </c>
    </row>
    <row r="51" spans="3:95">
      <c r="C51" s="32">
        <v>1998</v>
      </c>
      <c r="D51" s="32" t="s">
        <v>445</v>
      </c>
      <c r="E51" s="32" t="s">
        <v>564</v>
      </c>
      <c r="F51" s="32" t="s">
        <v>565</v>
      </c>
      <c r="G51" s="32" t="s">
        <v>559</v>
      </c>
      <c r="H51" s="285"/>
      <c r="I51"/>
      <c r="J51"/>
      <c r="K51"/>
      <c r="L51"/>
      <c r="M51"/>
      <c r="N51"/>
      <c r="O51"/>
      <c r="P51"/>
      <c r="Q51"/>
      <c r="R51"/>
      <c r="S51"/>
      <c r="T51"/>
      <c r="U51"/>
      <c r="V51">
        <v>1</v>
      </c>
      <c r="W51"/>
      <c r="X51">
        <v>2</v>
      </c>
      <c r="Y51">
        <v>4</v>
      </c>
      <c r="Z51">
        <v>1</v>
      </c>
      <c r="AA51"/>
      <c r="AB51" s="286"/>
      <c r="AC51" s="272" t="str">
        <f t="shared" si="0"/>
        <v/>
      </c>
      <c r="AD51" s="267" t="str">
        <f t="shared" si="1"/>
        <v/>
      </c>
      <c r="AE51" s="267" t="str">
        <f t="shared" si="2"/>
        <v/>
      </c>
      <c r="AF51" s="267" t="str">
        <f t="shared" si="3"/>
        <v/>
      </c>
      <c r="AG51" s="267" t="str">
        <f t="shared" si="4"/>
        <v/>
      </c>
      <c r="AH51" s="267" t="str">
        <f t="shared" si="5"/>
        <v/>
      </c>
      <c r="AI51" s="267" t="str">
        <f t="shared" si="6"/>
        <v/>
      </c>
      <c r="AJ51" s="267" t="str">
        <f t="shared" si="7"/>
        <v/>
      </c>
      <c r="AK51" s="267" t="str">
        <f t="shared" si="8"/>
        <v/>
      </c>
      <c r="AL51" s="267" t="str">
        <f t="shared" si="9"/>
        <v/>
      </c>
      <c r="AM51" s="267" t="str">
        <f t="shared" si="10"/>
        <v/>
      </c>
      <c r="AN51" s="267" t="str">
        <f t="shared" si="11"/>
        <v/>
      </c>
      <c r="AO51" s="267" t="str">
        <f t="shared" si="12"/>
        <v/>
      </c>
      <c r="AP51" s="267" t="str">
        <f t="shared" si="13"/>
        <v/>
      </c>
      <c r="AQ51" s="267">
        <f t="shared" si="14"/>
        <v>0.3125</v>
      </c>
      <c r="AR51" s="267" t="str">
        <f t="shared" si="15"/>
        <v/>
      </c>
      <c r="AS51" s="267">
        <f t="shared" si="16"/>
        <v>0.625</v>
      </c>
      <c r="AT51" s="267">
        <f t="shared" si="17"/>
        <v>2.5</v>
      </c>
      <c r="AU51" s="267">
        <f t="shared" si="18"/>
        <v>0.625</v>
      </c>
      <c r="AV51" s="267" t="str">
        <f t="shared" si="19"/>
        <v/>
      </c>
      <c r="AW51" s="271" t="str">
        <f t="shared" si="20"/>
        <v/>
      </c>
      <c r="BQ51"/>
      <c r="BR51"/>
      <c r="BS51"/>
      <c r="BT51"/>
      <c r="BU51"/>
      <c r="BV51"/>
      <c r="BW51"/>
      <c r="BX51"/>
      <c r="CJ51" s="267">
        <f>SUM(CE49:CJ49)</f>
        <v>31.25</v>
      </c>
      <c r="CK51" s="267">
        <f>AVERAGE(CK38:CK48)</f>
        <v>23.181818181818183</v>
      </c>
    </row>
    <row r="52" spans="3:95">
      <c r="C52" s="32">
        <v>1998</v>
      </c>
      <c r="D52" s="32" t="s">
        <v>509</v>
      </c>
      <c r="E52" s="32" t="s">
        <v>564</v>
      </c>
      <c r="F52" s="32" t="s">
        <v>565</v>
      </c>
      <c r="G52" s="32" t="s">
        <v>286</v>
      </c>
      <c r="H52" s="285">
        <v>2</v>
      </c>
      <c r="I52">
        <v>4</v>
      </c>
      <c r="J52">
        <v>3</v>
      </c>
      <c r="K52"/>
      <c r="L52"/>
      <c r="M52"/>
      <c r="N52"/>
      <c r="O52"/>
      <c r="P52"/>
      <c r="Q52"/>
      <c r="R52"/>
      <c r="S52">
        <v>2</v>
      </c>
      <c r="T52">
        <v>3</v>
      </c>
      <c r="U52"/>
      <c r="V52"/>
      <c r="W52"/>
      <c r="X52"/>
      <c r="Y52"/>
      <c r="Z52"/>
      <c r="AA52">
        <v>3</v>
      </c>
      <c r="AB52" s="286"/>
      <c r="AC52" s="272">
        <f t="shared" ref="AC52:AC83" si="25">IF(H52="-","",IF(H52/4*AC$18=0, "",H52/4*AC$18))</f>
        <v>5</v>
      </c>
      <c r="AD52" s="267">
        <f t="shared" ref="AD52:AD83" si="26">IF(I52="-","",IF(I52/4*AD$18=0, "",I52/4*AD$18))</f>
        <v>10</v>
      </c>
      <c r="AE52" s="267">
        <f t="shared" ref="AE52:AE83" si="27">IF(J52="-","",IF(J52/4*AE$18=0, "",J52/4*AE$18))</f>
        <v>7.5</v>
      </c>
      <c r="AF52" s="267" t="str">
        <f t="shared" ref="AF52:AF83" si="28">IF(K52="-","",IF(K52/4*AF$18=0, "",K52/4*AF$18))</f>
        <v/>
      </c>
      <c r="AG52" s="267" t="str">
        <f t="shared" ref="AG52:AG83" si="29">IF(L52="-","",IF(L52/4*AG$18=0, "",L52/4*AG$18))</f>
        <v/>
      </c>
      <c r="AH52" s="267" t="str">
        <f t="shared" ref="AH52:AH83" si="30">IF(M52="-","",IF(M52/4*AH$18=0, "",M52/4*AH$18))</f>
        <v/>
      </c>
      <c r="AI52" s="267" t="str">
        <f t="shared" ref="AI52:AI83" si="31">IF(N52="-","",IF(N52/4*AI$18=0, "",N52/4*AI$18))</f>
        <v/>
      </c>
      <c r="AJ52" s="267" t="str">
        <f t="shared" ref="AJ52:AJ83" si="32">IF(O52="-","",IF(O52/4*AJ$18=0, "",O52/4*AJ$18))</f>
        <v/>
      </c>
      <c r="AK52" s="267" t="str">
        <f t="shared" ref="AK52:AK83" si="33">IF(P52="-","",IF(P52/4*AK$18=0, "",P52/4*AK$18))</f>
        <v/>
      </c>
      <c r="AL52" s="267" t="str">
        <f t="shared" ref="AL52:AL83" si="34">IF(Q52="-","",IF(Q52/4*AL$18=0, "",Q52/4*AL$18))</f>
        <v/>
      </c>
      <c r="AM52" s="267" t="str">
        <f t="shared" ref="AM52:AM83" si="35">IF(R52="-","",IF(R52/4*AM$18=0, "",R52/4*AM$18))</f>
        <v/>
      </c>
      <c r="AN52" s="267">
        <f t="shared" ref="AN52:AN83" si="36">IF(S52="-","",IF(S52/4*AN$18=0, "",S52/4*AN$18))</f>
        <v>1.25</v>
      </c>
      <c r="AO52" s="267">
        <f t="shared" ref="AO52:AO83" si="37">IF(T52="-","",IF(T52/4*AO$18=0, "",T52/4*AO$18))</f>
        <v>1.875</v>
      </c>
      <c r="AP52" s="267" t="str">
        <f t="shared" ref="AP52:AP83" si="38">IF(U52="-","",IF(U52/4*AP$18=0, "",U52/4*AP$18))</f>
        <v/>
      </c>
      <c r="AQ52" s="267" t="str">
        <f t="shared" ref="AQ52:AQ83" si="39">IF(V52="-","",IF(V52/4*AQ$18=0, "",V52/4*AQ$18))</f>
        <v/>
      </c>
      <c r="AR52" s="267" t="str">
        <f t="shared" ref="AR52:AR83" si="40">IF(W52="-","",IF(W52/4*AR$18=0, "",W52/4*AR$18))</f>
        <v/>
      </c>
      <c r="AS52" s="267" t="str">
        <f t="shared" ref="AS52:AS83" si="41">IF(X52="-","",IF(X52/4*AS$18=0, "",X52/4*AS$18))</f>
        <v/>
      </c>
      <c r="AT52" s="267" t="str">
        <f t="shared" ref="AT52:AT83" si="42">IF(Y52="-","",IF(Y52/4*AT$18=0, "",Y52/4*AT$18))</f>
        <v/>
      </c>
      <c r="AU52" s="267" t="str">
        <f t="shared" ref="AU52:AU83" si="43">IF(Z52="-","",IF(Z52/4*AU$18=0, "",Z52/4*AU$18))</f>
        <v/>
      </c>
      <c r="AV52" s="267">
        <f t="shared" ref="AV52:AV83" si="44">IF(AA52="-","",IF(AA52/4*AV$18=0, "",AA52/4*AV$18))</f>
        <v>7.5</v>
      </c>
      <c r="AW52" s="271" t="str">
        <f t="shared" ref="AW52:AW83" si="45">IF(AB52="-","",IF(AB52/4*AW$18=0, "",AB52/4*AW$18))</f>
        <v/>
      </c>
      <c r="BQ52"/>
      <c r="BR52"/>
      <c r="BS52"/>
      <c r="BT52"/>
      <c r="BU52"/>
      <c r="BV52"/>
      <c r="BW52"/>
      <c r="BX52"/>
    </row>
    <row r="53" spans="3:95">
      <c r="C53" s="32">
        <v>1998</v>
      </c>
      <c r="D53" s="32" t="s">
        <v>509</v>
      </c>
      <c r="E53" s="32" t="s">
        <v>564</v>
      </c>
      <c r="F53" s="32" t="s">
        <v>565</v>
      </c>
      <c r="G53" s="32" t="s">
        <v>563</v>
      </c>
      <c r="H53" s="285"/>
      <c r="I53"/>
      <c r="J53"/>
      <c r="K53">
        <v>3</v>
      </c>
      <c r="L53">
        <v>2</v>
      </c>
      <c r="M53">
        <v>3</v>
      </c>
      <c r="N53">
        <v>1</v>
      </c>
      <c r="O53">
        <v>3</v>
      </c>
      <c r="P53">
        <v>1</v>
      </c>
      <c r="Q53"/>
      <c r="R53"/>
      <c r="S53"/>
      <c r="T53"/>
      <c r="U53"/>
      <c r="V53"/>
      <c r="W53"/>
      <c r="X53"/>
      <c r="Y53"/>
      <c r="Z53"/>
      <c r="AA53"/>
      <c r="AB53" s="286"/>
      <c r="AC53" s="272" t="str">
        <f t="shared" si="25"/>
        <v/>
      </c>
      <c r="AD53" s="267" t="str">
        <f t="shared" si="26"/>
        <v/>
      </c>
      <c r="AE53" s="267" t="str">
        <f t="shared" si="27"/>
        <v/>
      </c>
      <c r="AF53" s="267">
        <f t="shared" si="28"/>
        <v>3</v>
      </c>
      <c r="AG53" s="267">
        <f t="shared" si="29"/>
        <v>2</v>
      </c>
      <c r="AH53" s="267">
        <f t="shared" si="30"/>
        <v>2.25</v>
      </c>
      <c r="AI53" s="267">
        <f t="shared" si="31"/>
        <v>0.75</v>
      </c>
      <c r="AJ53" s="267">
        <f t="shared" si="32"/>
        <v>2.25</v>
      </c>
      <c r="AK53" s="267">
        <f t="shared" si="33"/>
        <v>0.75</v>
      </c>
      <c r="AL53" s="267" t="str">
        <f t="shared" si="34"/>
        <v/>
      </c>
      <c r="AM53" s="267" t="str">
        <f t="shared" si="35"/>
        <v/>
      </c>
      <c r="AN53" s="267" t="str">
        <f t="shared" si="36"/>
        <v/>
      </c>
      <c r="AO53" s="267" t="str">
        <f t="shared" si="37"/>
        <v/>
      </c>
      <c r="AP53" s="267" t="str">
        <f t="shared" si="38"/>
        <v/>
      </c>
      <c r="AQ53" s="267" t="str">
        <f t="shared" si="39"/>
        <v/>
      </c>
      <c r="AR53" s="267" t="str">
        <f t="shared" si="40"/>
        <v/>
      </c>
      <c r="AS53" s="267" t="str">
        <f t="shared" si="41"/>
        <v/>
      </c>
      <c r="AT53" s="267" t="str">
        <f t="shared" si="42"/>
        <v/>
      </c>
      <c r="AU53" s="267" t="str">
        <f t="shared" si="43"/>
        <v/>
      </c>
      <c r="AV53" s="267" t="str">
        <f t="shared" si="44"/>
        <v/>
      </c>
      <c r="AW53" s="271" t="str">
        <f t="shared" si="45"/>
        <v/>
      </c>
      <c r="BQ53"/>
      <c r="BR53"/>
      <c r="BS53"/>
      <c r="BT53"/>
      <c r="BU53"/>
      <c r="BV53"/>
      <c r="BW53"/>
      <c r="BX53"/>
    </row>
    <row r="54" spans="3:95">
      <c r="C54" s="32">
        <v>1998</v>
      </c>
      <c r="D54" s="32" t="s">
        <v>509</v>
      </c>
      <c r="E54" s="32" t="s">
        <v>564</v>
      </c>
      <c r="F54" s="32" t="s">
        <v>565</v>
      </c>
      <c r="G54" s="32" t="s">
        <v>337</v>
      </c>
      <c r="H54" s="285"/>
      <c r="I54"/>
      <c r="J54"/>
      <c r="K54"/>
      <c r="L54"/>
      <c r="M54"/>
      <c r="N54"/>
      <c r="O54"/>
      <c r="P54"/>
      <c r="Q54">
        <v>2</v>
      </c>
      <c r="R54">
        <v>4</v>
      </c>
      <c r="S54"/>
      <c r="T54"/>
      <c r="U54">
        <v>1</v>
      </c>
      <c r="V54"/>
      <c r="W54">
        <v>2</v>
      </c>
      <c r="X54"/>
      <c r="Y54"/>
      <c r="Z54"/>
      <c r="AA54"/>
      <c r="AB54" s="286">
        <v>1</v>
      </c>
      <c r="AC54" s="272" t="str">
        <f t="shared" si="25"/>
        <v/>
      </c>
      <c r="AD54" s="267" t="str">
        <f t="shared" si="26"/>
        <v/>
      </c>
      <c r="AE54" s="267" t="str">
        <f t="shared" si="27"/>
        <v/>
      </c>
      <c r="AF54" s="267" t="str">
        <f t="shared" si="28"/>
        <v/>
      </c>
      <c r="AG54" s="267" t="str">
        <f t="shared" si="29"/>
        <v/>
      </c>
      <c r="AH54" s="267" t="str">
        <f t="shared" si="30"/>
        <v/>
      </c>
      <c r="AI54" s="267" t="str">
        <f t="shared" si="31"/>
        <v/>
      </c>
      <c r="AJ54" s="267" t="str">
        <f t="shared" si="32"/>
        <v/>
      </c>
      <c r="AK54" s="267" t="str">
        <f t="shared" si="33"/>
        <v/>
      </c>
      <c r="AL54" s="267">
        <f t="shared" si="34"/>
        <v>5</v>
      </c>
      <c r="AM54" s="267">
        <f t="shared" si="35"/>
        <v>10</v>
      </c>
      <c r="AN54" s="267" t="str">
        <f t="shared" si="36"/>
        <v/>
      </c>
      <c r="AO54" s="267" t="str">
        <f t="shared" si="37"/>
        <v/>
      </c>
      <c r="AP54" s="267">
        <f t="shared" si="38"/>
        <v>0.3125</v>
      </c>
      <c r="AQ54" s="267" t="str">
        <f t="shared" si="39"/>
        <v/>
      </c>
      <c r="AR54" s="267">
        <f t="shared" si="40"/>
        <v>0.625</v>
      </c>
      <c r="AS54" s="267" t="str">
        <f t="shared" si="41"/>
        <v/>
      </c>
      <c r="AT54" s="267" t="str">
        <f t="shared" si="42"/>
        <v/>
      </c>
      <c r="AU54" s="267" t="str">
        <f t="shared" si="43"/>
        <v/>
      </c>
      <c r="AV54" s="267" t="str">
        <f t="shared" si="44"/>
        <v/>
      </c>
      <c r="AW54" s="271">
        <f t="shared" si="45"/>
        <v>1.25</v>
      </c>
      <c r="BQ54"/>
      <c r="BR54"/>
      <c r="BS54"/>
      <c r="BT54"/>
      <c r="BU54"/>
      <c r="BV54"/>
      <c r="BW54"/>
      <c r="BX54"/>
    </row>
    <row r="55" spans="3:95">
      <c r="C55" s="32">
        <v>1998</v>
      </c>
      <c r="D55" s="32" t="s">
        <v>509</v>
      </c>
      <c r="E55" s="32" t="s">
        <v>564</v>
      </c>
      <c r="F55" s="32" t="s">
        <v>565</v>
      </c>
      <c r="G55" s="32" t="s">
        <v>559</v>
      </c>
      <c r="H55" s="285"/>
      <c r="I55"/>
      <c r="J55"/>
      <c r="K55"/>
      <c r="L55"/>
      <c r="M55"/>
      <c r="N55"/>
      <c r="O55"/>
      <c r="P55"/>
      <c r="Q55"/>
      <c r="R55"/>
      <c r="S55"/>
      <c r="T55"/>
      <c r="U55"/>
      <c r="V55">
        <v>2</v>
      </c>
      <c r="W55"/>
      <c r="X55">
        <v>4</v>
      </c>
      <c r="Y55">
        <v>1</v>
      </c>
      <c r="Z55">
        <v>4</v>
      </c>
      <c r="AA55"/>
      <c r="AB55" s="286"/>
      <c r="AC55" s="272" t="str">
        <f t="shared" si="25"/>
        <v/>
      </c>
      <c r="AD55" s="267" t="str">
        <f t="shared" si="26"/>
        <v/>
      </c>
      <c r="AE55" s="267" t="str">
        <f t="shared" si="27"/>
        <v/>
      </c>
      <c r="AF55" s="267" t="str">
        <f t="shared" si="28"/>
        <v/>
      </c>
      <c r="AG55" s="267" t="str">
        <f t="shared" si="29"/>
        <v/>
      </c>
      <c r="AH55" s="267" t="str">
        <f t="shared" si="30"/>
        <v/>
      </c>
      <c r="AI55" s="267" t="str">
        <f t="shared" si="31"/>
        <v/>
      </c>
      <c r="AJ55" s="267" t="str">
        <f t="shared" si="32"/>
        <v/>
      </c>
      <c r="AK55" s="267" t="str">
        <f t="shared" si="33"/>
        <v/>
      </c>
      <c r="AL55" s="267" t="str">
        <f t="shared" si="34"/>
        <v/>
      </c>
      <c r="AM55" s="267" t="str">
        <f t="shared" si="35"/>
        <v/>
      </c>
      <c r="AN55" s="267" t="str">
        <f t="shared" si="36"/>
        <v/>
      </c>
      <c r="AO55" s="267" t="str">
        <f t="shared" si="37"/>
        <v/>
      </c>
      <c r="AP55" s="267" t="str">
        <f t="shared" si="38"/>
        <v/>
      </c>
      <c r="AQ55" s="267">
        <f t="shared" si="39"/>
        <v>0.625</v>
      </c>
      <c r="AR55" s="267" t="str">
        <f t="shared" si="40"/>
        <v/>
      </c>
      <c r="AS55" s="267">
        <f t="shared" si="41"/>
        <v>1.25</v>
      </c>
      <c r="AT55" s="267">
        <f t="shared" si="42"/>
        <v>0.625</v>
      </c>
      <c r="AU55" s="267">
        <f t="shared" si="43"/>
        <v>2.5</v>
      </c>
      <c r="AV55" s="267" t="str">
        <f t="shared" si="44"/>
        <v/>
      </c>
      <c r="AW55" s="271" t="str">
        <f t="shared" si="45"/>
        <v/>
      </c>
    </row>
    <row r="56" spans="3:95">
      <c r="C56" s="32">
        <v>1998</v>
      </c>
      <c r="D56" s="32" t="s">
        <v>510</v>
      </c>
      <c r="E56" s="32" t="s">
        <v>564</v>
      </c>
      <c r="F56" s="32" t="s">
        <v>565</v>
      </c>
      <c r="G56" s="32" t="s">
        <v>286</v>
      </c>
      <c r="H56" s="285">
        <v>2</v>
      </c>
      <c r="I56">
        <v>1</v>
      </c>
      <c r="J56">
        <v>2</v>
      </c>
      <c r="K56"/>
      <c r="L56"/>
      <c r="M56"/>
      <c r="N56"/>
      <c r="O56"/>
      <c r="P56"/>
      <c r="Q56"/>
      <c r="R56"/>
      <c r="S56">
        <v>3</v>
      </c>
      <c r="T56">
        <v>1</v>
      </c>
      <c r="U56"/>
      <c r="V56"/>
      <c r="W56"/>
      <c r="X56"/>
      <c r="Y56"/>
      <c r="Z56"/>
      <c r="AA56">
        <v>3</v>
      </c>
      <c r="AB56" s="286"/>
      <c r="AC56" s="272">
        <f t="shared" si="25"/>
        <v>5</v>
      </c>
      <c r="AD56" s="267">
        <f t="shared" si="26"/>
        <v>2.5</v>
      </c>
      <c r="AE56" s="267">
        <f t="shared" si="27"/>
        <v>5</v>
      </c>
      <c r="AF56" s="267" t="str">
        <f t="shared" si="28"/>
        <v/>
      </c>
      <c r="AG56" s="267" t="str">
        <f t="shared" si="29"/>
        <v/>
      </c>
      <c r="AH56" s="267" t="str">
        <f t="shared" si="30"/>
        <v/>
      </c>
      <c r="AI56" s="267" t="str">
        <f t="shared" si="31"/>
        <v/>
      </c>
      <c r="AJ56" s="267" t="str">
        <f t="shared" si="32"/>
        <v/>
      </c>
      <c r="AK56" s="267" t="str">
        <f t="shared" si="33"/>
        <v/>
      </c>
      <c r="AL56" s="267" t="str">
        <f t="shared" si="34"/>
        <v/>
      </c>
      <c r="AM56" s="267" t="str">
        <f t="shared" si="35"/>
        <v/>
      </c>
      <c r="AN56" s="267">
        <f t="shared" si="36"/>
        <v>1.875</v>
      </c>
      <c r="AO56" s="267">
        <f t="shared" si="37"/>
        <v>0.625</v>
      </c>
      <c r="AP56" s="267" t="str">
        <f t="shared" si="38"/>
        <v/>
      </c>
      <c r="AQ56" s="267" t="str">
        <f t="shared" si="39"/>
        <v/>
      </c>
      <c r="AR56" s="267" t="str">
        <f t="shared" si="40"/>
        <v/>
      </c>
      <c r="AS56" s="267" t="str">
        <f t="shared" si="41"/>
        <v/>
      </c>
      <c r="AT56" s="267" t="str">
        <f t="shared" si="42"/>
        <v/>
      </c>
      <c r="AU56" s="267" t="str">
        <f t="shared" si="43"/>
        <v/>
      </c>
      <c r="AV56" s="267">
        <f t="shared" si="44"/>
        <v>7.5</v>
      </c>
      <c r="AW56" s="271" t="str">
        <f t="shared" si="45"/>
        <v/>
      </c>
    </row>
    <row r="57" spans="3:95">
      <c r="C57" s="32">
        <v>1998</v>
      </c>
      <c r="D57" s="32" t="s">
        <v>510</v>
      </c>
      <c r="E57" s="32" t="s">
        <v>564</v>
      </c>
      <c r="F57" s="32" t="s">
        <v>565</v>
      </c>
      <c r="G57" s="32" t="s">
        <v>563</v>
      </c>
      <c r="H57" s="285"/>
      <c r="I57"/>
      <c r="J57"/>
      <c r="K57">
        <v>1</v>
      </c>
      <c r="L57">
        <v>4</v>
      </c>
      <c r="M57">
        <v>3</v>
      </c>
      <c r="N57">
        <v>1</v>
      </c>
      <c r="O57">
        <v>3</v>
      </c>
      <c r="P57">
        <v>4</v>
      </c>
      <c r="Q57"/>
      <c r="R57"/>
      <c r="S57"/>
      <c r="T57"/>
      <c r="U57"/>
      <c r="V57"/>
      <c r="W57"/>
      <c r="X57"/>
      <c r="Y57"/>
      <c r="Z57"/>
      <c r="AA57"/>
      <c r="AB57" s="286"/>
      <c r="AC57" s="272" t="str">
        <f t="shared" si="25"/>
        <v/>
      </c>
      <c r="AD57" s="267" t="str">
        <f t="shared" si="26"/>
        <v/>
      </c>
      <c r="AE57" s="267" t="str">
        <f t="shared" si="27"/>
        <v/>
      </c>
      <c r="AF57" s="267">
        <f t="shared" si="28"/>
        <v>1</v>
      </c>
      <c r="AG57" s="267">
        <f t="shared" si="29"/>
        <v>4</v>
      </c>
      <c r="AH57" s="267">
        <f t="shared" si="30"/>
        <v>2.25</v>
      </c>
      <c r="AI57" s="267">
        <f t="shared" si="31"/>
        <v>0.75</v>
      </c>
      <c r="AJ57" s="267">
        <f t="shared" si="32"/>
        <v>2.25</v>
      </c>
      <c r="AK57" s="267">
        <f t="shared" si="33"/>
        <v>3</v>
      </c>
      <c r="AL57" s="267" t="str">
        <f t="shared" si="34"/>
        <v/>
      </c>
      <c r="AM57" s="267" t="str">
        <f t="shared" si="35"/>
        <v/>
      </c>
      <c r="AN57" s="267" t="str">
        <f t="shared" si="36"/>
        <v/>
      </c>
      <c r="AO57" s="267" t="str">
        <f t="shared" si="37"/>
        <v/>
      </c>
      <c r="AP57" s="267" t="str">
        <f t="shared" si="38"/>
        <v/>
      </c>
      <c r="AQ57" s="267" t="str">
        <f t="shared" si="39"/>
        <v/>
      </c>
      <c r="AR57" s="267" t="str">
        <f t="shared" si="40"/>
        <v/>
      </c>
      <c r="AS57" s="267" t="str">
        <f t="shared" si="41"/>
        <v/>
      </c>
      <c r="AT57" s="267" t="str">
        <f t="shared" si="42"/>
        <v/>
      </c>
      <c r="AU57" s="267" t="str">
        <f t="shared" si="43"/>
        <v/>
      </c>
      <c r="AV57" s="267" t="str">
        <f t="shared" si="44"/>
        <v/>
      </c>
      <c r="AW57" s="271" t="str">
        <f t="shared" si="45"/>
        <v/>
      </c>
    </row>
    <row r="58" spans="3:95">
      <c r="C58" s="32">
        <v>1998</v>
      </c>
      <c r="D58" s="32" t="s">
        <v>510</v>
      </c>
      <c r="E58" s="32" t="s">
        <v>564</v>
      </c>
      <c r="F58" s="32" t="s">
        <v>565</v>
      </c>
      <c r="G58" s="32" t="s">
        <v>337</v>
      </c>
      <c r="H58" s="285"/>
      <c r="I58"/>
      <c r="J58"/>
      <c r="K58"/>
      <c r="L58"/>
      <c r="M58"/>
      <c r="N58"/>
      <c r="O58"/>
      <c r="P58"/>
      <c r="Q58">
        <v>4</v>
      </c>
      <c r="R58">
        <v>3</v>
      </c>
      <c r="S58"/>
      <c r="T58"/>
      <c r="U58">
        <v>2</v>
      </c>
      <c r="V58"/>
      <c r="W58">
        <v>3</v>
      </c>
      <c r="X58"/>
      <c r="Y58"/>
      <c r="Z58"/>
      <c r="AA58"/>
      <c r="AB58" s="286">
        <v>4</v>
      </c>
      <c r="AC58" s="272" t="str">
        <f t="shared" si="25"/>
        <v/>
      </c>
      <c r="AD58" s="267" t="str">
        <f t="shared" si="26"/>
        <v/>
      </c>
      <c r="AE58" s="267" t="str">
        <f t="shared" si="27"/>
        <v/>
      </c>
      <c r="AF58" s="267" t="str">
        <f t="shared" si="28"/>
        <v/>
      </c>
      <c r="AG58" s="267" t="str">
        <f t="shared" si="29"/>
        <v/>
      </c>
      <c r="AH58" s="267" t="str">
        <f t="shared" si="30"/>
        <v/>
      </c>
      <c r="AI58" s="267" t="str">
        <f t="shared" si="31"/>
        <v/>
      </c>
      <c r="AJ58" s="267" t="str">
        <f t="shared" si="32"/>
        <v/>
      </c>
      <c r="AK58" s="267" t="str">
        <f t="shared" si="33"/>
        <v/>
      </c>
      <c r="AL58" s="267">
        <f t="shared" si="34"/>
        <v>10</v>
      </c>
      <c r="AM58" s="267">
        <f t="shared" si="35"/>
        <v>7.5</v>
      </c>
      <c r="AN58" s="267" t="str">
        <f t="shared" si="36"/>
        <v/>
      </c>
      <c r="AO58" s="267" t="str">
        <f t="shared" si="37"/>
        <v/>
      </c>
      <c r="AP58" s="267">
        <f t="shared" si="38"/>
        <v>0.625</v>
      </c>
      <c r="AQ58" s="267" t="str">
        <f t="shared" si="39"/>
        <v/>
      </c>
      <c r="AR58" s="267">
        <f t="shared" si="40"/>
        <v>0.9375</v>
      </c>
      <c r="AS58" s="267" t="str">
        <f t="shared" si="41"/>
        <v/>
      </c>
      <c r="AT58" s="267" t="str">
        <f t="shared" si="42"/>
        <v/>
      </c>
      <c r="AU58" s="267" t="str">
        <f t="shared" si="43"/>
        <v/>
      </c>
      <c r="AV58" s="267" t="str">
        <f t="shared" si="44"/>
        <v/>
      </c>
      <c r="AW58" s="271">
        <f t="shared" si="45"/>
        <v>5</v>
      </c>
    </row>
    <row r="59" spans="3:95">
      <c r="C59" s="32">
        <v>1998</v>
      </c>
      <c r="D59" s="32" t="s">
        <v>510</v>
      </c>
      <c r="E59" s="32" t="s">
        <v>564</v>
      </c>
      <c r="F59" s="32" t="s">
        <v>565</v>
      </c>
      <c r="G59" s="32" t="s">
        <v>559</v>
      </c>
      <c r="H59" s="285"/>
      <c r="I59"/>
      <c r="J59"/>
      <c r="K59"/>
      <c r="L59"/>
      <c r="M59"/>
      <c r="N59"/>
      <c r="O59"/>
      <c r="P59"/>
      <c r="Q59"/>
      <c r="R59"/>
      <c r="S59"/>
      <c r="T59"/>
      <c r="U59"/>
      <c r="V59">
        <v>2</v>
      </c>
      <c r="W59"/>
      <c r="X59">
        <v>1</v>
      </c>
      <c r="Y59">
        <v>2</v>
      </c>
      <c r="Z59">
        <v>4</v>
      </c>
      <c r="AA59"/>
      <c r="AB59" s="286"/>
      <c r="AC59" s="272" t="str">
        <f t="shared" si="25"/>
        <v/>
      </c>
      <c r="AD59" s="267" t="str">
        <f t="shared" si="26"/>
        <v/>
      </c>
      <c r="AE59" s="267" t="str">
        <f t="shared" si="27"/>
        <v/>
      </c>
      <c r="AF59" s="267" t="str">
        <f t="shared" si="28"/>
        <v/>
      </c>
      <c r="AG59" s="267" t="str">
        <f t="shared" si="29"/>
        <v/>
      </c>
      <c r="AH59" s="267" t="str">
        <f t="shared" si="30"/>
        <v/>
      </c>
      <c r="AI59" s="267" t="str">
        <f t="shared" si="31"/>
        <v/>
      </c>
      <c r="AJ59" s="267" t="str">
        <f t="shared" si="32"/>
        <v/>
      </c>
      <c r="AK59" s="267" t="str">
        <f t="shared" si="33"/>
        <v/>
      </c>
      <c r="AL59" s="267" t="str">
        <f t="shared" si="34"/>
        <v/>
      </c>
      <c r="AM59" s="267" t="str">
        <f t="shared" si="35"/>
        <v/>
      </c>
      <c r="AN59" s="267" t="str">
        <f t="shared" si="36"/>
        <v/>
      </c>
      <c r="AO59" s="267" t="str">
        <f t="shared" si="37"/>
        <v/>
      </c>
      <c r="AP59" s="267" t="str">
        <f t="shared" si="38"/>
        <v/>
      </c>
      <c r="AQ59" s="267">
        <f t="shared" si="39"/>
        <v>0.625</v>
      </c>
      <c r="AR59" s="267" t="str">
        <f t="shared" si="40"/>
        <v/>
      </c>
      <c r="AS59" s="267">
        <f t="shared" si="41"/>
        <v>0.3125</v>
      </c>
      <c r="AT59" s="267">
        <f t="shared" si="42"/>
        <v>1.25</v>
      </c>
      <c r="AU59" s="267">
        <f t="shared" si="43"/>
        <v>2.5</v>
      </c>
      <c r="AV59" s="267" t="str">
        <f t="shared" si="44"/>
        <v/>
      </c>
      <c r="AW59" s="271" t="str">
        <f t="shared" si="45"/>
        <v/>
      </c>
    </row>
    <row r="60" spans="3:95">
      <c r="C60" s="32">
        <v>1998</v>
      </c>
      <c r="D60" s="32" t="s">
        <v>511</v>
      </c>
      <c r="E60" s="32" t="s">
        <v>564</v>
      </c>
      <c r="F60" s="32" t="s">
        <v>565</v>
      </c>
      <c r="G60" s="32" t="s">
        <v>286</v>
      </c>
      <c r="H60" s="285">
        <v>3</v>
      </c>
      <c r="I60">
        <v>4</v>
      </c>
      <c r="J60">
        <v>2</v>
      </c>
      <c r="K60"/>
      <c r="L60"/>
      <c r="M60"/>
      <c r="N60"/>
      <c r="O60"/>
      <c r="P60"/>
      <c r="Q60"/>
      <c r="R60"/>
      <c r="S60">
        <v>2</v>
      </c>
      <c r="T60">
        <v>1</v>
      </c>
      <c r="U60"/>
      <c r="V60"/>
      <c r="W60"/>
      <c r="X60"/>
      <c r="Y60"/>
      <c r="Z60"/>
      <c r="AA60">
        <v>4</v>
      </c>
      <c r="AB60" s="286"/>
      <c r="AC60" s="272">
        <f t="shared" si="25"/>
        <v>7.5</v>
      </c>
      <c r="AD60" s="267">
        <f t="shared" si="26"/>
        <v>10</v>
      </c>
      <c r="AE60" s="267">
        <f t="shared" si="27"/>
        <v>5</v>
      </c>
      <c r="AF60" s="267" t="str">
        <f t="shared" si="28"/>
        <v/>
      </c>
      <c r="AG60" s="267" t="str">
        <f t="shared" si="29"/>
        <v/>
      </c>
      <c r="AH60" s="267" t="str">
        <f t="shared" si="30"/>
        <v/>
      </c>
      <c r="AI60" s="267" t="str">
        <f t="shared" si="31"/>
        <v/>
      </c>
      <c r="AJ60" s="267" t="str">
        <f t="shared" si="32"/>
        <v/>
      </c>
      <c r="AK60" s="267" t="str">
        <f t="shared" si="33"/>
        <v/>
      </c>
      <c r="AL60" s="267" t="str">
        <f t="shared" si="34"/>
        <v/>
      </c>
      <c r="AM60" s="267" t="str">
        <f t="shared" si="35"/>
        <v/>
      </c>
      <c r="AN60" s="267">
        <f t="shared" si="36"/>
        <v>1.25</v>
      </c>
      <c r="AO60" s="267">
        <f t="shared" si="37"/>
        <v>0.625</v>
      </c>
      <c r="AP60" s="267" t="str">
        <f t="shared" si="38"/>
        <v/>
      </c>
      <c r="AQ60" s="267" t="str">
        <f t="shared" si="39"/>
        <v/>
      </c>
      <c r="AR60" s="267" t="str">
        <f t="shared" si="40"/>
        <v/>
      </c>
      <c r="AS60" s="267" t="str">
        <f t="shared" si="41"/>
        <v/>
      </c>
      <c r="AT60" s="267" t="str">
        <f t="shared" si="42"/>
        <v/>
      </c>
      <c r="AU60" s="267" t="str">
        <f t="shared" si="43"/>
        <v/>
      </c>
      <c r="AV60" s="267">
        <f t="shared" si="44"/>
        <v>10</v>
      </c>
      <c r="AW60" s="271" t="str">
        <f t="shared" si="45"/>
        <v/>
      </c>
    </row>
    <row r="61" spans="3:95">
      <c r="C61" s="32">
        <v>1998</v>
      </c>
      <c r="D61" s="32" t="s">
        <v>511</v>
      </c>
      <c r="E61" s="32" t="s">
        <v>564</v>
      </c>
      <c r="F61" s="32" t="s">
        <v>565</v>
      </c>
      <c r="G61" s="32" t="s">
        <v>563</v>
      </c>
      <c r="H61" s="285"/>
      <c r="I61"/>
      <c r="J61"/>
      <c r="K61">
        <v>2</v>
      </c>
      <c r="L61">
        <v>1</v>
      </c>
      <c r="M61">
        <v>2</v>
      </c>
      <c r="N61">
        <v>3</v>
      </c>
      <c r="O61">
        <v>1</v>
      </c>
      <c r="P61">
        <v>3</v>
      </c>
      <c r="Q61"/>
      <c r="R61"/>
      <c r="S61"/>
      <c r="T61"/>
      <c r="U61"/>
      <c r="V61"/>
      <c r="W61"/>
      <c r="X61"/>
      <c r="Y61"/>
      <c r="Z61"/>
      <c r="AA61"/>
      <c r="AB61" s="286"/>
      <c r="AC61" s="272" t="str">
        <f t="shared" si="25"/>
        <v/>
      </c>
      <c r="AD61" s="267" t="str">
        <f t="shared" si="26"/>
        <v/>
      </c>
      <c r="AE61" s="267" t="str">
        <f t="shared" si="27"/>
        <v/>
      </c>
      <c r="AF61" s="267">
        <f t="shared" si="28"/>
        <v>2</v>
      </c>
      <c r="AG61" s="267">
        <f t="shared" si="29"/>
        <v>1</v>
      </c>
      <c r="AH61" s="267">
        <f t="shared" si="30"/>
        <v>1.5</v>
      </c>
      <c r="AI61" s="267">
        <f t="shared" si="31"/>
        <v>2.25</v>
      </c>
      <c r="AJ61" s="267">
        <f t="shared" si="32"/>
        <v>0.75</v>
      </c>
      <c r="AK61" s="267">
        <f t="shared" si="33"/>
        <v>2.25</v>
      </c>
      <c r="AL61" s="267" t="str">
        <f t="shared" si="34"/>
        <v/>
      </c>
      <c r="AM61" s="267" t="str">
        <f t="shared" si="35"/>
        <v/>
      </c>
      <c r="AN61" s="267" t="str">
        <f t="shared" si="36"/>
        <v/>
      </c>
      <c r="AO61" s="267" t="str">
        <f t="shared" si="37"/>
        <v/>
      </c>
      <c r="AP61" s="267" t="str">
        <f t="shared" si="38"/>
        <v/>
      </c>
      <c r="AQ61" s="267" t="str">
        <f t="shared" si="39"/>
        <v/>
      </c>
      <c r="AR61" s="267" t="str">
        <f t="shared" si="40"/>
        <v/>
      </c>
      <c r="AS61" s="267" t="str">
        <f t="shared" si="41"/>
        <v/>
      </c>
      <c r="AT61" s="267" t="str">
        <f t="shared" si="42"/>
        <v/>
      </c>
      <c r="AU61" s="267" t="str">
        <f t="shared" si="43"/>
        <v/>
      </c>
      <c r="AV61" s="267" t="str">
        <f t="shared" si="44"/>
        <v/>
      </c>
      <c r="AW61" s="271" t="str">
        <f t="shared" si="45"/>
        <v/>
      </c>
    </row>
    <row r="62" spans="3:95">
      <c r="C62" s="32">
        <v>1998</v>
      </c>
      <c r="D62" s="32" t="s">
        <v>511</v>
      </c>
      <c r="E62" s="32" t="s">
        <v>564</v>
      </c>
      <c r="F62" s="32" t="s">
        <v>565</v>
      </c>
      <c r="G62" s="32" t="s">
        <v>559</v>
      </c>
      <c r="H62" s="285"/>
      <c r="I62"/>
      <c r="J62"/>
      <c r="K62"/>
      <c r="L62"/>
      <c r="M62"/>
      <c r="N62"/>
      <c r="O62"/>
      <c r="P62"/>
      <c r="Q62"/>
      <c r="R62"/>
      <c r="S62"/>
      <c r="T62"/>
      <c r="U62"/>
      <c r="V62">
        <v>1</v>
      </c>
      <c r="W62"/>
      <c r="X62">
        <v>3</v>
      </c>
      <c r="Y62">
        <v>4</v>
      </c>
      <c r="Z62">
        <v>3</v>
      </c>
      <c r="AA62"/>
      <c r="AB62" s="286"/>
      <c r="AC62" s="272" t="str">
        <f t="shared" si="25"/>
        <v/>
      </c>
      <c r="AD62" s="267" t="str">
        <f t="shared" si="26"/>
        <v/>
      </c>
      <c r="AE62" s="267" t="str">
        <f t="shared" si="27"/>
        <v/>
      </c>
      <c r="AF62" s="267" t="str">
        <f t="shared" si="28"/>
        <v/>
      </c>
      <c r="AG62" s="267" t="str">
        <f t="shared" si="29"/>
        <v/>
      </c>
      <c r="AH62" s="267" t="str">
        <f t="shared" si="30"/>
        <v/>
      </c>
      <c r="AI62" s="267" t="str">
        <f t="shared" si="31"/>
        <v/>
      </c>
      <c r="AJ62" s="267" t="str">
        <f t="shared" si="32"/>
        <v/>
      </c>
      <c r="AK62" s="267" t="str">
        <f t="shared" si="33"/>
        <v/>
      </c>
      <c r="AL62" s="267" t="str">
        <f t="shared" si="34"/>
        <v/>
      </c>
      <c r="AM62" s="267" t="str">
        <f t="shared" si="35"/>
        <v/>
      </c>
      <c r="AN62" s="267" t="str">
        <f t="shared" si="36"/>
        <v/>
      </c>
      <c r="AO62" s="267" t="str">
        <f t="shared" si="37"/>
        <v/>
      </c>
      <c r="AP62" s="267" t="str">
        <f t="shared" si="38"/>
        <v/>
      </c>
      <c r="AQ62" s="267">
        <f t="shared" si="39"/>
        <v>0.3125</v>
      </c>
      <c r="AR62" s="267" t="str">
        <f t="shared" si="40"/>
        <v/>
      </c>
      <c r="AS62" s="267">
        <f t="shared" si="41"/>
        <v>0.9375</v>
      </c>
      <c r="AT62" s="267">
        <f t="shared" si="42"/>
        <v>2.5</v>
      </c>
      <c r="AU62" s="267">
        <f t="shared" si="43"/>
        <v>1.875</v>
      </c>
      <c r="AV62" s="267" t="str">
        <f t="shared" si="44"/>
        <v/>
      </c>
      <c r="AW62" s="271" t="str">
        <f t="shared" si="45"/>
        <v/>
      </c>
    </row>
    <row r="63" spans="3:95">
      <c r="C63" s="32">
        <v>1998</v>
      </c>
      <c r="D63" s="32" t="s">
        <v>511</v>
      </c>
      <c r="E63" s="32" t="s">
        <v>564</v>
      </c>
      <c r="F63" s="32" t="s">
        <v>565</v>
      </c>
      <c r="G63" s="32" t="s">
        <v>337</v>
      </c>
      <c r="H63" s="285"/>
      <c r="I63"/>
      <c r="J63"/>
      <c r="K63"/>
      <c r="L63"/>
      <c r="M63"/>
      <c r="N63"/>
      <c r="O63"/>
      <c r="P63"/>
      <c r="Q63">
        <v>4</v>
      </c>
      <c r="R63">
        <v>2</v>
      </c>
      <c r="S63"/>
      <c r="T63"/>
      <c r="U63">
        <v>1</v>
      </c>
      <c r="V63"/>
      <c r="W63">
        <v>3</v>
      </c>
      <c r="X63"/>
      <c r="Y63"/>
      <c r="Z63"/>
      <c r="AA63"/>
      <c r="AB63" s="286">
        <v>2</v>
      </c>
      <c r="AC63" s="272" t="str">
        <f t="shared" si="25"/>
        <v/>
      </c>
      <c r="AD63" s="267" t="str">
        <f t="shared" si="26"/>
        <v/>
      </c>
      <c r="AE63" s="267" t="str">
        <f t="shared" si="27"/>
        <v/>
      </c>
      <c r="AF63" s="267" t="str">
        <f t="shared" si="28"/>
        <v/>
      </c>
      <c r="AG63" s="267" t="str">
        <f t="shared" si="29"/>
        <v/>
      </c>
      <c r="AH63" s="267" t="str">
        <f t="shared" si="30"/>
        <v/>
      </c>
      <c r="AI63" s="267" t="str">
        <f t="shared" si="31"/>
        <v/>
      </c>
      <c r="AJ63" s="267" t="str">
        <f t="shared" si="32"/>
        <v/>
      </c>
      <c r="AK63" s="267" t="str">
        <f t="shared" si="33"/>
        <v/>
      </c>
      <c r="AL63" s="267">
        <f t="shared" si="34"/>
        <v>10</v>
      </c>
      <c r="AM63" s="267">
        <f t="shared" si="35"/>
        <v>5</v>
      </c>
      <c r="AN63" s="267" t="str">
        <f t="shared" si="36"/>
        <v/>
      </c>
      <c r="AO63" s="267" t="str">
        <f t="shared" si="37"/>
        <v/>
      </c>
      <c r="AP63" s="267">
        <f t="shared" si="38"/>
        <v>0.3125</v>
      </c>
      <c r="AQ63" s="267" t="str">
        <f t="shared" si="39"/>
        <v/>
      </c>
      <c r="AR63" s="267">
        <f t="shared" si="40"/>
        <v>0.9375</v>
      </c>
      <c r="AS63" s="267" t="str">
        <f t="shared" si="41"/>
        <v/>
      </c>
      <c r="AT63" s="267" t="str">
        <f t="shared" si="42"/>
        <v/>
      </c>
      <c r="AU63" s="267" t="str">
        <f t="shared" si="43"/>
        <v/>
      </c>
      <c r="AV63" s="267" t="str">
        <f t="shared" si="44"/>
        <v/>
      </c>
      <c r="AW63" s="271">
        <f t="shared" si="45"/>
        <v>2.5</v>
      </c>
    </row>
    <row r="64" spans="3:95">
      <c r="C64" s="32">
        <v>1998</v>
      </c>
      <c r="D64" s="32" t="s">
        <v>512</v>
      </c>
      <c r="E64" s="32" t="s">
        <v>564</v>
      </c>
      <c r="F64" s="32" t="s">
        <v>565</v>
      </c>
      <c r="G64" s="32" t="s">
        <v>286</v>
      </c>
      <c r="H64" s="285">
        <v>3</v>
      </c>
      <c r="I64">
        <v>2</v>
      </c>
      <c r="J64">
        <v>2</v>
      </c>
      <c r="K64"/>
      <c r="L64"/>
      <c r="M64"/>
      <c r="N64"/>
      <c r="O64"/>
      <c r="P64"/>
      <c r="Q64"/>
      <c r="R64"/>
      <c r="S64">
        <v>2</v>
      </c>
      <c r="T64">
        <v>1</v>
      </c>
      <c r="U64"/>
      <c r="V64"/>
      <c r="W64"/>
      <c r="X64"/>
      <c r="Y64"/>
      <c r="Z64"/>
      <c r="AA64">
        <v>2</v>
      </c>
      <c r="AB64" s="286"/>
      <c r="AC64" s="272">
        <f t="shared" si="25"/>
        <v>7.5</v>
      </c>
      <c r="AD64" s="267">
        <f t="shared" si="26"/>
        <v>5</v>
      </c>
      <c r="AE64" s="267">
        <f t="shared" si="27"/>
        <v>5</v>
      </c>
      <c r="AF64" s="267" t="str">
        <f t="shared" si="28"/>
        <v/>
      </c>
      <c r="AG64" s="267" t="str">
        <f t="shared" si="29"/>
        <v/>
      </c>
      <c r="AH64" s="267" t="str">
        <f t="shared" si="30"/>
        <v/>
      </c>
      <c r="AI64" s="267" t="str">
        <f t="shared" si="31"/>
        <v/>
      </c>
      <c r="AJ64" s="267" t="str">
        <f t="shared" si="32"/>
        <v/>
      </c>
      <c r="AK64" s="267" t="str">
        <f t="shared" si="33"/>
        <v/>
      </c>
      <c r="AL64" s="267" t="str">
        <f t="shared" si="34"/>
        <v/>
      </c>
      <c r="AM64" s="267" t="str">
        <f t="shared" si="35"/>
        <v/>
      </c>
      <c r="AN64" s="267">
        <f t="shared" si="36"/>
        <v>1.25</v>
      </c>
      <c r="AO64" s="267">
        <f t="shared" si="37"/>
        <v>0.625</v>
      </c>
      <c r="AP64" s="267" t="str">
        <f t="shared" si="38"/>
        <v/>
      </c>
      <c r="AQ64" s="267" t="str">
        <f t="shared" si="39"/>
        <v/>
      </c>
      <c r="AR64" s="267" t="str">
        <f t="shared" si="40"/>
        <v/>
      </c>
      <c r="AS64" s="267" t="str">
        <f t="shared" si="41"/>
        <v/>
      </c>
      <c r="AT64" s="267" t="str">
        <f t="shared" si="42"/>
        <v/>
      </c>
      <c r="AU64" s="267" t="str">
        <f t="shared" si="43"/>
        <v/>
      </c>
      <c r="AV64" s="267">
        <f t="shared" si="44"/>
        <v>5</v>
      </c>
      <c r="AW64" s="271" t="str">
        <f t="shared" si="45"/>
        <v/>
      </c>
    </row>
    <row r="65" spans="3:49">
      <c r="C65" s="32">
        <v>1998</v>
      </c>
      <c r="D65" s="32" t="s">
        <v>512</v>
      </c>
      <c r="E65" s="32" t="s">
        <v>564</v>
      </c>
      <c r="F65" s="32" t="s">
        <v>565</v>
      </c>
      <c r="G65" s="32" t="s">
        <v>563</v>
      </c>
      <c r="H65" s="285"/>
      <c r="I65"/>
      <c r="J65"/>
      <c r="K65">
        <v>1</v>
      </c>
      <c r="L65">
        <v>1</v>
      </c>
      <c r="M65">
        <v>2</v>
      </c>
      <c r="N65">
        <v>3</v>
      </c>
      <c r="O65">
        <v>1</v>
      </c>
      <c r="P65">
        <v>3</v>
      </c>
      <c r="Q65"/>
      <c r="R65"/>
      <c r="S65"/>
      <c r="T65"/>
      <c r="U65"/>
      <c r="V65"/>
      <c r="W65"/>
      <c r="X65"/>
      <c r="Y65"/>
      <c r="Z65"/>
      <c r="AA65"/>
      <c r="AB65" s="286"/>
      <c r="AC65" s="272" t="str">
        <f t="shared" si="25"/>
        <v/>
      </c>
      <c r="AD65" s="267" t="str">
        <f t="shared" si="26"/>
        <v/>
      </c>
      <c r="AE65" s="267" t="str">
        <f t="shared" si="27"/>
        <v/>
      </c>
      <c r="AF65" s="267">
        <f t="shared" si="28"/>
        <v>1</v>
      </c>
      <c r="AG65" s="267">
        <f t="shared" si="29"/>
        <v>1</v>
      </c>
      <c r="AH65" s="267">
        <f t="shared" si="30"/>
        <v>1.5</v>
      </c>
      <c r="AI65" s="267">
        <f t="shared" si="31"/>
        <v>2.25</v>
      </c>
      <c r="AJ65" s="267">
        <f t="shared" si="32"/>
        <v>0.75</v>
      </c>
      <c r="AK65" s="267">
        <f t="shared" si="33"/>
        <v>2.25</v>
      </c>
      <c r="AL65" s="267" t="str">
        <f t="shared" si="34"/>
        <v/>
      </c>
      <c r="AM65" s="267" t="str">
        <f t="shared" si="35"/>
        <v/>
      </c>
      <c r="AN65" s="267" t="str">
        <f t="shared" si="36"/>
        <v/>
      </c>
      <c r="AO65" s="267" t="str">
        <f t="shared" si="37"/>
        <v/>
      </c>
      <c r="AP65" s="267" t="str">
        <f t="shared" si="38"/>
        <v/>
      </c>
      <c r="AQ65" s="267" t="str">
        <f t="shared" si="39"/>
        <v/>
      </c>
      <c r="AR65" s="267" t="str">
        <f t="shared" si="40"/>
        <v/>
      </c>
      <c r="AS65" s="267" t="str">
        <f t="shared" si="41"/>
        <v/>
      </c>
      <c r="AT65" s="267" t="str">
        <f t="shared" si="42"/>
        <v/>
      </c>
      <c r="AU65" s="267" t="str">
        <f t="shared" si="43"/>
        <v/>
      </c>
      <c r="AV65" s="267" t="str">
        <f t="shared" si="44"/>
        <v/>
      </c>
      <c r="AW65" s="271" t="str">
        <f t="shared" si="45"/>
        <v/>
      </c>
    </row>
    <row r="66" spans="3:49">
      <c r="C66" s="32">
        <v>1998</v>
      </c>
      <c r="D66" s="32" t="s">
        <v>512</v>
      </c>
      <c r="E66" s="32" t="s">
        <v>564</v>
      </c>
      <c r="F66" s="32" t="s">
        <v>565</v>
      </c>
      <c r="G66" s="32" t="s">
        <v>337</v>
      </c>
      <c r="H66" s="285"/>
      <c r="I66"/>
      <c r="J66"/>
      <c r="K66"/>
      <c r="L66"/>
      <c r="M66"/>
      <c r="N66"/>
      <c r="O66"/>
      <c r="P66"/>
      <c r="Q66">
        <v>1</v>
      </c>
      <c r="R66">
        <v>1</v>
      </c>
      <c r="S66"/>
      <c r="T66"/>
      <c r="U66">
        <v>1</v>
      </c>
      <c r="V66"/>
      <c r="W66">
        <v>4</v>
      </c>
      <c r="X66"/>
      <c r="Y66"/>
      <c r="Z66"/>
      <c r="AA66"/>
      <c r="AB66" s="286">
        <v>2</v>
      </c>
      <c r="AC66" s="272" t="str">
        <f t="shared" si="25"/>
        <v/>
      </c>
      <c r="AD66" s="267" t="str">
        <f t="shared" si="26"/>
        <v/>
      </c>
      <c r="AE66" s="267" t="str">
        <f t="shared" si="27"/>
        <v/>
      </c>
      <c r="AF66" s="267" t="str">
        <f t="shared" si="28"/>
        <v/>
      </c>
      <c r="AG66" s="267" t="str">
        <f t="shared" si="29"/>
        <v/>
      </c>
      <c r="AH66" s="267" t="str">
        <f t="shared" si="30"/>
        <v/>
      </c>
      <c r="AI66" s="267" t="str">
        <f t="shared" si="31"/>
        <v/>
      </c>
      <c r="AJ66" s="267" t="str">
        <f t="shared" si="32"/>
        <v/>
      </c>
      <c r="AK66" s="267" t="str">
        <f t="shared" si="33"/>
        <v/>
      </c>
      <c r="AL66" s="267">
        <f t="shared" si="34"/>
        <v>2.5</v>
      </c>
      <c r="AM66" s="267">
        <f t="shared" si="35"/>
        <v>2.5</v>
      </c>
      <c r="AN66" s="267" t="str">
        <f t="shared" si="36"/>
        <v/>
      </c>
      <c r="AO66" s="267" t="str">
        <f t="shared" si="37"/>
        <v/>
      </c>
      <c r="AP66" s="267">
        <f t="shared" si="38"/>
        <v>0.3125</v>
      </c>
      <c r="AQ66" s="267" t="str">
        <f t="shared" si="39"/>
        <v/>
      </c>
      <c r="AR66" s="267">
        <f t="shared" si="40"/>
        <v>1.25</v>
      </c>
      <c r="AS66" s="267" t="str">
        <f t="shared" si="41"/>
        <v/>
      </c>
      <c r="AT66" s="267" t="str">
        <f t="shared" si="42"/>
        <v/>
      </c>
      <c r="AU66" s="267" t="str">
        <f t="shared" si="43"/>
        <v/>
      </c>
      <c r="AV66" s="267" t="str">
        <f t="shared" si="44"/>
        <v/>
      </c>
      <c r="AW66" s="271">
        <f t="shared" si="45"/>
        <v>2.5</v>
      </c>
    </row>
    <row r="67" spans="3:49">
      <c r="C67" s="32">
        <v>1998</v>
      </c>
      <c r="D67" s="32" t="s">
        <v>512</v>
      </c>
      <c r="E67" s="32" t="s">
        <v>564</v>
      </c>
      <c r="F67" s="32" t="s">
        <v>565</v>
      </c>
      <c r="G67" s="32" t="s">
        <v>559</v>
      </c>
      <c r="H67" s="285"/>
      <c r="I67"/>
      <c r="J67"/>
      <c r="K67"/>
      <c r="L67"/>
      <c r="M67"/>
      <c r="N67"/>
      <c r="O67"/>
      <c r="P67"/>
      <c r="Q67"/>
      <c r="R67"/>
      <c r="S67"/>
      <c r="T67"/>
      <c r="U67"/>
      <c r="V67">
        <v>4</v>
      </c>
      <c r="W67"/>
      <c r="X67">
        <v>4</v>
      </c>
      <c r="Y67">
        <v>2</v>
      </c>
      <c r="Z67">
        <v>2</v>
      </c>
      <c r="AA67"/>
      <c r="AB67" s="286"/>
      <c r="AC67" s="272" t="str">
        <f t="shared" si="25"/>
        <v/>
      </c>
      <c r="AD67" s="267" t="str">
        <f t="shared" si="26"/>
        <v/>
      </c>
      <c r="AE67" s="267" t="str">
        <f t="shared" si="27"/>
        <v/>
      </c>
      <c r="AF67" s="267" t="str">
        <f t="shared" si="28"/>
        <v/>
      </c>
      <c r="AG67" s="267" t="str">
        <f t="shared" si="29"/>
        <v/>
      </c>
      <c r="AH67" s="267" t="str">
        <f t="shared" si="30"/>
        <v/>
      </c>
      <c r="AI67" s="267" t="str">
        <f t="shared" si="31"/>
        <v/>
      </c>
      <c r="AJ67" s="267" t="str">
        <f t="shared" si="32"/>
        <v/>
      </c>
      <c r="AK67" s="267" t="str">
        <f t="shared" si="33"/>
        <v/>
      </c>
      <c r="AL67" s="267" t="str">
        <f t="shared" si="34"/>
        <v/>
      </c>
      <c r="AM67" s="267" t="str">
        <f t="shared" si="35"/>
        <v/>
      </c>
      <c r="AN67" s="267" t="str">
        <f t="shared" si="36"/>
        <v/>
      </c>
      <c r="AO67" s="267" t="str">
        <f t="shared" si="37"/>
        <v/>
      </c>
      <c r="AP67" s="267" t="str">
        <f t="shared" si="38"/>
        <v/>
      </c>
      <c r="AQ67" s="267">
        <f t="shared" si="39"/>
        <v>1.25</v>
      </c>
      <c r="AR67" s="267" t="str">
        <f t="shared" si="40"/>
        <v/>
      </c>
      <c r="AS67" s="267">
        <f t="shared" si="41"/>
        <v>1.25</v>
      </c>
      <c r="AT67" s="267">
        <f t="shared" si="42"/>
        <v>1.25</v>
      </c>
      <c r="AU67" s="267">
        <f t="shared" si="43"/>
        <v>1.25</v>
      </c>
      <c r="AV67" s="267" t="str">
        <f t="shared" si="44"/>
        <v/>
      </c>
      <c r="AW67" s="271" t="str">
        <f t="shared" si="45"/>
        <v/>
      </c>
    </row>
    <row r="68" spans="3:49">
      <c r="C68" s="32">
        <v>1999</v>
      </c>
      <c r="D68" s="32" t="s">
        <v>557</v>
      </c>
      <c r="E68" s="32" t="s">
        <v>557</v>
      </c>
      <c r="F68" s="32" t="s">
        <v>558</v>
      </c>
      <c r="G68" s="32" t="s">
        <v>559</v>
      </c>
      <c r="H68" s="285"/>
      <c r="I68"/>
      <c r="J68"/>
      <c r="K68"/>
      <c r="L68"/>
      <c r="M68"/>
      <c r="N68"/>
      <c r="O68"/>
      <c r="P68"/>
      <c r="Q68"/>
      <c r="R68"/>
      <c r="S68"/>
      <c r="T68"/>
      <c r="U68"/>
      <c r="V68">
        <v>4</v>
      </c>
      <c r="W68"/>
      <c r="X68">
        <v>4</v>
      </c>
      <c r="Y68">
        <v>4</v>
      </c>
      <c r="Z68" t="s">
        <v>103</v>
      </c>
      <c r="AA68"/>
      <c r="AB68" s="286"/>
      <c r="AC68" s="272" t="str">
        <f t="shared" si="25"/>
        <v/>
      </c>
      <c r="AD68" s="267" t="str">
        <f t="shared" si="26"/>
        <v/>
      </c>
      <c r="AE68" s="267" t="str">
        <f t="shared" si="27"/>
        <v/>
      </c>
      <c r="AF68" s="267" t="str">
        <f t="shared" si="28"/>
        <v/>
      </c>
      <c r="AG68" s="267" t="str">
        <f t="shared" si="29"/>
        <v/>
      </c>
      <c r="AH68" s="267" t="str">
        <f t="shared" si="30"/>
        <v/>
      </c>
      <c r="AI68" s="267" t="str">
        <f t="shared" si="31"/>
        <v/>
      </c>
      <c r="AJ68" s="267" t="str">
        <f t="shared" si="32"/>
        <v/>
      </c>
      <c r="AK68" s="267" t="str">
        <f t="shared" si="33"/>
        <v/>
      </c>
      <c r="AL68" s="267" t="str">
        <f t="shared" si="34"/>
        <v/>
      </c>
      <c r="AM68" s="267" t="str">
        <f t="shared" si="35"/>
        <v/>
      </c>
      <c r="AN68" s="267" t="str">
        <f t="shared" si="36"/>
        <v/>
      </c>
      <c r="AO68" s="267" t="str">
        <f t="shared" si="37"/>
        <v/>
      </c>
      <c r="AP68" s="267" t="str">
        <f t="shared" si="38"/>
        <v/>
      </c>
      <c r="AQ68" s="267">
        <f t="shared" si="39"/>
        <v>1.25</v>
      </c>
      <c r="AR68" s="267" t="str">
        <f t="shared" si="40"/>
        <v/>
      </c>
      <c r="AS68" s="267">
        <f t="shared" si="41"/>
        <v>1.25</v>
      </c>
      <c r="AT68" s="267">
        <f t="shared" si="42"/>
        <v>2.5</v>
      </c>
      <c r="AU68" s="267" t="str">
        <f t="shared" si="43"/>
        <v/>
      </c>
      <c r="AV68" s="267" t="str">
        <f t="shared" si="44"/>
        <v/>
      </c>
      <c r="AW68" s="271" t="str">
        <f t="shared" si="45"/>
        <v/>
      </c>
    </row>
    <row r="69" spans="3:49">
      <c r="C69" s="32">
        <v>1999</v>
      </c>
      <c r="D69" s="32" t="s">
        <v>557</v>
      </c>
      <c r="E69" s="32" t="s">
        <v>557</v>
      </c>
      <c r="F69" s="32" t="s">
        <v>558</v>
      </c>
      <c r="G69" s="32" t="s">
        <v>559</v>
      </c>
      <c r="H69" s="285"/>
      <c r="I69"/>
      <c r="J69"/>
      <c r="K69"/>
      <c r="L69"/>
      <c r="M69"/>
      <c r="N69"/>
      <c r="O69"/>
      <c r="P69"/>
      <c r="Q69"/>
      <c r="R69"/>
      <c r="S69"/>
      <c r="T69"/>
      <c r="U69"/>
      <c r="V69">
        <v>4</v>
      </c>
      <c r="W69"/>
      <c r="X69">
        <v>4</v>
      </c>
      <c r="Y69">
        <v>4</v>
      </c>
      <c r="Z69" t="s">
        <v>103</v>
      </c>
      <c r="AA69"/>
      <c r="AB69" s="286"/>
      <c r="AC69" s="272" t="str">
        <f t="shared" si="25"/>
        <v/>
      </c>
      <c r="AD69" s="267" t="str">
        <f t="shared" si="26"/>
        <v/>
      </c>
      <c r="AE69" s="267" t="str">
        <f t="shared" si="27"/>
        <v/>
      </c>
      <c r="AF69" s="267" t="str">
        <f t="shared" si="28"/>
        <v/>
      </c>
      <c r="AG69" s="267" t="str">
        <f t="shared" si="29"/>
        <v/>
      </c>
      <c r="AH69" s="267" t="str">
        <f t="shared" si="30"/>
        <v/>
      </c>
      <c r="AI69" s="267" t="str">
        <f t="shared" si="31"/>
        <v/>
      </c>
      <c r="AJ69" s="267" t="str">
        <f t="shared" si="32"/>
        <v/>
      </c>
      <c r="AK69" s="267" t="str">
        <f t="shared" si="33"/>
        <v/>
      </c>
      <c r="AL69" s="267" t="str">
        <f t="shared" si="34"/>
        <v/>
      </c>
      <c r="AM69" s="267" t="str">
        <f t="shared" si="35"/>
        <v/>
      </c>
      <c r="AN69" s="267" t="str">
        <f t="shared" si="36"/>
        <v/>
      </c>
      <c r="AO69" s="267" t="str">
        <f t="shared" si="37"/>
        <v/>
      </c>
      <c r="AP69" s="267" t="str">
        <f t="shared" si="38"/>
        <v/>
      </c>
      <c r="AQ69" s="267">
        <f t="shared" si="39"/>
        <v>1.25</v>
      </c>
      <c r="AR69" s="267" t="str">
        <f t="shared" si="40"/>
        <v/>
      </c>
      <c r="AS69" s="267">
        <f t="shared" si="41"/>
        <v>1.25</v>
      </c>
      <c r="AT69" s="267">
        <f t="shared" si="42"/>
        <v>2.5</v>
      </c>
      <c r="AU69" s="267" t="str">
        <f t="shared" si="43"/>
        <v/>
      </c>
      <c r="AV69" s="267" t="str">
        <f t="shared" si="44"/>
        <v/>
      </c>
      <c r="AW69" s="271" t="str">
        <f t="shared" si="45"/>
        <v/>
      </c>
    </row>
    <row r="70" spans="3:49">
      <c r="C70" s="32">
        <v>1999</v>
      </c>
      <c r="D70" s="32" t="s">
        <v>445</v>
      </c>
      <c r="E70" s="32" t="s">
        <v>561</v>
      </c>
      <c r="F70" s="32" t="s">
        <v>558</v>
      </c>
      <c r="G70" s="32" t="s">
        <v>337</v>
      </c>
      <c r="H70" s="285"/>
      <c r="I70"/>
      <c r="J70"/>
      <c r="K70"/>
      <c r="L70"/>
      <c r="M70"/>
      <c r="N70"/>
      <c r="O70"/>
      <c r="P70"/>
      <c r="Q70">
        <v>3</v>
      </c>
      <c r="R70">
        <v>2</v>
      </c>
      <c r="S70"/>
      <c r="T70"/>
      <c r="U70">
        <v>4</v>
      </c>
      <c r="V70"/>
      <c r="W70">
        <v>4</v>
      </c>
      <c r="X70"/>
      <c r="Y70"/>
      <c r="Z70"/>
      <c r="AA70"/>
      <c r="AB70" s="286">
        <v>4</v>
      </c>
      <c r="AC70" s="272" t="str">
        <f t="shared" si="25"/>
        <v/>
      </c>
      <c r="AD70" s="267" t="str">
        <f t="shared" si="26"/>
        <v/>
      </c>
      <c r="AE70" s="267" t="str">
        <f t="shared" si="27"/>
        <v/>
      </c>
      <c r="AF70" s="267" t="str">
        <f t="shared" si="28"/>
        <v/>
      </c>
      <c r="AG70" s="267" t="str">
        <f t="shared" si="29"/>
        <v/>
      </c>
      <c r="AH70" s="267" t="str">
        <f t="shared" si="30"/>
        <v/>
      </c>
      <c r="AI70" s="267" t="str">
        <f t="shared" si="31"/>
        <v/>
      </c>
      <c r="AJ70" s="267" t="str">
        <f t="shared" si="32"/>
        <v/>
      </c>
      <c r="AK70" s="267" t="str">
        <f t="shared" si="33"/>
        <v/>
      </c>
      <c r="AL70" s="267">
        <f t="shared" si="34"/>
        <v>7.5</v>
      </c>
      <c r="AM70" s="267">
        <f t="shared" si="35"/>
        <v>5</v>
      </c>
      <c r="AN70" s="267" t="str">
        <f t="shared" si="36"/>
        <v/>
      </c>
      <c r="AO70" s="267" t="str">
        <f t="shared" si="37"/>
        <v/>
      </c>
      <c r="AP70" s="267">
        <f t="shared" si="38"/>
        <v>1.25</v>
      </c>
      <c r="AQ70" s="267" t="str">
        <f t="shared" si="39"/>
        <v/>
      </c>
      <c r="AR70" s="267">
        <f t="shared" si="40"/>
        <v>1.25</v>
      </c>
      <c r="AS70" s="267" t="str">
        <f t="shared" si="41"/>
        <v/>
      </c>
      <c r="AT70" s="267" t="str">
        <f t="shared" si="42"/>
        <v/>
      </c>
      <c r="AU70" s="267" t="str">
        <f t="shared" si="43"/>
        <v/>
      </c>
      <c r="AV70" s="267" t="str">
        <f t="shared" si="44"/>
        <v/>
      </c>
      <c r="AW70" s="271">
        <f t="shared" si="45"/>
        <v>5</v>
      </c>
    </row>
    <row r="71" spans="3:49">
      <c r="C71" s="32">
        <v>1999</v>
      </c>
      <c r="D71" s="32" t="s">
        <v>511</v>
      </c>
      <c r="E71" s="32" t="s">
        <v>561</v>
      </c>
      <c r="F71" s="32" t="s">
        <v>558</v>
      </c>
      <c r="G71" s="32" t="s">
        <v>337</v>
      </c>
      <c r="H71" s="285"/>
      <c r="I71"/>
      <c r="J71"/>
      <c r="K71"/>
      <c r="L71"/>
      <c r="M71"/>
      <c r="N71"/>
      <c r="O71"/>
      <c r="P71"/>
      <c r="Q71">
        <v>3</v>
      </c>
      <c r="R71">
        <v>2</v>
      </c>
      <c r="S71"/>
      <c r="T71"/>
      <c r="U71">
        <v>4</v>
      </c>
      <c r="V71"/>
      <c r="W71">
        <v>4</v>
      </c>
      <c r="X71"/>
      <c r="Y71"/>
      <c r="Z71"/>
      <c r="AA71"/>
      <c r="AB71" s="286">
        <v>4</v>
      </c>
      <c r="AC71" s="272" t="str">
        <f t="shared" si="25"/>
        <v/>
      </c>
      <c r="AD71" s="267" t="str">
        <f t="shared" si="26"/>
        <v/>
      </c>
      <c r="AE71" s="267" t="str">
        <f t="shared" si="27"/>
        <v/>
      </c>
      <c r="AF71" s="267" t="str">
        <f t="shared" si="28"/>
        <v/>
      </c>
      <c r="AG71" s="267" t="str">
        <f t="shared" si="29"/>
        <v/>
      </c>
      <c r="AH71" s="267" t="str">
        <f t="shared" si="30"/>
        <v/>
      </c>
      <c r="AI71" s="267" t="str">
        <f t="shared" si="31"/>
        <v/>
      </c>
      <c r="AJ71" s="267" t="str">
        <f t="shared" si="32"/>
        <v/>
      </c>
      <c r="AK71" s="267" t="str">
        <f t="shared" si="33"/>
        <v/>
      </c>
      <c r="AL71" s="267">
        <f t="shared" si="34"/>
        <v>7.5</v>
      </c>
      <c r="AM71" s="267">
        <f t="shared" si="35"/>
        <v>5</v>
      </c>
      <c r="AN71" s="267" t="str">
        <f t="shared" si="36"/>
        <v/>
      </c>
      <c r="AO71" s="267" t="str">
        <f t="shared" si="37"/>
        <v/>
      </c>
      <c r="AP71" s="267">
        <f t="shared" si="38"/>
        <v>1.25</v>
      </c>
      <c r="AQ71" s="267" t="str">
        <f t="shared" si="39"/>
        <v/>
      </c>
      <c r="AR71" s="267">
        <f t="shared" si="40"/>
        <v>1.25</v>
      </c>
      <c r="AS71" s="267" t="str">
        <f t="shared" si="41"/>
        <v/>
      </c>
      <c r="AT71" s="267" t="str">
        <f t="shared" si="42"/>
        <v/>
      </c>
      <c r="AU71" s="267" t="str">
        <f t="shared" si="43"/>
        <v/>
      </c>
      <c r="AV71" s="267" t="str">
        <f t="shared" si="44"/>
        <v/>
      </c>
      <c r="AW71" s="271">
        <f t="shared" si="45"/>
        <v>5</v>
      </c>
    </row>
    <row r="72" spans="3:49">
      <c r="C72" s="32">
        <v>1999</v>
      </c>
      <c r="D72" s="32" t="s">
        <v>445</v>
      </c>
      <c r="E72" s="32" t="s">
        <v>561</v>
      </c>
      <c r="F72" s="32" t="s">
        <v>558</v>
      </c>
      <c r="G72" s="32" t="s">
        <v>286</v>
      </c>
      <c r="H72" s="285">
        <v>4</v>
      </c>
      <c r="I72">
        <v>4</v>
      </c>
      <c r="J72">
        <v>4</v>
      </c>
      <c r="K72"/>
      <c r="L72"/>
      <c r="M72"/>
      <c r="N72"/>
      <c r="O72"/>
      <c r="P72"/>
      <c r="Q72"/>
      <c r="R72"/>
      <c r="S72">
        <v>4</v>
      </c>
      <c r="T72">
        <v>4</v>
      </c>
      <c r="U72"/>
      <c r="V72"/>
      <c r="W72"/>
      <c r="X72"/>
      <c r="Y72"/>
      <c r="Z72"/>
      <c r="AA72">
        <v>4</v>
      </c>
      <c r="AB72" s="286"/>
      <c r="AC72" s="272">
        <f t="shared" si="25"/>
        <v>10</v>
      </c>
      <c r="AD72" s="267">
        <f t="shared" si="26"/>
        <v>10</v>
      </c>
      <c r="AE72" s="267">
        <f t="shared" si="27"/>
        <v>10</v>
      </c>
      <c r="AF72" s="267" t="str">
        <f t="shared" si="28"/>
        <v/>
      </c>
      <c r="AG72" s="267" t="str">
        <f t="shared" si="29"/>
        <v/>
      </c>
      <c r="AH72" s="267" t="str">
        <f t="shared" si="30"/>
        <v/>
      </c>
      <c r="AI72" s="267" t="str">
        <f t="shared" si="31"/>
        <v/>
      </c>
      <c r="AJ72" s="267" t="str">
        <f t="shared" si="32"/>
        <v/>
      </c>
      <c r="AK72" s="267" t="str">
        <f t="shared" si="33"/>
        <v/>
      </c>
      <c r="AL72" s="267" t="str">
        <f t="shared" si="34"/>
        <v/>
      </c>
      <c r="AM72" s="267" t="str">
        <f t="shared" si="35"/>
        <v/>
      </c>
      <c r="AN72" s="267">
        <f t="shared" si="36"/>
        <v>2.5</v>
      </c>
      <c r="AO72" s="267">
        <f t="shared" si="37"/>
        <v>2.5</v>
      </c>
      <c r="AP72" s="267" t="str">
        <f t="shared" si="38"/>
        <v/>
      </c>
      <c r="AQ72" s="267" t="str">
        <f t="shared" si="39"/>
        <v/>
      </c>
      <c r="AR72" s="267" t="str">
        <f t="shared" si="40"/>
        <v/>
      </c>
      <c r="AS72" s="267" t="str">
        <f t="shared" si="41"/>
        <v/>
      </c>
      <c r="AT72" s="267" t="str">
        <f t="shared" si="42"/>
        <v/>
      </c>
      <c r="AU72" s="267" t="str">
        <f t="shared" si="43"/>
        <v/>
      </c>
      <c r="AV72" s="267">
        <f t="shared" si="44"/>
        <v>10</v>
      </c>
      <c r="AW72" s="271" t="str">
        <f t="shared" si="45"/>
        <v/>
      </c>
    </row>
    <row r="73" spans="3:49">
      <c r="C73" s="32">
        <v>1999</v>
      </c>
      <c r="D73" s="32" t="s">
        <v>510</v>
      </c>
      <c r="E73" s="32" t="s">
        <v>561</v>
      </c>
      <c r="F73" s="32" t="s">
        <v>558</v>
      </c>
      <c r="G73" s="32" t="s">
        <v>286</v>
      </c>
      <c r="H73" s="285">
        <v>3</v>
      </c>
      <c r="I73">
        <v>3</v>
      </c>
      <c r="J73">
        <v>4</v>
      </c>
      <c r="K73"/>
      <c r="L73"/>
      <c r="M73"/>
      <c r="N73"/>
      <c r="O73"/>
      <c r="P73"/>
      <c r="Q73"/>
      <c r="R73"/>
      <c r="S73">
        <v>3</v>
      </c>
      <c r="T73">
        <v>3</v>
      </c>
      <c r="U73"/>
      <c r="V73"/>
      <c r="W73"/>
      <c r="X73"/>
      <c r="Y73"/>
      <c r="Z73"/>
      <c r="AA73">
        <v>4</v>
      </c>
      <c r="AB73" s="286"/>
      <c r="AC73" s="272">
        <f t="shared" si="25"/>
        <v>7.5</v>
      </c>
      <c r="AD73" s="267">
        <f t="shared" si="26"/>
        <v>7.5</v>
      </c>
      <c r="AE73" s="267">
        <f t="shared" si="27"/>
        <v>10</v>
      </c>
      <c r="AF73" s="267" t="str">
        <f t="shared" si="28"/>
        <v/>
      </c>
      <c r="AG73" s="267" t="str">
        <f t="shared" si="29"/>
        <v/>
      </c>
      <c r="AH73" s="267" t="str">
        <f t="shared" si="30"/>
        <v/>
      </c>
      <c r="AI73" s="267" t="str">
        <f t="shared" si="31"/>
        <v/>
      </c>
      <c r="AJ73" s="267" t="str">
        <f t="shared" si="32"/>
        <v/>
      </c>
      <c r="AK73" s="267" t="str">
        <f t="shared" si="33"/>
        <v/>
      </c>
      <c r="AL73" s="267" t="str">
        <f t="shared" si="34"/>
        <v/>
      </c>
      <c r="AM73" s="267" t="str">
        <f t="shared" si="35"/>
        <v/>
      </c>
      <c r="AN73" s="267">
        <f t="shared" si="36"/>
        <v>1.875</v>
      </c>
      <c r="AO73" s="267">
        <f t="shared" si="37"/>
        <v>1.875</v>
      </c>
      <c r="AP73" s="267" t="str">
        <f t="shared" si="38"/>
        <v/>
      </c>
      <c r="AQ73" s="267" t="str">
        <f t="shared" si="39"/>
        <v/>
      </c>
      <c r="AR73" s="267" t="str">
        <f t="shared" si="40"/>
        <v/>
      </c>
      <c r="AS73" s="267" t="str">
        <f t="shared" si="41"/>
        <v/>
      </c>
      <c r="AT73" s="267" t="str">
        <f t="shared" si="42"/>
        <v/>
      </c>
      <c r="AU73" s="267" t="str">
        <f t="shared" si="43"/>
        <v/>
      </c>
      <c r="AV73" s="267">
        <f t="shared" si="44"/>
        <v>10</v>
      </c>
      <c r="AW73" s="271" t="str">
        <f t="shared" si="45"/>
        <v/>
      </c>
    </row>
    <row r="74" spans="3:49">
      <c r="C74" s="32">
        <v>1999</v>
      </c>
      <c r="D74" s="32" t="s">
        <v>510</v>
      </c>
      <c r="E74" s="32" t="s">
        <v>561</v>
      </c>
      <c r="F74" s="32" t="s">
        <v>558</v>
      </c>
      <c r="G74" s="32" t="s">
        <v>563</v>
      </c>
      <c r="H74" s="285"/>
      <c r="I74"/>
      <c r="J74"/>
      <c r="K74">
        <v>4</v>
      </c>
      <c r="L74">
        <v>4</v>
      </c>
      <c r="M74">
        <v>4</v>
      </c>
      <c r="N74">
        <v>4</v>
      </c>
      <c r="O74">
        <v>4</v>
      </c>
      <c r="P74">
        <v>4</v>
      </c>
      <c r="Q74"/>
      <c r="R74"/>
      <c r="S74"/>
      <c r="T74"/>
      <c r="U74"/>
      <c r="V74"/>
      <c r="W74"/>
      <c r="X74"/>
      <c r="Y74"/>
      <c r="Z74"/>
      <c r="AA74"/>
      <c r="AB74" s="286"/>
      <c r="AC74" s="272" t="str">
        <f t="shared" si="25"/>
        <v/>
      </c>
      <c r="AD74" s="267" t="str">
        <f t="shared" si="26"/>
        <v/>
      </c>
      <c r="AE74" s="267" t="str">
        <f t="shared" si="27"/>
        <v/>
      </c>
      <c r="AF74" s="267">
        <f t="shared" si="28"/>
        <v>4</v>
      </c>
      <c r="AG74" s="267">
        <f t="shared" si="29"/>
        <v>4</v>
      </c>
      <c r="AH74" s="267">
        <f t="shared" si="30"/>
        <v>3</v>
      </c>
      <c r="AI74" s="267">
        <f t="shared" si="31"/>
        <v>3</v>
      </c>
      <c r="AJ74" s="267">
        <f t="shared" si="32"/>
        <v>3</v>
      </c>
      <c r="AK74" s="267">
        <f t="shared" si="33"/>
        <v>3</v>
      </c>
      <c r="AL74" s="267" t="str">
        <f t="shared" si="34"/>
        <v/>
      </c>
      <c r="AM74" s="267" t="str">
        <f t="shared" si="35"/>
        <v/>
      </c>
      <c r="AN74" s="267" t="str">
        <f t="shared" si="36"/>
        <v/>
      </c>
      <c r="AO74" s="267" t="str">
        <f t="shared" si="37"/>
        <v/>
      </c>
      <c r="AP74" s="267" t="str">
        <f t="shared" si="38"/>
        <v/>
      </c>
      <c r="AQ74" s="267" t="str">
        <f t="shared" si="39"/>
        <v/>
      </c>
      <c r="AR74" s="267" t="str">
        <f t="shared" si="40"/>
        <v/>
      </c>
      <c r="AS74" s="267" t="str">
        <f t="shared" si="41"/>
        <v/>
      </c>
      <c r="AT74" s="267" t="str">
        <f t="shared" si="42"/>
        <v/>
      </c>
      <c r="AU74" s="267" t="str">
        <f t="shared" si="43"/>
        <v/>
      </c>
      <c r="AV74" s="267" t="str">
        <f t="shared" si="44"/>
        <v/>
      </c>
      <c r="AW74" s="271" t="str">
        <f t="shared" si="45"/>
        <v/>
      </c>
    </row>
    <row r="75" spans="3:49">
      <c r="C75" s="32">
        <v>1999</v>
      </c>
      <c r="D75" s="32" t="s">
        <v>511</v>
      </c>
      <c r="E75" s="32" t="s">
        <v>561</v>
      </c>
      <c r="F75" s="32" t="s">
        <v>558</v>
      </c>
      <c r="G75" s="32" t="s">
        <v>563</v>
      </c>
      <c r="H75" s="285"/>
      <c r="I75"/>
      <c r="J75"/>
      <c r="K75">
        <v>3</v>
      </c>
      <c r="L75">
        <v>2</v>
      </c>
      <c r="M75">
        <v>3</v>
      </c>
      <c r="N75">
        <v>3</v>
      </c>
      <c r="O75">
        <v>2</v>
      </c>
      <c r="P75">
        <v>3</v>
      </c>
      <c r="Q75"/>
      <c r="R75"/>
      <c r="S75"/>
      <c r="T75"/>
      <c r="U75"/>
      <c r="V75"/>
      <c r="W75"/>
      <c r="X75"/>
      <c r="Y75"/>
      <c r="Z75"/>
      <c r="AA75"/>
      <c r="AB75" s="286"/>
      <c r="AC75" s="272" t="str">
        <f t="shared" si="25"/>
        <v/>
      </c>
      <c r="AD75" s="267" t="str">
        <f t="shared" si="26"/>
        <v/>
      </c>
      <c r="AE75" s="267" t="str">
        <f t="shared" si="27"/>
        <v/>
      </c>
      <c r="AF75" s="267">
        <f t="shared" si="28"/>
        <v>3</v>
      </c>
      <c r="AG75" s="267">
        <f t="shared" si="29"/>
        <v>2</v>
      </c>
      <c r="AH75" s="267">
        <f t="shared" si="30"/>
        <v>2.25</v>
      </c>
      <c r="AI75" s="267">
        <f t="shared" si="31"/>
        <v>2.25</v>
      </c>
      <c r="AJ75" s="267">
        <f t="shared" si="32"/>
        <v>1.5</v>
      </c>
      <c r="AK75" s="267">
        <f t="shared" si="33"/>
        <v>2.25</v>
      </c>
      <c r="AL75" s="267" t="str">
        <f t="shared" si="34"/>
        <v/>
      </c>
      <c r="AM75" s="267" t="str">
        <f t="shared" si="35"/>
        <v/>
      </c>
      <c r="AN75" s="267" t="str">
        <f t="shared" si="36"/>
        <v/>
      </c>
      <c r="AO75" s="267" t="str">
        <f t="shared" si="37"/>
        <v/>
      </c>
      <c r="AP75" s="267" t="str">
        <f t="shared" si="38"/>
        <v/>
      </c>
      <c r="AQ75" s="267" t="str">
        <f t="shared" si="39"/>
        <v/>
      </c>
      <c r="AR75" s="267" t="str">
        <f t="shared" si="40"/>
        <v/>
      </c>
      <c r="AS75" s="267" t="str">
        <f t="shared" si="41"/>
        <v/>
      </c>
      <c r="AT75" s="267" t="str">
        <f t="shared" si="42"/>
        <v/>
      </c>
      <c r="AU75" s="267" t="str">
        <f t="shared" si="43"/>
        <v/>
      </c>
      <c r="AV75" s="267" t="str">
        <f t="shared" si="44"/>
        <v/>
      </c>
      <c r="AW75" s="271" t="str">
        <f t="shared" si="45"/>
        <v/>
      </c>
    </row>
    <row r="76" spans="3:49">
      <c r="C76" s="32">
        <v>1999</v>
      </c>
      <c r="D76" s="32" t="s">
        <v>512</v>
      </c>
      <c r="E76" s="32" t="s">
        <v>561</v>
      </c>
      <c r="F76" s="32" t="s">
        <v>558</v>
      </c>
      <c r="G76" s="32" t="s">
        <v>563</v>
      </c>
      <c r="H76" s="287"/>
      <c r="I76" s="288"/>
      <c r="J76" s="288"/>
      <c r="K76" s="288">
        <v>3</v>
      </c>
      <c r="L76" s="288">
        <v>3</v>
      </c>
      <c r="M76" s="288">
        <v>3</v>
      </c>
      <c r="N76" s="288">
        <v>3</v>
      </c>
      <c r="O76" s="288">
        <v>3</v>
      </c>
      <c r="P76" s="288">
        <v>3</v>
      </c>
      <c r="Q76" s="288"/>
      <c r="R76" s="288"/>
      <c r="S76" s="288"/>
      <c r="T76" s="288"/>
      <c r="U76" s="288"/>
      <c r="V76" s="288"/>
      <c r="W76" s="288"/>
      <c r="X76" s="288"/>
      <c r="Y76" s="288"/>
      <c r="Z76" s="288"/>
      <c r="AA76" s="288"/>
      <c r="AB76" s="289"/>
      <c r="AC76" s="270" t="str">
        <f t="shared" si="25"/>
        <v/>
      </c>
      <c r="AD76" s="269" t="str">
        <f t="shared" si="26"/>
        <v/>
      </c>
      <c r="AE76" s="269" t="str">
        <f t="shared" si="27"/>
        <v/>
      </c>
      <c r="AF76" s="269">
        <f t="shared" si="28"/>
        <v>3</v>
      </c>
      <c r="AG76" s="269">
        <f t="shared" si="29"/>
        <v>3</v>
      </c>
      <c r="AH76" s="269">
        <f t="shared" si="30"/>
        <v>2.25</v>
      </c>
      <c r="AI76" s="269">
        <f t="shared" si="31"/>
        <v>2.25</v>
      </c>
      <c r="AJ76" s="269">
        <f t="shared" si="32"/>
        <v>2.25</v>
      </c>
      <c r="AK76" s="269">
        <f t="shared" si="33"/>
        <v>2.25</v>
      </c>
      <c r="AL76" s="269" t="str">
        <f t="shared" si="34"/>
        <v/>
      </c>
      <c r="AM76" s="269" t="str">
        <f t="shared" si="35"/>
        <v/>
      </c>
      <c r="AN76" s="269" t="str">
        <f t="shared" si="36"/>
        <v/>
      </c>
      <c r="AO76" s="269" t="str">
        <f t="shared" si="37"/>
        <v/>
      </c>
      <c r="AP76" s="269" t="str">
        <f t="shared" si="38"/>
        <v/>
      </c>
      <c r="AQ76" s="269" t="str">
        <f t="shared" si="39"/>
        <v/>
      </c>
      <c r="AR76" s="269" t="str">
        <f t="shared" si="40"/>
        <v/>
      </c>
      <c r="AS76" s="269" t="str">
        <f t="shared" si="41"/>
        <v/>
      </c>
      <c r="AT76" s="269" t="str">
        <f t="shared" si="42"/>
        <v/>
      </c>
      <c r="AU76" s="269" t="str">
        <f t="shared" si="43"/>
        <v/>
      </c>
      <c r="AV76" s="269" t="str">
        <f t="shared" si="44"/>
        <v/>
      </c>
      <c r="AW76" s="268" t="str">
        <f t="shared" si="45"/>
        <v/>
      </c>
    </row>
    <row r="77" spans="3:49">
      <c r="C77" s="267">
        <v>1999</v>
      </c>
      <c r="D77" s="267" t="s">
        <v>557</v>
      </c>
      <c r="E77" s="267" t="s">
        <v>557</v>
      </c>
      <c r="F77" s="267" t="s">
        <v>558</v>
      </c>
      <c r="G77" s="267" t="s">
        <v>559</v>
      </c>
      <c r="H77" s="275"/>
      <c r="I77" s="274"/>
      <c r="J77" s="274"/>
      <c r="K77" s="274"/>
      <c r="L77" s="274"/>
      <c r="M77" s="274"/>
      <c r="N77" s="274"/>
      <c r="O77" s="274"/>
      <c r="P77" s="274"/>
      <c r="Q77" s="274"/>
      <c r="R77" s="274"/>
      <c r="S77" s="274"/>
      <c r="T77" s="274"/>
      <c r="U77" s="274"/>
      <c r="V77" s="274">
        <v>4</v>
      </c>
      <c r="W77" s="274"/>
      <c r="X77" s="274">
        <v>4</v>
      </c>
      <c r="Y77" s="274">
        <v>4</v>
      </c>
      <c r="Z77" s="274" t="s">
        <v>103</v>
      </c>
      <c r="AA77" s="274"/>
      <c r="AB77" s="273"/>
      <c r="AC77" s="275" t="str">
        <f t="shared" si="25"/>
        <v/>
      </c>
      <c r="AD77" s="274" t="str">
        <f t="shared" si="26"/>
        <v/>
      </c>
      <c r="AE77" s="274" t="str">
        <f t="shared" si="27"/>
        <v/>
      </c>
      <c r="AF77" s="274" t="str">
        <f t="shared" si="28"/>
        <v/>
      </c>
      <c r="AG77" s="274" t="str">
        <f t="shared" si="29"/>
        <v/>
      </c>
      <c r="AH77" s="274" t="str">
        <f t="shared" si="30"/>
        <v/>
      </c>
      <c r="AI77" s="274" t="str">
        <f t="shared" si="31"/>
        <v/>
      </c>
      <c r="AJ77" s="274" t="str">
        <f t="shared" si="32"/>
        <v/>
      </c>
      <c r="AK77" s="274" t="str">
        <f t="shared" si="33"/>
        <v/>
      </c>
      <c r="AL77" s="274" t="str">
        <f t="shared" si="34"/>
        <v/>
      </c>
      <c r="AM77" s="274" t="str">
        <f t="shared" si="35"/>
        <v/>
      </c>
      <c r="AN77" s="274" t="str">
        <f t="shared" si="36"/>
        <v/>
      </c>
      <c r="AO77" s="274" t="str">
        <f t="shared" si="37"/>
        <v/>
      </c>
      <c r="AP77" s="274" t="str">
        <f t="shared" si="38"/>
        <v/>
      </c>
      <c r="AQ77" s="274">
        <f t="shared" si="39"/>
        <v>1.25</v>
      </c>
      <c r="AR77" s="274" t="str">
        <f t="shared" si="40"/>
        <v/>
      </c>
      <c r="AS77" s="274">
        <f t="shared" si="41"/>
        <v>1.25</v>
      </c>
      <c r="AT77" s="274">
        <f t="shared" si="42"/>
        <v>2.5</v>
      </c>
      <c r="AU77" s="274" t="str">
        <f t="shared" si="43"/>
        <v/>
      </c>
      <c r="AV77" s="274" t="str">
        <f t="shared" si="44"/>
        <v/>
      </c>
      <c r="AW77" s="273" t="str">
        <f t="shared" si="45"/>
        <v/>
      </c>
    </row>
    <row r="78" spans="3:49">
      <c r="C78" s="267">
        <v>1999</v>
      </c>
      <c r="D78" s="267" t="s">
        <v>557</v>
      </c>
      <c r="E78" s="267" t="s">
        <v>557</v>
      </c>
      <c r="F78" s="267" t="s">
        <v>558</v>
      </c>
      <c r="G78" s="267" t="s">
        <v>559</v>
      </c>
      <c r="H78" s="272"/>
      <c r="V78" s="267">
        <v>4</v>
      </c>
      <c r="X78" s="267">
        <v>4</v>
      </c>
      <c r="Y78" s="267">
        <v>4</v>
      </c>
      <c r="Z78" s="267" t="s">
        <v>103</v>
      </c>
      <c r="AB78" s="271"/>
      <c r="AC78" s="272" t="str">
        <f t="shared" si="25"/>
        <v/>
      </c>
      <c r="AD78" s="267" t="str">
        <f t="shared" si="26"/>
        <v/>
      </c>
      <c r="AE78" s="267" t="str">
        <f t="shared" si="27"/>
        <v/>
      </c>
      <c r="AF78" s="267" t="str">
        <f t="shared" si="28"/>
        <v/>
      </c>
      <c r="AG78" s="267" t="str">
        <f t="shared" si="29"/>
        <v/>
      </c>
      <c r="AH78" s="267" t="str">
        <f t="shared" si="30"/>
        <v/>
      </c>
      <c r="AI78" s="267" t="str">
        <f t="shared" si="31"/>
        <v/>
      </c>
      <c r="AJ78" s="267" t="str">
        <f t="shared" si="32"/>
        <v/>
      </c>
      <c r="AK78" s="267" t="str">
        <f t="shared" si="33"/>
        <v/>
      </c>
      <c r="AL78" s="267" t="str">
        <f t="shared" si="34"/>
        <v/>
      </c>
      <c r="AM78" s="267" t="str">
        <f t="shared" si="35"/>
        <v/>
      </c>
      <c r="AN78" s="267" t="str">
        <f t="shared" si="36"/>
        <v/>
      </c>
      <c r="AO78" s="267" t="str">
        <f t="shared" si="37"/>
        <v/>
      </c>
      <c r="AP78" s="267" t="str">
        <f t="shared" si="38"/>
        <v/>
      </c>
      <c r="AQ78" s="267">
        <f t="shared" si="39"/>
        <v>1.25</v>
      </c>
      <c r="AR78" s="267" t="str">
        <f t="shared" si="40"/>
        <v/>
      </c>
      <c r="AS78" s="267">
        <f t="shared" si="41"/>
        <v>1.25</v>
      </c>
      <c r="AT78" s="267">
        <f t="shared" si="42"/>
        <v>2.5</v>
      </c>
      <c r="AU78" s="267" t="str">
        <f t="shared" si="43"/>
        <v/>
      </c>
      <c r="AV78" s="267" t="str">
        <f t="shared" si="44"/>
        <v/>
      </c>
      <c r="AW78" s="271" t="str">
        <f t="shared" si="45"/>
        <v/>
      </c>
    </row>
    <row r="79" spans="3:49">
      <c r="C79" s="267">
        <v>1999</v>
      </c>
      <c r="D79" s="267" t="s">
        <v>445</v>
      </c>
      <c r="E79" s="267" t="s">
        <v>561</v>
      </c>
      <c r="F79" s="267" t="s">
        <v>562</v>
      </c>
      <c r="G79" s="267" t="s">
        <v>337</v>
      </c>
      <c r="H79" s="272"/>
      <c r="Q79" s="267">
        <v>3</v>
      </c>
      <c r="R79" s="267">
        <v>2</v>
      </c>
      <c r="U79" s="267">
        <v>4</v>
      </c>
      <c r="W79" s="267">
        <v>4</v>
      </c>
      <c r="AB79" s="271">
        <v>4</v>
      </c>
      <c r="AC79" s="272" t="str">
        <f t="shared" si="25"/>
        <v/>
      </c>
      <c r="AD79" s="267" t="str">
        <f t="shared" si="26"/>
        <v/>
      </c>
      <c r="AE79" s="267" t="str">
        <f t="shared" si="27"/>
        <v/>
      </c>
      <c r="AF79" s="267" t="str">
        <f t="shared" si="28"/>
        <v/>
      </c>
      <c r="AG79" s="267" t="str">
        <f t="shared" si="29"/>
        <v/>
      </c>
      <c r="AH79" s="267" t="str">
        <f t="shared" si="30"/>
        <v/>
      </c>
      <c r="AI79" s="267" t="str">
        <f t="shared" si="31"/>
        <v/>
      </c>
      <c r="AJ79" s="267" t="str">
        <f t="shared" si="32"/>
        <v/>
      </c>
      <c r="AK79" s="267" t="str">
        <f t="shared" si="33"/>
        <v/>
      </c>
      <c r="AL79" s="267">
        <f t="shared" si="34"/>
        <v>7.5</v>
      </c>
      <c r="AM79" s="267">
        <f t="shared" si="35"/>
        <v>5</v>
      </c>
      <c r="AN79" s="267" t="str">
        <f t="shared" si="36"/>
        <v/>
      </c>
      <c r="AO79" s="267" t="str">
        <f t="shared" si="37"/>
        <v/>
      </c>
      <c r="AP79" s="267">
        <f t="shared" si="38"/>
        <v>1.25</v>
      </c>
      <c r="AQ79" s="267" t="str">
        <f t="shared" si="39"/>
        <v/>
      </c>
      <c r="AR79" s="267">
        <f t="shared" si="40"/>
        <v>1.25</v>
      </c>
      <c r="AS79" s="267" t="str">
        <f t="shared" si="41"/>
        <v/>
      </c>
      <c r="AT79" s="267" t="str">
        <f t="shared" si="42"/>
        <v/>
      </c>
      <c r="AU79" s="267" t="str">
        <f t="shared" si="43"/>
        <v/>
      </c>
      <c r="AV79" s="267" t="str">
        <f t="shared" si="44"/>
        <v/>
      </c>
      <c r="AW79" s="271">
        <f t="shared" si="45"/>
        <v>5</v>
      </c>
    </row>
    <row r="80" spans="3:49">
      <c r="C80" s="267">
        <v>1999</v>
      </c>
      <c r="D80" s="267" t="s">
        <v>511</v>
      </c>
      <c r="E80" s="267" t="s">
        <v>561</v>
      </c>
      <c r="F80" s="267" t="s">
        <v>558</v>
      </c>
      <c r="G80" s="267" t="s">
        <v>337</v>
      </c>
      <c r="H80" s="272"/>
      <c r="Q80" s="267">
        <v>3</v>
      </c>
      <c r="R80" s="267">
        <v>2</v>
      </c>
      <c r="U80" s="267">
        <v>4</v>
      </c>
      <c r="W80" s="267">
        <v>4</v>
      </c>
      <c r="AB80" s="271">
        <v>4</v>
      </c>
      <c r="AC80" s="272" t="str">
        <f t="shared" si="25"/>
        <v/>
      </c>
      <c r="AD80" s="267" t="str">
        <f t="shared" si="26"/>
        <v/>
      </c>
      <c r="AE80" s="267" t="str">
        <f t="shared" si="27"/>
        <v/>
      </c>
      <c r="AF80" s="267" t="str">
        <f t="shared" si="28"/>
        <v/>
      </c>
      <c r="AG80" s="267" t="str">
        <f t="shared" si="29"/>
        <v/>
      </c>
      <c r="AH80" s="267" t="str">
        <f t="shared" si="30"/>
        <v/>
      </c>
      <c r="AI80" s="267" t="str">
        <f t="shared" si="31"/>
        <v/>
      </c>
      <c r="AJ80" s="267" t="str">
        <f t="shared" si="32"/>
        <v/>
      </c>
      <c r="AK80" s="267" t="str">
        <f t="shared" si="33"/>
        <v/>
      </c>
      <c r="AL80" s="267">
        <f t="shared" si="34"/>
        <v>7.5</v>
      </c>
      <c r="AM80" s="267">
        <f t="shared" si="35"/>
        <v>5</v>
      </c>
      <c r="AN80" s="267" t="str">
        <f t="shared" si="36"/>
        <v/>
      </c>
      <c r="AO80" s="267" t="str">
        <f t="shared" si="37"/>
        <v/>
      </c>
      <c r="AP80" s="267">
        <f t="shared" si="38"/>
        <v>1.25</v>
      </c>
      <c r="AQ80" s="267" t="str">
        <f t="shared" si="39"/>
        <v/>
      </c>
      <c r="AR80" s="267">
        <f t="shared" si="40"/>
        <v>1.25</v>
      </c>
      <c r="AS80" s="267" t="str">
        <f t="shared" si="41"/>
        <v/>
      </c>
      <c r="AT80" s="267" t="str">
        <f t="shared" si="42"/>
        <v/>
      </c>
      <c r="AU80" s="267" t="str">
        <f t="shared" si="43"/>
        <v/>
      </c>
      <c r="AV80" s="267" t="str">
        <f t="shared" si="44"/>
        <v/>
      </c>
      <c r="AW80" s="271">
        <f t="shared" si="45"/>
        <v>5</v>
      </c>
    </row>
    <row r="81" spans="3:49">
      <c r="C81" s="267">
        <v>1999</v>
      </c>
      <c r="D81" s="267" t="s">
        <v>445</v>
      </c>
      <c r="E81" s="267" t="s">
        <v>561</v>
      </c>
      <c r="F81" s="267" t="s">
        <v>562</v>
      </c>
      <c r="G81" s="267" t="s">
        <v>286</v>
      </c>
      <c r="H81" s="272">
        <v>4</v>
      </c>
      <c r="I81" s="267">
        <v>4</v>
      </c>
      <c r="J81" s="267">
        <v>4</v>
      </c>
      <c r="S81" s="267">
        <v>4</v>
      </c>
      <c r="T81" s="267">
        <v>4</v>
      </c>
      <c r="AA81" s="267">
        <v>4</v>
      </c>
      <c r="AB81" s="271"/>
      <c r="AC81" s="272">
        <f t="shared" si="25"/>
        <v>10</v>
      </c>
      <c r="AD81" s="267">
        <f t="shared" si="26"/>
        <v>10</v>
      </c>
      <c r="AE81" s="267">
        <f t="shared" si="27"/>
        <v>10</v>
      </c>
      <c r="AF81" s="267" t="str">
        <f t="shared" si="28"/>
        <v/>
      </c>
      <c r="AG81" s="267" t="str">
        <f t="shared" si="29"/>
        <v/>
      </c>
      <c r="AH81" s="267" t="str">
        <f t="shared" si="30"/>
        <v/>
      </c>
      <c r="AI81" s="267" t="str">
        <f t="shared" si="31"/>
        <v/>
      </c>
      <c r="AJ81" s="267" t="str">
        <f t="shared" si="32"/>
        <v/>
      </c>
      <c r="AK81" s="267" t="str">
        <f t="shared" si="33"/>
        <v/>
      </c>
      <c r="AL81" s="267" t="str">
        <f t="shared" si="34"/>
        <v/>
      </c>
      <c r="AM81" s="267" t="str">
        <f t="shared" si="35"/>
        <v/>
      </c>
      <c r="AN81" s="267">
        <f t="shared" si="36"/>
        <v>2.5</v>
      </c>
      <c r="AO81" s="267">
        <f t="shared" si="37"/>
        <v>2.5</v>
      </c>
      <c r="AP81" s="267" t="str">
        <f t="shared" si="38"/>
        <v/>
      </c>
      <c r="AQ81" s="267" t="str">
        <f t="shared" si="39"/>
        <v/>
      </c>
      <c r="AR81" s="267" t="str">
        <f t="shared" si="40"/>
        <v/>
      </c>
      <c r="AS81" s="267" t="str">
        <f t="shared" si="41"/>
        <v/>
      </c>
      <c r="AT81" s="267" t="str">
        <f t="shared" si="42"/>
        <v/>
      </c>
      <c r="AU81" s="267" t="str">
        <f t="shared" si="43"/>
        <v/>
      </c>
      <c r="AV81" s="267">
        <f t="shared" si="44"/>
        <v>10</v>
      </c>
      <c r="AW81" s="271" t="str">
        <f t="shared" si="45"/>
        <v/>
      </c>
    </row>
    <row r="82" spans="3:49">
      <c r="C82" s="267">
        <v>1999</v>
      </c>
      <c r="D82" s="267" t="s">
        <v>510</v>
      </c>
      <c r="E82" s="267" t="s">
        <v>561</v>
      </c>
      <c r="F82" s="267" t="s">
        <v>562</v>
      </c>
      <c r="G82" s="267" t="s">
        <v>286</v>
      </c>
      <c r="H82" s="272">
        <v>3</v>
      </c>
      <c r="I82" s="267">
        <v>3</v>
      </c>
      <c r="J82" s="267">
        <v>4</v>
      </c>
      <c r="S82" s="267">
        <v>3</v>
      </c>
      <c r="T82" s="267">
        <v>3</v>
      </c>
      <c r="AA82" s="267">
        <v>4</v>
      </c>
      <c r="AB82" s="271"/>
      <c r="AC82" s="272">
        <f t="shared" si="25"/>
        <v>7.5</v>
      </c>
      <c r="AD82" s="267">
        <f t="shared" si="26"/>
        <v>7.5</v>
      </c>
      <c r="AE82" s="267">
        <f t="shared" si="27"/>
        <v>10</v>
      </c>
      <c r="AF82" s="267" t="str">
        <f t="shared" si="28"/>
        <v/>
      </c>
      <c r="AG82" s="267" t="str">
        <f t="shared" si="29"/>
        <v/>
      </c>
      <c r="AH82" s="267" t="str">
        <f t="shared" si="30"/>
        <v/>
      </c>
      <c r="AI82" s="267" t="str">
        <f t="shared" si="31"/>
        <v/>
      </c>
      <c r="AJ82" s="267" t="str">
        <f t="shared" si="32"/>
        <v/>
      </c>
      <c r="AK82" s="267" t="str">
        <f t="shared" si="33"/>
        <v/>
      </c>
      <c r="AL82" s="267" t="str">
        <f t="shared" si="34"/>
        <v/>
      </c>
      <c r="AM82" s="267" t="str">
        <f t="shared" si="35"/>
        <v/>
      </c>
      <c r="AN82" s="267">
        <f t="shared" si="36"/>
        <v>1.875</v>
      </c>
      <c r="AO82" s="267">
        <f t="shared" si="37"/>
        <v>1.875</v>
      </c>
      <c r="AP82" s="267" t="str">
        <f t="shared" si="38"/>
        <v/>
      </c>
      <c r="AQ82" s="267" t="str">
        <f t="shared" si="39"/>
        <v/>
      </c>
      <c r="AR82" s="267" t="str">
        <f t="shared" si="40"/>
        <v/>
      </c>
      <c r="AS82" s="267" t="str">
        <f t="shared" si="41"/>
        <v/>
      </c>
      <c r="AT82" s="267" t="str">
        <f t="shared" si="42"/>
        <v/>
      </c>
      <c r="AU82" s="267" t="str">
        <f t="shared" si="43"/>
        <v/>
      </c>
      <c r="AV82" s="267">
        <f t="shared" si="44"/>
        <v>10</v>
      </c>
      <c r="AW82" s="271" t="str">
        <f t="shared" si="45"/>
        <v/>
      </c>
    </row>
    <row r="83" spans="3:49">
      <c r="C83" s="267">
        <v>1999</v>
      </c>
      <c r="D83" s="267" t="s">
        <v>510</v>
      </c>
      <c r="E83" s="267" t="s">
        <v>561</v>
      </c>
      <c r="F83" s="267" t="s">
        <v>562</v>
      </c>
      <c r="G83" s="267" t="s">
        <v>563</v>
      </c>
      <c r="H83" s="272"/>
      <c r="K83" s="267">
        <v>4</v>
      </c>
      <c r="L83" s="267">
        <v>4</v>
      </c>
      <c r="M83" s="267">
        <v>4</v>
      </c>
      <c r="N83" s="267">
        <v>4</v>
      </c>
      <c r="O83" s="267">
        <v>4</v>
      </c>
      <c r="P83" s="267">
        <v>4</v>
      </c>
      <c r="AB83" s="271"/>
      <c r="AC83" s="272" t="str">
        <f t="shared" si="25"/>
        <v/>
      </c>
      <c r="AD83" s="267" t="str">
        <f t="shared" si="26"/>
        <v/>
      </c>
      <c r="AE83" s="267" t="str">
        <f t="shared" si="27"/>
        <v/>
      </c>
      <c r="AF83" s="267">
        <f t="shared" si="28"/>
        <v>4</v>
      </c>
      <c r="AG83" s="267">
        <f t="shared" si="29"/>
        <v>4</v>
      </c>
      <c r="AH83" s="267">
        <f t="shared" si="30"/>
        <v>3</v>
      </c>
      <c r="AI83" s="267">
        <f t="shared" si="31"/>
        <v>3</v>
      </c>
      <c r="AJ83" s="267">
        <f t="shared" si="32"/>
        <v>3</v>
      </c>
      <c r="AK83" s="267">
        <f t="shared" si="33"/>
        <v>3</v>
      </c>
      <c r="AL83" s="267" t="str">
        <f t="shared" si="34"/>
        <v/>
      </c>
      <c r="AM83" s="267" t="str">
        <f t="shared" si="35"/>
        <v/>
      </c>
      <c r="AN83" s="267" t="str">
        <f t="shared" si="36"/>
        <v/>
      </c>
      <c r="AO83" s="267" t="str">
        <f t="shared" si="37"/>
        <v/>
      </c>
      <c r="AP83" s="267" t="str">
        <f t="shared" si="38"/>
        <v/>
      </c>
      <c r="AQ83" s="267" t="str">
        <f t="shared" si="39"/>
        <v/>
      </c>
      <c r="AR83" s="267" t="str">
        <f t="shared" si="40"/>
        <v/>
      </c>
      <c r="AS83" s="267" t="str">
        <f t="shared" si="41"/>
        <v/>
      </c>
      <c r="AT83" s="267" t="str">
        <f t="shared" si="42"/>
        <v/>
      </c>
      <c r="AU83" s="267" t="str">
        <f t="shared" si="43"/>
        <v/>
      </c>
      <c r="AV83" s="267" t="str">
        <f t="shared" si="44"/>
        <v/>
      </c>
      <c r="AW83" s="271" t="str">
        <f t="shared" si="45"/>
        <v/>
      </c>
    </row>
    <row r="84" spans="3:49">
      <c r="C84" s="267">
        <v>1999</v>
      </c>
      <c r="D84" s="267" t="s">
        <v>511</v>
      </c>
      <c r="E84" s="267" t="s">
        <v>561</v>
      </c>
      <c r="F84" s="267" t="s">
        <v>558</v>
      </c>
      <c r="G84" s="267" t="s">
        <v>563</v>
      </c>
      <c r="H84" s="272"/>
      <c r="K84" s="267">
        <v>3</v>
      </c>
      <c r="L84" s="267">
        <v>2</v>
      </c>
      <c r="M84" s="267">
        <v>3</v>
      </c>
      <c r="N84" s="267">
        <v>3</v>
      </c>
      <c r="O84" s="267">
        <v>2</v>
      </c>
      <c r="P84" s="267">
        <v>3</v>
      </c>
      <c r="AB84" s="271"/>
      <c r="AC84" s="272" t="str">
        <f t="shared" ref="AC84:AC115" si="46">IF(H84="-","",IF(H84/4*AC$18=0, "",H84/4*AC$18))</f>
        <v/>
      </c>
      <c r="AD84" s="267" t="str">
        <f t="shared" ref="AD84:AD115" si="47">IF(I84="-","",IF(I84/4*AD$18=0, "",I84/4*AD$18))</f>
        <v/>
      </c>
      <c r="AE84" s="267" t="str">
        <f t="shared" ref="AE84:AE115" si="48">IF(J84="-","",IF(J84/4*AE$18=0, "",J84/4*AE$18))</f>
        <v/>
      </c>
      <c r="AF84" s="267">
        <f t="shared" ref="AF84:AF115" si="49">IF(K84="-","",IF(K84/4*AF$18=0, "",K84/4*AF$18))</f>
        <v>3</v>
      </c>
      <c r="AG84" s="267">
        <f t="shared" ref="AG84:AG115" si="50">IF(L84="-","",IF(L84/4*AG$18=0, "",L84/4*AG$18))</f>
        <v>2</v>
      </c>
      <c r="AH84" s="267">
        <f t="shared" ref="AH84:AH115" si="51">IF(M84="-","",IF(M84/4*AH$18=0, "",M84/4*AH$18))</f>
        <v>2.25</v>
      </c>
      <c r="AI84" s="267">
        <f t="shared" ref="AI84:AI115" si="52">IF(N84="-","",IF(N84/4*AI$18=0, "",N84/4*AI$18))</f>
        <v>2.25</v>
      </c>
      <c r="AJ84" s="267">
        <f t="shared" ref="AJ84:AJ115" si="53">IF(O84="-","",IF(O84/4*AJ$18=0, "",O84/4*AJ$18))</f>
        <v>1.5</v>
      </c>
      <c r="AK84" s="267">
        <f t="shared" ref="AK84:AK115" si="54">IF(P84="-","",IF(P84/4*AK$18=0, "",P84/4*AK$18))</f>
        <v>2.25</v>
      </c>
      <c r="AL84" s="267" t="str">
        <f t="shared" ref="AL84:AL115" si="55">IF(Q84="-","",IF(Q84/4*AL$18=0, "",Q84/4*AL$18))</f>
        <v/>
      </c>
      <c r="AM84" s="267" t="str">
        <f t="shared" ref="AM84:AM115" si="56">IF(R84="-","",IF(R84/4*AM$18=0, "",R84/4*AM$18))</f>
        <v/>
      </c>
      <c r="AN84" s="267" t="str">
        <f t="shared" ref="AN84:AN115" si="57">IF(S84="-","",IF(S84/4*AN$18=0, "",S84/4*AN$18))</f>
        <v/>
      </c>
      <c r="AO84" s="267" t="str">
        <f t="shared" ref="AO84:AO115" si="58">IF(T84="-","",IF(T84/4*AO$18=0, "",T84/4*AO$18))</f>
        <v/>
      </c>
      <c r="AP84" s="267" t="str">
        <f t="shared" ref="AP84:AP115" si="59">IF(U84="-","",IF(U84/4*AP$18=0, "",U84/4*AP$18))</f>
        <v/>
      </c>
      <c r="AQ84" s="267" t="str">
        <f t="shared" ref="AQ84:AQ115" si="60">IF(V84="-","",IF(V84/4*AQ$18=0, "",V84/4*AQ$18))</f>
        <v/>
      </c>
      <c r="AR84" s="267" t="str">
        <f t="shared" ref="AR84:AR115" si="61">IF(W84="-","",IF(W84/4*AR$18=0, "",W84/4*AR$18))</f>
        <v/>
      </c>
      <c r="AS84" s="267" t="str">
        <f t="shared" ref="AS84:AS115" si="62">IF(X84="-","",IF(X84/4*AS$18=0, "",X84/4*AS$18))</f>
        <v/>
      </c>
      <c r="AT84" s="267" t="str">
        <f t="shared" ref="AT84:AT115" si="63">IF(Y84="-","",IF(Y84/4*AT$18=0, "",Y84/4*AT$18))</f>
        <v/>
      </c>
      <c r="AU84" s="267" t="str">
        <f t="shared" ref="AU84:AU115" si="64">IF(Z84="-","",IF(Z84/4*AU$18=0, "",Z84/4*AU$18))</f>
        <v/>
      </c>
      <c r="AV84" s="267" t="str">
        <f t="shared" ref="AV84:AV115" si="65">IF(AA84="-","",IF(AA84/4*AV$18=0, "",AA84/4*AV$18))</f>
        <v/>
      </c>
      <c r="AW84" s="271" t="str">
        <f t="shared" ref="AW84:AW115" si="66">IF(AB84="-","",IF(AB84/4*AW$18=0, "",AB84/4*AW$18))</f>
        <v/>
      </c>
    </row>
    <row r="85" spans="3:49">
      <c r="C85" s="267">
        <v>1999</v>
      </c>
      <c r="D85" s="267" t="s">
        <v>512</v>
      </c>
      <c r="E85" s="267" t="s">
        <v>561</v>
      </c>
      <c r="F85" s="267" t="s">
        <v>562</v>
      </c>
      <c r="G85" s="267" t="s">
        <v>563</v>
      </c>
      <c r="H85" s="270"/>
      <c r="I85" s="269"/>
      <c r="J85" s="269"/>
      <c r="K85" s="269">
        <v>3</v>
      </c>
      <c r="L85" s="269">
        <v>3</v>
      </c>
      <c r="M85" s="269">
        <v>3</v>
      </c>
      <c r="N85" s="269">
        <v>3</v>
      </c>
      <c r="O85" s="269">
        <v>3</v>
      </c>
      <c r="P85" s="269">
        <v>3</v>
      </c>
      <c r="Q85" s="269"/>
      <c r="R85" s="269"/>
      <c r="S85" s="269"/>
      <c r="T85" s="269"/>
      <c r="U85" s="269"/>
      <c r="V85" s="269"/>
      <c r="W85" s="269"/>
      <c r="X85" s="269"/>
      <c r="Y85" s="269"/>
      <c r="Z85" s="269"/>
      <c r="AA85" s="269"/>
      <c r="AB85" s="268"/>
      <c r="AC85" s="270" t="str">
        <f t="shared" si="46"/>
        <v/>
      </c>
      <c r="AD85" s="269" t="str">
        <f t="shared" si="47"/>
        <v/>
      </c>
      <c r="AE85" s="269" t="str">
        <f t="shared" si="48"/>
        <v/>
      </c>
      <c r="AF85" s="269">
        <f t="shared" si="49"/>
        <v>3</v>
      </c>
      <c r="AG85" s="269">
        <f t="shared" si="50"/>
        <v>3</v>
      </c>
      <c r="AH85" s="269">
        <f t="shared" si="51"/>
        <v>2.25</v>
      </c>
      <c r="AI85" s="269">
        <f t="shared" si="52"/>
        <v>2.25</v>
      </c>
      <c r="AJ85" s="269">
        <f t="shared" si="53"/>
        <v>2.25</v>
      </c>
      <c r="AK85" s="269">
        <f t="shared" si="54"/>
        <v>2.25</v>
      </c>
      <c r="AL85" s="269" t="str">
        <f t="shared" si="55"/>
        <v/>
      </c>
      <c r="AM85" s="269" t="str">
        <f t="shared" si="56"/>
        <v/>
      </c>
      <c r="AN85" s="269" t="str">
        <f t="shared" si="57"/>
        <v/>
      </c>
      <c r="AO85" s="269" t="str">
        <f t="shared" si="58"/>
        <v/>
      </c>
      <c r="AP85" s="269" t="str">
        <f t="shared" si="59"/>
        <v/>
      </c>
      <c r="AQ85" s="269" t="str">
        <f t="shared" si="60"/>
        <v/>
      </c>
      <c r="AR85" s="269" t="str">
        <f t="shared" si="61"/>
        <v/>
      </c>
      <c r="AS85" s="269" t="str">
        <f t="shared" si="62"/>
        <v/>
      </c>
      <c r="AT85" s="269" t="str">
        <f t="shared" si="63"/>
        <v/>
      </c>
      <c r="AU85" s="269" t="str">
        <f t="shared" si="64"/>
        <v/>
      </c>
      <c r="AV85" s="269" t="str">
        <f t="shared" si="65"/>
        <v/>
      </c>
      <c r="AW85" s="268" t="str">
        <f t="shared" si="66"/>
        <v/>
      </c>
    </row>
    <row r="86" spans="3:49">
      <c r="C86" s="267">
        <v>1999</v>
      </c>
      <c r="D86" s="267" t="s">
        <v>557</v>
      </c>
      <c r="E86" s="267" t="s">
        <v>557</v>
      </c>
      <c r="F86" s="267" t="s">
        <v>566</v>
      </c>
      <c r="G86" s="267" t="s">
        <v>559</v>
      </c>
      <c r="H86" s="275"/>
      <c r="I86" s="274"/>
      <c r="J86" s="274"/>
      <c r="K86" s="274"/>
      <c r="L86" s="274"/>
      <c r="M86" s="274"/>
      <c r="N86" s="274"/>
      <c r="O86" s="274"/>
      <c r="P86" s="274"/>
      <c r="Q86" s="274"/>
      <c r="R86" s="274"/>
      <c r="S86" s="274"/>
      <c r="T86" s="274"/>
      <c r="U86" s="274"/>
      <c r="V86" s="274">
        <v>2</v>
      </c>
      <c r="W86" s="274"/>
      <c r="X86" s="274">
        <v>2</v>
      </c>
      <c r="Y86" s="274">
        <v>2</v>
      </c>
      <c r="Z86" s="274" t="s">
        <v>103</v>
      </c>
      <c r="AA86" s="274"/>
      <c r="AB86" s="273"/>
      <c r="AC86" s="275" t="str">
        <f t="shared" si="46"/>
        <v/>
      </c>
      <c r="AD86" s="274" t="str">
        <f t="shared" si="47"/>
        <v/>
      </c>
      <c r="AE86" s="274" t="str">
        <f t="shared" si="48"/>
        <v/>
      </c>
      <c r="AF86" s="274" t="str">
        <f t="shared" si="49"/>
        <v/>
      </c>
      <c r="AG86" s="274" t="str">
        <f t="shared" si="50"/>
        <v/>
      </c>
      <c r="AH86" s="274" t="str">
        <f t="shared" si="51"/>
        <v/>
      </c>
      <c r="AI86" s="274" t="str">
        <f t="shared" si="52"/>
        <v/>
      </c>
      <c r="AJ86" s="274" t="str">
        <f t="shared" si="53"/>
        <v/>
      </c>
      <c r="AK86" s="274" t="str">
        <f t="shared" si="54"/>
        <v/>
      </c>
      <c r="AL86" s="274" t="str">
        <f t="shared" si="55"/>
        <v/>
      </c>
      <c r="AM86" s="274" t="str">
        <f t="shared" si="56"/>
        <v/>
      </c>
      <c r="AN86" s="274" t="str">
        <f t="shared" si="57"/>
        <v/>
      </c>
      <c r="AO86" s="274" t="str">
        <f t="shared" si="58"/>
        <v/>
      </c>
      <c r="AP86" s="274" t="str">
        <f t="shared" si="59"/>
        <v/>
      </c>
      <c r="AQ86" s="274">
        <f t="shared" si="60"/>
        <v>0.625</v>
      </c>
      <c r="AR86" s="274" t="str">
        <f t="shared" si="61"/>
        <v/>
      </c>
      <c r="AS86" s="274">
        <f t="shared" si="62"/>
        <v>0.625</v>
      </c>
      <c r="AT86" s="274">
        <f t="shared" si="63"/>
        <v>1.25</v>
      </c>
      <c r="AU86" s="274" t="str">
        <f t="shared" si="64"/>
        <v/>
      </c>
      <c r="AV86" s="274" t="str">
        <f t="shared" si="65"/>
        <v/>
      </c>
      <c r="AW86" s="273" t="str">
        <f t="shared" si="66"/>
        <v/>
      </c>
    </row>
    <row r="87" spans="3:49">
      <c r="C87" s="267">
        <v>1999</v>
      </c>
      <c r="D87" s="267" t="s">
        <v>557</v>
      </c>
      <c r="E87" s="267" t="s">
        <v>557</v>
      </c>
      <c r="F87" s="267" t="s">
        <v>566</v>
      </c>
      <c r="G87" s="267" t="s">
        <v>559</v>
      </c>
      <c r="H87" s="272"/>
      <c r="V87" s="267">
        <v>4</v>
      </c>
      <c r="X87" s="267">
        <v>4</v>
      </c>
      <c r="Y87" s="267">
        <v>4</v>
      </c>
      <c r="Z87" s="267">
        <v>4</v>
      </c>
      <c r="AB87" s="271"/>
      <c r="AC87" s="272" t="str">
        <f t="shared" si="46"/>
        <v/>
      </c>
      <c r="AD87" s="267" t="str">
        <f t="shared" si="47"/>
        <v/>
      </c>
      <c r="AE87" s="267" t="str">
        <f t="shared" si="48"/>
        <v/>
      </c>
      <c r="AF87" s="267" t="str">
        <f t="shared" si="49"/>
        <v/>
      </c>
      <c r="AG87" s="267" t="str">
        <f t="shared" si="50"/>
        <v/>
      </c>
      <c r="AH87" s="267" t="str">
        <f t="shared" si="51"/>
        <v/>
      </c>
      <c r="AI87" s="267" t="str">
        <f t="shared" si="52"/>
        <v/>
      </c>
      <c r="AJ87" s="267" t="str">
        <f t="shared" si="53"/>
        <v/>
      </c>
      <c r="AK87" s="267" t="str">
        <f t="shared" si="54"/>
        <v/>
      </c>
      <c r="AL87" s="267" t="str">
        <f t="shared" si="55"/>
        <v/>
      </c>
      <c r="AM87" s="267" t="str">
        <f t="shared" si="56"/>
        <v/>
      </c>
      <c r="AN87" s="267" t="str">
        <f t="shared" si="57"/>
        <v/>
      </c>
      <c r="AO87" s="267" t="str">
        <f t="shared" si="58"/>
        <v/>
      </c>
      <c r="AP87" s="267" t="str">
        <f t="shared" si="59"/>
        <v/>
      </c>
      <c r="AQ87" s="267">
        <f t="shared" si="60"/>
        <v>1.25</v>
      </c>
      <c r="AR87" s="267" t="str">
        <f t="shared" si="61"/>
        <v/>
      </c>
      <c r="AS87" s="267">
        <f t="shared" si="62"/>
        <v>1.25</v>
      </c>
      <c r="AT87" s="267">
        <f t="shared" si="63"/>
        <v>2.5</v>
      </c>
      <c r="AU87" s="267">
        <f t="shared" si="64"/>
        <v>2.5</v>
      </c>
      <c r="AV87" s="267" t="str">
        <f t="shared" si="65"/>
        <v/>
      </c>
      <c r="AW87" s="271" t="str">
        <f t="shared" si="66"/>
        <v/>
      </c>
    </row>
    <row r="88" spans="3:49">
      <c r="C88" s="267">
        <v>1999</v>
      </c>
      <c r="D88" s="267" t="s">
        <v>557</v>
      </c>
      <c r="E88" s="267" t="s">
        <v>557</v>
      </c>
      <c r="F88" s="267" t="s">
        <v>566</v>
      </c>
      <c r="G88" s="267" t="s">
        <v>559</v>
      </c>
      <c r="H88" s="272"/>
      <c r="V88" s="267">
        <v>4</v>
      </c>
      <c r="X88" s="267">
        <v>4</v>
      </c>
      <c r="Y88" s="267">
        <v>4</v>
      </c>
      <c r="Z88" s="267">
        <v>4</v>
      </c>
      <c r="AB88" s="271"/>
      <c r="AC88" s="272" t="str">
        <f t="shared" si="46"/>
        <v/>
      </c>
      <c r="AD88" s="267" t="str">
        <f t="shared" si="47"/>
        <v/>
      </c>
      <c r="AE88" s="267" t="str">
        <f t="shared" si="48"/>
        <v/>
      </c>
      <c r="AF88" s="267" t="str">
        <f t="shared" si="49"/>
        <v/>
      </c>
      <c r="AG88" s="267" t="str">
        <f t="shared" si="50"/>
        <v/>
      </c>
      <c r="AH88" s="267" t="str">
        <f t="shared" si="51"/>
        <v/>
      </c>
      <c r="AI88" s="267" t="str">
        <f t="shared" si="52"/>
        <v/>
      </c>
      <c r="AJ88" s="267" t="str">
        <f t="shared" si="53"/>
        <v/>
      </c>
      <c r="AK88" s="267" t="str">
        <f t="shared" si="54"/>
        <v/>
      </c>
      <c r="AL88" s="267" t="str">
        <f t="shared" si="55"/>
        <v/>
      </c>
      <c r="AM88" s="267" t="str">
        <f t="shared" si="56"/>
        <v/>
      </c>
      <c r="AN88" s="267" t="str">
        <f t="shared" si="57"/>
        <v/>
      </c>
      <c r="AO88" s="267" t="str">
        <f t="shared" si="58"/>
        <v/>
      </c>
      <c r="AP88" s="267" t="str">
        <f t="shared" si="59"/>
        <v/>
      </c>
      <c r="AQ88" s="267">
        <f t="shared" si="60"/>
        <v>1.25</v>
      </c>
      <c r="AR88" s="267" t="str">
        <f t="shared" si="61"/>
        <v/>
      </c>
      <c r="AS88" s="267">
        <f t="shared" si="62"/>
        <v>1.25</v>
      </c>
      <c r="AT88" s="267">
        <f t="shared" si="63"/>
        <v>2.5</v>
      </c>
      <c r="AU88" s="267">
        <f t="shared" si="64"/>
        <v>2.5</v>
      </c>
      <c r="AV88" s="267" t="str">
        <f t="shared" si="65"/>
        <v/>
      </c>
      <c r="AW88" s="271" t="str">
        <f t="shared" si="66"/>
        <v/>
      </c>
    </row>
    <row r="89" spans="3:49">
      <c r="C89" s="267">
        <v>1999</v>
      </c>
      <c r="D89" s="267" t="s">
        <v>445</v>
      </c>
      <c r="E89" s="267" t="s">
        <v>561</v>
      </c>
      <c r="F89" s="267" t="s">
        <v>567</v>
      </c>
      <c r="G89" s="267" t="s">
        <v>337</v>
      </c>
      <c r="H89" s="272"/>
      <c r="Q89" s="267">
        <v>3</v>
      </c>
      <c r="R89" s="267">
        <v>2</v>
      </c>
      <c r="U89" s="267">
        <v>4</v>
      </c>
      <c r="W89" s="267">
        <v>4</v>
      </c>
      <c r="AB89" s="271">
        <v>4</v>
      </c>
      <c r="AC89" s="272" t="str">
        <f t="shared" si="46"/>
        <v/>
      </c>
      <c r="AD89" s="267" t="str">
        <f t="shared" si="47"/>
        <v/>
      </c>
      <c r="AE89" s="267" t="str">
        <f t="shared" si="48"/>
        <v/>
      </c>
      <c r="AF89" s="267" t="str">
        <f t="shared" si="49"/>
        <v/>
      </c>
      <c r="AG89" s="267" t="str">
        <f t="shared" si="50"/>
        <v/>
      </c>
      <c r="AH89" s="267" t="str">
        <f t="shared" si="51"/>
        <v/>
      </c>
      <c r="AI89" s="267" t="str">
        <f t="shared" si="52"/>
        <v/>
      </c>
      <c r="AJ89" s="267" t="str">
        <f t="shared" si="53"/>
        <v/>
      </c>
      <c r="AK89" s="267" t="str">
        <f t="shared" si="54"/>
        <v/>
      </c>
      <c r="AL89" s="267">
        <f t="shared" si="55"/>
        <v>7.5</v>
      </c>
      <c r="AM89" s="267">
        <f t="shared" si="56"/>
        <v>5</v>
      </c>
      <c r="AN89" s="267" t="str">
        <f t="shared" si="57"/>
        <v/>
      </c>
      <c r="AO89" s="267" t="str">
        <f t="shared" si="58"/>
        <v/>
      </c>
      <c r="AP89" s="267">
        <f t="shared" si="59"/>
        <v>1.25</v>
      </c>
      <c r="AQ89" s="267" t="str">
        <f t="shared" si="60"/>
        <v/>
      </c>
      <c r="AR89" s="267">
        <f t="shared" si="61"/>
        <v>1.25</v>
      </c>
      <c r="AS89" s="267" t="str">
        <f t="shared" si="62"/>
        <v/>
      </c>
      <c r="AT89" s="267" t="str">
        <f t="shared" si="63"/>
        <v/>
      </c>
      <c r="AU89" s="267" t="str">
        <f t="shared" si="64"/>
        <v/>
      </c>
      <c r="AV89" s="267" t="str">
        <f t="shared" si="65"/>
        <v/>
      </c>
      <c r="AW89" s="271">
        <f t="shared" si="66"/>
        <v>5</v>
      </c>
    </row>
    <row r="90" spans="3:49">
      <c r="C90" s="267">
        <v>1999</v>
      </c>
      <c r="D90" s="267" t="s">
        <v>511</v>
      </c>
      <c r="E90" s="267" t="s">
        <v>561</v>
      </c>
      <c r="F90" s="267" t="s">
        <v>566</v>
      </c>
      <c r="G90" s="267" t="s">
        <v>337</v>
      </c>
      <c r="H90" s="272"/>
      <c r="Q90" s="267">
        <v>3</v>
      </c>
      <c r="R90" s="267">
        <v>2</v>
      </c>
      <c r="U90" s="267">
        <v>4</v>
      </c>
      <c r="W90" s="267">
        <v>4</v>
      </c>
      <c r="AB90" s="271">
        <v>4</v>
      </c>
      <c r="AC90" s="272" t="str">
        <f t="shared" si="46"/>
        <v/>
      </c>
      <c r="AD90" s="267" t="str">
        <f t="shared" si="47"/>
        <v/>
      </c>
      <c r="AE90" s="267" t="str">
        <f t="shared" si="48"/>
        <v/>
      </c>
      <c r="AF90" s="267" t="str">
        <f t="shared" si="49"/>
        <v/>
      </c>
      <c r="AG90" s="267" t="str">
        <f t="shared" si="50"/>
        <v/>
      </c>
      <c r="AH90" s="267" t="str">
        <f t="shared" si="51"/>
        <v/>
      </c>
      <c r="AI90" s="267" t="str">
        <f t="shared" si="52"/>
        <v/>
      </c>
      <c r="AJ90" s="267" t="str">
        <f t="shared" si="53"/>
        <v/>
      </c>
      <c r="AK90" s="267" t="str">
        <f t="shared" si="54"/>
        <v/>
      </c>
      <c r="AL90" s="267">
        <f t="shared" si="55"/>
        <v>7.5</v>
      </c>
      <c r="AM90" s="267">
        <f t="shared" si="56"/>
        <v>5</v>
      </c>
      <c r="AN90" s="267" t="str">
        <f t="shared" si="57"/>
        <v/>
      </c>
      <c r="AO90" s="267" t="str">
        <f t="shared" si="58"/>
        <v/>
      </c>
      <c r="AP90" s="267">
        <f t="shared" si="59"/>
        <v>1.25</v>
      </c>
      <c r="AQ90" s="267" t="str">
        <f t="shared" si="60"/>
        <v/>
      </c>
      <c r="AR90" s="267">
        <f t="shared" si="61"/>
        <v>1.25</v>
      </c>
      <c r="AS90" s="267" t="str">
        <f t="shared" si="62"/>
        <v/>
      </c>
      <c r="AT90" s="267" t="str">
        <f t="shared" si="63"/>
        <v/>
      </c>
      <c r="AU90" s="267" t="str">
        <f t="shared" si="64"/>
        <v/>
      </c>
      <c r="AV90" s="267" t="str">
        <f t="shared" si="65"/>
        <v/>
      </c>
      <c r="AW90" s="271">
        <f t="shared" si="66"/>
        <v>5</v>
      </c>
    </row>
    <row r="91" spans="3:49">
      <c r="C91" s="267">
        <v>1999</v>
      </c>
      <c r="D91" s="267" t="s">
        <v>509</v>
      </c>
      <c r="E91" s="267" t="s">
        <v>561</v>
      </c>
      <c r="F91" s="267" t="s">
        <v>567</v>
      </c>
      <c r="G91" s="267" t="s">
        <v>286</v>
      </c>
      <c r="H91" s="272">
        <v>3</v>
      </c>
      <c r="I91" s="267">
        <v>2</v>
      </c>
      <c r="J91" s="267">
        <v>4</v>
      </c>
      <c r="S91" s="267">
        <v>4</v>
      </c>
      <c r="T91" s="267">
        <v>4</v>
      </c>
      <c r="AA91" s="267">
        <v>4</v>
      </c>
      <c r="AB91" s="271"/>
      <c r="AC91" s="272">
        <f t="shared" si="46"/>
        <v>7.5</v>
      </c>
      <c r="AD91" s="267">
        <f t="shared" si="47"/>
        <v>5</v>
      </c>
      <c r="AE91" s="267">
        <f t="shared" si="48"/>
        <v>10</v>
      </c>
      <c r="AF91" s="267" t="str">
        <f t="shared" si="49"/>
        <v/>
      </c>
      <c r="AG91" s="267" t="str">
        <f t="shared" si="50"/>
        <v/>
      </c>
      <c r="AH91" s="267" t="str">
        <f t="shared" si="51"/>
        <v/>
      </c>
      <c r="AI91" s="267" t="str">
        <f t="shared" si="52"/>
        <v/>
      </c>
      <c r="AJ91" s="267" t="str">
        <f t="shared" si="53"/>
        <v/>
      </c>
      <c r="AK91" s="267" t="str">
        <f t="shared" si="54"/>
        <v/>
      </c>
      <c r="AL91" s="267" t="str">
        <f t="shared" si="55"/>
        <v/>
      </c>
      <c r="AM91" s="267" t="str">
        <f t="shared" si="56"/>
        <v/>
      </c>
      <c r="AN91" s="267">
        <f t="shared" si="57"/>
        <v>2.5</v>
      </c>
      <c r="AO91" s="267">
        <f t="shared" si="58"/>
        <v>2.5</v>
      </c>
      <c r="AP91" s="267" t="str">
        <f t="shared" si="59"/>
        <v/>
      </c>
      <c r="AQ91" s="267" t="str">
        <f t="shared" si="60"/>
        <v/>
      </c>
      <c r="AR91" s="267" t="str">
        <f t="shared" si="61"/>
        <v/>
      </c>
      <c r="AS91" s="267" t="str">
        <f t="shared" si="62"/>
        <v/>
      </c>
      <c r="AT91" s="267" t="str">
        <f t="shared" si="63"/>
        <v/>
      </c>
      <c r="AU91" s="267" t="str">
        <f t="shared" si="64"/>
        <v/>
      </c>
      <c r="AV91" s="267">
        <f t="shared" si="65"/>
        <v>10</v>
      </c>
      <c r="AW91" s="271" t="str">
        <f t="shared" si="66"/>
        <v/>
      </c>
    </row>
    <row r="92" spans="3:49">
      <c r="C92" s="267">
        <v>1999</v>
      </c>
      <c r="D92" s="267" t="s">
        <v>445</v>
      </c>
      <c r="E92" s="267" t="s">
        <v>561</v>
      </c>
      <c r="F92" s="267" t="s">
        <v>567</v>
      </c>
      <c r="G92" s="267" t="s">
        <v>286</v>
      </c>
      <c r="H92" s="272">
        <v>4</v>
      </c>
      <c r="I92" s="267">
        <v>4</v>
      </c>
      <c r="J92" s="267">
        <v>4</v>
      </c>
      <c r="S92" s="267">
        <v>4</v>
      </c>
      <c r="T92" s="267">
        <v>4</v>
      </c>
      <c r="AA92" s="267">
        <v>4</v>
      </c>
      <c r="AB92" s="271"/>
      <c r="AC92" s="272">
        <f t="shared" si="46"/>
        <v>10</v>
      </c>
      <c r="AD92" s="267">
        <f t="shared" si="47"/>
        <v>10</v>
      </c>
      <c r="AE92" s="267">
        <f t="shared" si="48"/>
        <v>10</v>
      </c>
      <c r="AF92" s="267" t="str">
        <f t="shared" si="49"/>
        <v/>
      </c>
      <c r="AG92" s="267" t="str">
        <f t="shared" si="50"/>
        <v/>
      </c>
      <c r="AH92" s="267" t="str">
        <f t="shared" si="51"/>
        <v/>
      </c>
      <c r="AI92" s="267" t="str">
        <f t="shared" si="52"/>
        <v/>
      </c>
      <c r="AJ92" s="267" t="str">
        <f t="shared" si="53"/>
        <v/>
      </c>
      <c r="AK92" s="267" t="str">
        <f t="shared" si="54"/>
        <v/>
      </c>
      <c r="AL92" s="267" t="str">
        <f t="shared" si="55"/>
        <v/>
      </c>
      <c r="AM92" s="267" t="str">
        <f t="shared" si="56"/>
        <v/>
      </c>
      <c r="AN92" s="267">
        <f t="shared" si="57"/>
        <v>2.5</v>
      </c>
      <c r="AO92" s="267">
        <f t="shared" si="58"/>
        <v>2.5</v>
      </c>
      <c r="AP92" s="267" t="str">
        <f t="shared" si="59"/>
        <v/>
      </c>
      <c r="AQ92" s="267" t="str">
        <f t="shared" si="60"/>
        <v/>
      </c>
      <c r="AR92" s="267" t="str">
        <f t="shared" si="61"/>
        <v/>
      </c>
      <c r="AS92" s="267" t="str">
        <f t="shared" si="62"/>
        <v/>
      </c>
      <c r="AT92" s="267" t="str">
        <f t="shared" si="63"/>
        <v/>
      </c>
      <c r="AU92" s="267" t="str">
        <f t="shared" si="64"/>
        <v/>
      </c>
      <c r="AV92" s="267">
        <f t="shared" si="65"/>
        <v>10</v>
      </c>
      <c r="AW92" s="271" t="str">
        <f t="shared" si="66"/>
        <v/>
      </c>
    </row>
    <row r="93" spans="3:49">
      <c r="C93" s="267">
        <v>1999</v>
      </c>
      <c r="D93" s="267" t="s">
        <v>510</v>
      </c>
      <c r="E93" s="267" t="s">
        <v>561</v>
      </c>
      <c r="F93" s="267" t="s">
        <v>567</v>
      </c>
      <c r="G93" s="267" t="s">
        <v>286</v>
      </c>
      <c r="H93" s="272">
        <v>4</v>
      </c>
      <c r="I93" s="267">
        <v>4</v>
      </c>
      <c r="J93" s="267">
        <v>4</v>
      </c>
      <c r="S93" s="267">
        <v>4</v>
      </c>
      <c r="T93" s="267">
        <v>4</v>
      </c>
      <c r="AA93" s="267">
        <v>4</v>
      </c>
      <c r="AB93" s="271"/>
      <c r="AC93" s="272">
        <f t="shared" si="46"/>
        <v>10</v>
      </c>
      <c r="AD93" s="267">
        <f t="shared" si="47"/>
        <v>10</v>
      </c>
      <c r="AE93" s="267">
        <f t="shared" si="48"/>
        <v>10</v>
      </c>
      <c r="AF93" s="267" t="str">
        <f t="shared" si="49"/>
        <v/>
      </c>
      <c r="AG93" s="267" t="str">
        <f t="shared" si="50"/>
        <v/>
      </c>
      <c r="AH93" s="267" t="str">
        <f t="shared" si="51"/>
        <v/>
      </c>
      <c r="AI93" s="267" t="str">
        <f t="shared" si="52"/>
        <v/>
      </c>
      <c r="AJ93" s="267" t="str">
        <f t="shared" si="53"/>
        <v/>
      </c>
      <c r="AK93" s="267" t="str">
        <f t="shared" si="54"/>
        <v/>
      </c>
      <c r="AL93" s="267" t="str">
        <f t="shared" si="55"/>
        <v/>
      </c>
      <c r="AM93" s="267" t="str">
        <f t="shared" si="56"/>
        <v/>
      </c>
      <c r="AN93" s="267">
        <f t="shared" si="57"/>
        <v>2.5</v>
      </c>
      <c r="AO93" s="267">
        <f t="shared" si="58"/>
        <v>2.5</v>
      </c>
      <c r="AP93" s="267" t="str">
        <f t="shared" si="59"/>
        <v/>
      </c>
      <c r="AQ93" s="267" t="str">
        <f t="shared" si="60"/>
        <v/>
      </c>
      <c r="AR93" s="267" t="str">
        <f t="shared" si="61"/>
        <v/>
      </c>
      <c r="AS93" s="267" t="str">
        <f t="shared" si="62"/>
        <v/>
      </c>
      <c r="AT93" s="267" t="str">
        <f t="shared" si="63"/>
        <v/>
      </c>
      <c r="AU93" s="267" t="str">
        <f t="shared" si="64"/>
        <v/>
      </c>
      <c r="AV93" s="267">
        <f t="shared" si="65"/>
        <v>10</v>
      </c>
      <c r="AW93" s="271" t="str">
        <f t="shared" si="66"/>
        <v/>
      </c>
    </row>
    <row r="94" spans="3:49">
      <c r="C94" s="267">
        <v>1999</v>
      </c>
      <c r="D94" s="267" t="s">
        <v>509</v>
      </c>
      <c r="E94" s="267" t="s">
        <v>561</v>
      </c>
      <c r="F94" s="267" t="s">
        <v>567</v>
      </c>
      <c r="G94" s="267" t="s">
        <v>563</v>
      </c>
      <c r="H94" s="272"/>
      <c r="K94" s="267">
        <v>2</v>
      </c>
      <c r="L94" s="267">
        <v>2</v>
      </c>
      <c r="M94" s="267">
        <v>2</v>
      </c>
      <c r="N94" s="267">
        <v>2</v>
      </c>
      <c r="O94" s="267">
        <v>2</v>
      </c>
      <c r="P94" s="267">
        <v>2</v>
      </c>
      <c r="AB94" s="271"/>
      <c r="AC94" s="272" t="str">
        <f t="shared" si="46"/>
        <v/>
      </c>
      <c r="AD94" s="267" t="str">
        <f t="shared" si="47"/>
        <v/>
      </c>
      <c r="AE94" s="267" t="str">
        <f t="shared" si="48"/>
        <v/>
      </c>
      <c r="AF94" s="267">
        <f t="shared" si="49"/>
        <v>2</v>
      </c>
      <c r="AG94" s="267">
        <f t="shared" si="50"/>
        <v>2</v>
      </c>
      <c r="AH94" s="267">
        <f t="shared" si="51"/>
        <v>1.5</v>
      </c>
      <c r="AI94" s="267">
        <f t="shared" si="52"/>
        <v>1.5</v>
      </c>
      <c r="AJ94" s="267">
        <f t="shared" si="53"/>
        <v>1.5</v>
      </c>
      <c r="AK94" s="267">
        <f t="shared" si="54"/>
        <v>1.5</v>
      </c>
      <c r="AL94" s="267" t="str">
        <f t="shared" si="55"/>
        <v/>
      </c>
      <c r="AM94" s="267" t="str">
        <f t="shared" si="56"/>
        <v/>
      </c>
      <c r="AN94" s="267" t="str">
        <f t="shared" si="57"/>
        <v/>
      </c>
      <c r="AO94" s="267" t="str">
        <f t="shared" si="58"/>
        <v/>
      </c>
      <c r="AP94" s="267" t="str">
        <f t="shared" si="59"/>
        <v/>
      </c>
      <c r="AQ94" s="267" t="str">
        <f t="shared" si="60"/>
        <v/>
      </c>
      <c r="AR94" s="267" t="str">
        <f t="shared" si="61"/>
        <v/>
      </c>
      <c r="AS94" s="267" t="str">
        <f t="shared" si="62"/>
        <v/>
      </c>
      <c r="AT94" s="267" t="str">
        <f t="shared" si="63"/>
        <v/>
      </c>
      <c r="AU94" s="267" t="str">
        <f t="shared" si="64"/>
        <v/>
      </c>
      <c r="AV94" s="267" t="str">
        <f t="shared" si="65"/>
        <v/>
      </c>
      <c r="AW94" s="271" t="str">
        <f t="shared" si="66"/>
        <v/>
      </c>
    </row>
    <row r="95" spans="3:49">
      <c r="C95" s="267">
        <v>1999</v>
      </c>
      <c r="D95" s="267" t="s">
        <v>510</v>
      </c>
      <c r="E95" s="267" t="s">
        <v>561</v>
      </c>
      <c r="F95" s="267" t="s">
        <v>567</v>
      </c>
      <c r="G95" s="267" t="s">
        <v>563</v>
      </c>
      <c r="H95" s="270"/>
      <c r="I95" s="269"/>
      <c r="J95" s="269"/>
      <c r="K95" s="269">
        <v>2</v>
      </c>
      <c r="L95" s="269">
        <v>2</v>
      </c>
      <c r="M95" s="269">
        <v>2</v>
      </c>
      <c r="N95" s="269">
        <v>2</v>
      </c>
      <c r="O95" s="269">
        <v>2</v>
      </c>
      <c r="P95" s="269">
        <v>2</v>
      </c>
      <c r="Q95" s="269"/>
      <c r="R95" s="269"/>
      <c r="S95" s="269"/>
      <c r="T95" s="269"/>
      <c r="U95" s="269"/>
      <c r="V95" s="269"/>
      <c r="W95" s="269"/>
      <c r="X95" s="269"/>
      <c r="Y95" s="269"/>
      <c r="Z95" s="269"/>
      <c r="AA95" s="269"/>
      <c r="AB95" s="268"/>
      <c r="AC95" s="270" t="str">
        <f t="shared" si="46"/>
        <v/>
      </c>
      <c r="AD95" s="269" t="str">
        <f t="shared" si="47"/>
        <v/>
      </c>
      <c r="AE95" s="269" t="str">
        <f t="shared" si="48"/>
        <v/>
      </c>
      <c r="AF95" s="269">
        <f t="shared" si="49"/>
        <v>2</v>
      </c>
      <c r="AG95" s="269">
        <f t="shared" si="50"/>
        <v>2</v>
      </c>
      <c r="AH95" s="269">
        <f t="shared" si="51"/>
        <v>1.5</v>
      </c>
      <c r="AI95" s="269">
        <f t="shared" si="52"/>
        <v>1.5</v>
      </c>
      <c r="AJ95" s="269">
        <f t="shared" si="53"/>
        <v>1.5</v>
      </c>
      <c r="AK95" s="269">
        <f t="shared" si="54"/>
        <v>1.5</v>
      </c>
      <c r="AL95" s="269" t="str">
        <f t="shared" si="55"/>
        <v/>
      </c>
      <c r="AM95" s="269" t="str">
        <f t="shared" si="56"/>
        <v/>
      </c>
      <c r="AN95" s="269" t="str">
        <f t="shared" si="57"/>
        <v/>
      </c>
      <c r="AO95" s="269" t="str">
        <f t="shared" si="58"/>
        <v/>
      </c>
      <c r="AP95" s="269" t="str">
        <f t="shared" si="59"/>
        <v/>
      </c>
      <c r="AQ95" s="269" t="str">
        <f t="shared" si="60"/>
        <v/>
      </c>
      <c r="AR95" s="269" t="str">
        <f t="shared" si="61"/>
        <v/>
      </c>
      <c r="AS95" s="269" t="str">
        <f t="shared" si="62"/>
        <v/>
      </c>
      <c r="AT95" s="269" t="str">
        <f t="shared" si="63"/>
        <v/>
      </c>
      <c r="AU95" s="269" t="str">
        <f t="shared" si="64"/>
        <v/>
      </c>
      <c r="AV95" s="269" t="str">
        <f t="shared" si="65"/>
        <v/>
      </c>
      <c r="AW95" s="268" t="str">
        <f t="shared" si="66"/>
        <v/>
      </c>
    </row>
    <row r="96" spans="3:49">
      <c r="C96" s="267">
        <v>1999</v>
      </c>
      <c r="D96" t="s">
        <v>445</v>
      </c>
      <c r="E96" t="s">
        <v>516</v>
      </c>
      <c r="F96" t="s">
        <v>568</v>
      </c>
      <c r="G96" t="s">
        <v>286</v>
      </c>
      <c r="H96" s="282">
        <v>4</v>
      </c>
      <c r="I96" s="283">
        <v>4</v>
      </c>
      <c r="J96" s="283">
        <v>4</v>
      </c>
      <c r="K96" s="283"/>
      <c r="L96" s="283"/>
      <c r="M96" s="283"/>
      <c r="N96" s="283"/>
      <c r="O96" s="283"/>
      <c r="P96" s="283"/>
      <c r="Q96" s="283"/>
      <c r="R96" s="283"/>
      <c r="S96" s="283">
        <v>4</v>
      </c>
      <c r="T96" s="283">
        <v>4</v>
      </c>
      <c r="U96" s="283"/>
      <c r="V96" s="283"/>
      <c r="W96" s="283"/>
      <c r="X96" s="283"/>
      <c r="Y96" s="283"/>
      <c r="Z96" s="283"/>
      <c r="AA96" s="283">
        <v>4</v>
      </c>
      <c r="AB96" s="284"/>
      <c r="AC96" s="275">
        <f t="shared" si="46"/>
        <v>10</v>
      </c>
      <c r="AD96" s="274">
        <f t="shared" si="47"/>
        <v>10</v>
      </c>
      <c r="AE96" s="274">
        <f t="shared" si="48"/>
        <v>10</v>
      </c>
      <c r="AF96" s="274" t="str">
        <f t="shared" si="49"/>
        <v/>
      </c>
      <c r="AG96" s="274" t="str">
        <f t="shared" si="50"/>
        <v/>
      </c>
      <c r="AH96" s="274" t="str">
        <f t="shared" si="51"/>
        <v/>
      </c>
      <c r="AI96" s="274" t="str">
        <f t="shared" si="52"/>
        <v/>
      </c>
      <c r="AJ96" s="274" t="str">
        <f t="shared" si="53"/>
        <v/>
      </c>
      <c r="AK96" s="274" t="str">
        <f t="shared" si="54"/>
        <v/>
      </c>
      <c r="AL96" s="274" t="str">
        <f t="shared" si="55"/>
        <v/>
      </c>
      <c r="AM96" s="274" t="str">
        <f t="shared" si="56"/>
        <v/>
      </c>
      <c r="AN96" s="274">
        <f t="shared" si="57"/>
        <v>2.5</v>
      </c>
      <c r="AO96" s="274">
        <f t="shared" si="58"/>
        <v>2.5</v>
      </c>
      <c r="AP96" s="274" t="str">
        <f t="shared" si="59"/>
        <v/>
      </c>
      <c r="AQ96" s="274" t="str">
        <f t="shared" si="60"/>
        <v/>
      </c>
      <c r="AR96" s="274" t="str">
        <f t="shared" si="61"/>
        <v/>
      </c>
      <c r="AS96" s="274" t="str">
        <f t="shared" si="62"/>
        <v/>
      </c>
      <c r="AT96" s="274" t="str">
        <f t="shared" si="63"/>
        <v/>
      </c>
      <c r="AU96" s="274" t="str">
        <f t="shared" si="64"/>
        <v/>
      </c>
      <c r="AV96" s="274">
        <f t="shared" si="65"/>
        <v>10</v>
      </c>
      <c r="AW96" s="273" t="str">
        <f t="shared" si="66"/>
        <v/>
      </c>
    </row>
    <row r="97" spans="3:49">
      <c r="C97" s="267">
        <v>1999</v>
      </c>
      <c r="D97" t="s">
        <v>445</v>
      </c>
      <c r="E97" t="s">
        <v>516</v>
      </c>
      <c r="F97" t="s">
        <v>568</v>
      </c>
      <c r="G97" t="s">
        <v>563</v>
      </c>
      <c r="H97" s="285"/>
      <c r="I97"/>
      <c r="J97"/>
      <c r="K97">
        <v>4</v>
      </c>
      <c r="L97">
        <v>4</v>
      </c>
      <c r="M97">
        <v>4</v>
      </c>
      <c r="N97">
        <v>4</v>
      </c>
      <c r="O97">
        <v>4</v>
      </c>
      <c r="P97">
        <v>4</v>
      </c>
      <c r="Q97"/>
      <c r="R97"/>
      <c r="S97"/>
      <c r="T97"/>
      <c r="U97"/>
      <c r="V97"/>
      <c r="W97"/>
      <c r="X97"/>
      <c r="Y97"/>
      <c r="Z97"/>
      <c r="AA97"/>
      <c r="AB97" s="286"/>
      <c r="AC97" s="272" t="str">
        <f t="shared" si="46"/>
        <v/>
      </c>
      <c r="AD97" s="267" t="str">
        <f t="shared" si="47"/>
        <v/>
      </c>
      <c r="AE97" s="267" t="str">
        <f t="shared" si="48"/>
        <v/>
      </c>
      <c r="AF97" s="267">
        <f t="shared" si="49"/>
        <v>4</v>
      </c>
      <c r="AG97" s="267">
        <f t="shared" si="50"/>
        <v>4</v>
      </c>
      <c r="AH97" s="267">
        <f t="shared" si="51"/>
        <v>3</v>
      </c>
      <c r="AI97" s="267">
        <f t="shared" si="52"/>
        <v>3</v>
      </c>
      <c r="AJ97" s="267">
        <f t="shared" si="53"/>
        <v>3</v>
      </c>
      <c r="AK97" s="267">
        <f t="shared" si="54"/>
        <v>3</v>
      </c>
      <c r="AL97" s="267" t="str">
        <f t="shared" si="55"/>
        <v/>
      </c>
      <c r="AM97" s="267" t="str">
        <f t="shared" si="56"/>
        <v/>
      </c>
      <c r="AN97" s="267" t="str">
        <f t="shared" si="57"/>
        <v/>
      </c>
      <c r="AO97" s="267" t="str">
        <f t="shared" si="58"/>
        <v/>
      </c>
      <c r="AP97" s="267" t="str">
        <f t="shared" si="59"/>
        <v/>
      </c>
      <c r="AQ97" s="267" t="str">
        <f t="shared" si="60"/>
        <v/>
      </c>
      <c r="AR97" s="267" t="str">
        <f t="shared" si="61"/>
        <v/>
      </c>
      <c r="AS97" s="267" t="str">
        <f t="shared" si="62"/>
        <v/>
      </c>
      <c r="AT97" s="267" t="str">
        <f t="shared" si="63"/>
        <v/>
      </c>
      <c r="AU97" s="267" t="str">
        <f t="shared" si="64"/>
        <v/>
      </c>
      <c r="AV97" s="267" t="str">
        <f t="shared" si="65"/>
        <v/>
      </c>
      <c r="AW97" s="271" t="str">
        <f t="shared" si="66"/>
        <v/>
      </c>
    </row>
    <row r="98" spans="3:49">
      <c r="C98" s="267">
        <v>1999</v>
      </c>
      <c r="D98" t="s">
        <v>445</v>
      </c>
      <c r="E98" t="s">
        <v>516</v>
      </c>
      <c r="F98" t="s">
        <v>568</v>
      </c>
      <c r="G98" t="s">
        <v>337</v>
      </c>
      <c r="H98" s="285"/>
      <c r="I98"/>
      <c r="J98"/>
      <c r="K98"/>
      <c r="L98"/>
      <c r="M98"/>
      <c r="N98"/>
      <c r="O98"/>
      <c r="P98"/>
      <c r="Q98">
        <v>4</v>
      </c>
      <c r="R98">
        <v>4</v>
      </c>
      <c r="S98"/>
      <c r="T98"/>
      <c r="U98">
        <v>4</v>
      </c>
      <c r="V98"/>
      <c r="W98">
        <v>4</v>
      </c>
      <c r="X98"/>
      <c r="Y98"/>
      <c r="Z98"/>
      <c r="AA98"/>
      <c r="AB98" s="286">
        <v>4</v>
      </c>
      <c r="AC98" s="272" t="str">
        <f t="shared" si="46"/>
        <v/>
      </c>
      <c r="AD98" s="267" t="str">
        <f t="shared" si="47"/>
        <v/>
      </c>
      <c r="AE98" s="267" t="str">
        <f t="shared" si="48"/>
        <v/>
      </c>
      <c r="AF98" s="267" t="str">
        <f t="shared" si="49"/>
        <v/>
      </c>
      <c r="AG98" s="267" t="str">
        <f t="shared" si="50"/>
        <v/>
      </c>
      <c r="AH98" s="267" t="str">
        <f t="shared" si="51"/>
        <v/>
      </c>
      <c r="AI98" s="267" t="str">
        <f t="shared" si="52"/>
        <v/>
      </c>
      <c r="AJ98" s="267" t="str">
        <f t="shared" si="53"/>
        <v/>
      </c>
      <c r="AK98" s="267" t="str">
        <f t="shared" si="54"/>
        <v/>
      </c>
      <c r="AL98" s="267">
        <f t="shared" si="55"/>
        <v>10</v>
      </c>
      <c r="AM98" s="267">
        <f t="shared" si="56"/>
        <v>10</v>
      </c>
      <c r="AN98" s="267" t="str">
        <f t="shared" si="57"/>
        <v/>
      </c>
      <c r="AO98" s="267" t="str">
        <f t="shared" si="58"/>
        <v/>
      </c>
      <c r="AP98" s="267">
        <f t="shared" si="59"/>
        <v>1.25</v>
      </c>
      <c r="AQ98" s="267" t="str">
        <f t="shared" si="60"/>
        <v/>
      </c>
      <c r="AR98" s="267">
        <f t="shared" si="61"/>
        <v>1.25</v>
      </c>
      <c r="AS98" s="267" t="str">
        <f t="shared" si="62"/>
        <v/>
      </c>
      <c r="AT98" s="267" t="str">
        <f t="shared" si="63"/>
        <v/>
      </c>
      <c r="AU98" s="267" t="str">
        <f t="shared" si="64"/>
        <v/>
      </c>
      <c r="AV98" s="267" t="str">
        <f t="shared" si="65"/>
        <v/>
      </c>
      <c r="AW98" s="271">
        <f t="shared" si="66"/>
        <v>5</v>
      </c>
    </row>
    <row r="99" spans="3:49">
      <c r="C99" s="267">
        <v>1999</v>
      </c>
      <c r="D99" t="s">
        <v>445</v>
      </c>
      <c r="E99" t="s">
        <v>516</v>
      </c>
      <c r="F99" t="s">
        <v>568</v>
      </c>
      <c r="G99" t="s">
        <v>559</v>
      </c>
      <c r="H99" s="285"/>
      <c r="I99"/>
      <c r="J99"/>
      <c r="K99"/>
      <c r="L99"/>
      <c r="M99"/>
      <c r="N99"/>
      <c r="O99"/>
      <c r="P99"/>
      <c r="Q99"/>
      <c r="R99"/>
      <c r="S99"/>
      <c r="T99"/>
      <c r="U99"/>
      <c r="V99">
        <v>4</v>
      </c>
      <c r="W99"/>
      <c r="X99">
        <v>4</v>
      </c>
      <c r="Y99">
        <v>4</v>
      </c>
      <c r="Z99" t="s">
        <v>103</v>
      </c>
      <c r="AA99"/>
      <c r="AB99" s="286"/>
      <c r="AC99" s="272" t="str">
        <f t="shared" si="46"/>
        <v/>
      </c>
      <c r="AD99" s="267" t="str">
        <f t="shared" si="47"/>
        <v/>
      </c>
      <c r="AE99" s="267" t="str">
        <f t="shared" si="48"/>
        <v/>
      </c>
      <c r="AF99" s="267" t="str">
        <f t="shared" si="49"/>
        <v/>
      </c>
      <c r="AG99" s="267" t="str">
        <f t="shared" si="50"/>
        <v/>
      </c>
      <c r="AH99" s="267" t="str">
        <f t="shared" si="51"/>
        <v/>
      </c>
      <c r="AI99" s="267" t="str">
        <f t="shared" si="52"/>
        <v/>
      </c>
      <c r="AJ99" s="267" t="str">
        <f t="shared" si="53"/>
        <v/>
      </c>
      <c r="AK99" s="267" t="str">
        <f t="shared" si="54"/>
        <v/>
      </c>
      <c r="AL99" s="267" t="str">
        <f t="shared" si="55"/>
        <v/>
      </c>
      <c r="AM99" s="267" t="str">
        <f t="shared" si="56"/>
        <v/>
      </c>
      <c r="AN99" s="267" t="str">
        <f t="shared" si="57"/>
        <v/>
      </c>
      <c r="AO99" s="267" t="str">
        <f t="shared" si="58"/>
        <v/>
      </c>
      <c r="AP99" s="267" t="str">
        <f t="shared" si="59"/>
        <v/>
      </c>
      <c r="AQ99" s="267">
        <f t="shared" si="60"/>
        <v>1.25</v>
      </c>
      <c r="AR99" s="267" t="str">
        <f t="shared" si="61"/>
        <v/>
      </c>
      <c r="AS99" s="267">
        <f t="shared" si="62"/>
        <v>1.25</v>
      </c>
      <c r="AT99" s="267">
        <f t="shared" si="63"/>
        <v>2.5</v>
      </c>
      <c r="AU99" s="267" t="str">
        <f t="shared" si="64"/>
        <v/>
      </c>
      <c r="AV99" s="267" t="str">
        <f t="shared" si="65"/>
        <v/>
      </c>
      <c r="AW99" s="271" t="str">
        <f t="shared" si="66"/>
        <v/>
      </c>
    </row>
    <row r="100" spans="3:49">
      <c r="C100" s="267">
        <v>1999</v>
      </c>
      <c r="D100" t="s">
        <v>445</v>
      </c>
      <c r="E100" t="s">
        <v>508</v>
      </c>
      <c r="F100" t="s">
        <v>568</v>
      </c>
      <c r="G100" t="s">
        <v>286</v>
      </c>
      <c r="H100" s="285">
        <v>3</v>
      </c>
      <c r="I100">
        <v>1</v>
      </c>
      <c r="J100">
        <v>3</v>
      </c>
      <c r="K100"/>
      <c r="L100"/>
      <c r="M100"/>
      <c r="N100"/>
      <c r="O100"/>
      <c r="P100"/>
      <c r="Q100"/>
      <c r="R100"/>
      <c r="S100">
        <v>2</v>
      </c>
      <c r="T100">
        <v>4</v>
      </c>
      <c r="U100"/>
      <c r="V100"/>
      <c r="W100"/>
      <c r="X100"/>
      <c r="Y100"/>
      <c r="Z100"/>
      <c r="AA100">
        <v>1</v>
      </c>
      <c r="AB100" s="286"/>
      <c r="AC100" s="272">
        <f t="shared" si="46"/>
        <v>7.5</v>
      </c>
      <c r="AD100" s="267">
        <f t="shared" si="47"/>
        <v>2.5</v>
      </c>
      <c r="AE100" s="267">
        <f t="shared" si="48"/>
        <v>7.5</v>
      </c>
      <c r="AF100" s="267" t="str">
        <f t="shared" si="49"/>
        <v/>
      </c>
      <c r="AG100" s="267" t="str">
        <f t="shared" si="50"/>
        <v/>
      </c>
      <c r="AH100" s="267" t="str">
        <f t="shared" si="51"/>
        <v/>
      </c>
      <c r="AI100" s="267" t="str">
        <f t="shared" si="52"/>
        <v/>
      </c>
      <c r="AJ100" s="267" t="str">
        <f t="shared" si="53"/>
        <v/>
      </c>
      <c r="AK100" s="267" t="str">
        <f t="shared" si="54"/>
        <v/>
      </c>
      <c r="AL100" s="267" t="str">
        <f t="shared" si="55"/>
        <v/>
      </c>
      <c r="AM100" s="267" t="str">
        <f t="shared" si="56"/>
        <v/>
      </c>
      <c r="AN100" s="267">
        <f t="shared" si="57"/>
        <v>1.25</v>
      </c>
      <c r="AO100" s="267">
        <f t="shared" si="58"/>
        <v>2.5</v>
      </c>
      <c r="AP100" s="267" t="str">
        <f t="shared" si="59"/>
        <v/>
      </c>
      <c r="AQ100" s="267" t="str">
        <f t="shared" si="60"/>
        <v/>
      </c>
      <c r="AR100" s="267" t="str">
        <f t="shared" si="61"/>
        <v/>
      </c>
      <c r="AS100" s="267" t="str">
        <f t="shared" si="62"/>
        <v/>
      </c>
      <c r="AT100" s="267" t="str">
        <f t="shared" si="63"/>
        <v/>
      </c>
      <c r="AU100" s="267" t="str">
        <f t="shared" si="64"/>
        <v/>
      </c>
      <c r="AV100" s="267">
        <f t="shared" si="65"/>
        <v>2.5</v>
      </c>
      <c r="AW100" s="271" t="str">
        <f t="shared" si="66"/>
        <v/>
      </c>
    </row>
    <row r="101" spans="3:49">
      <c r="C101" s="267">
        <v>1999</v>
      </c>
      <c r="D101" t="s">
        <v>445</v>
      </c>
      <c r="E101" t="s">
        <v>508</v>
      </c>
      <c r="F101" t="s">
        <v>568</v>
      </c>
      <c r="G101" t="s">
        <v>563</v>
      </c>
      <c r="H101" s="285"/>
      <c r="I101"/>
      <c r="J101"/>
      <c r="K101">
        <v>4</v>
      </c>
      <c r="L101">
        <v>2</v>
      </c>
      <c r="M101">
        <v>3</v>
      </c>
      <c r="N101">
        <v>1</v>
      </c>
      <c r="O101">
        <v>1</v>
      </c>
      <c r="P101">
        <v>2</v>
      </c>
      <c r="Q101"/>
      <c r="R101"/>
      <c r="S101"/>
      <c r="T101"/>
      <c r="U101"/>
      <c r="V101"/>
      <c r="W101"/>
      <c r="X101"/>
      <c r="Y101"/>
      <c r="Z101"/>
      <c r="AA101"/>
      <c r="AB101" s="286"/>
      <c r="AC101" s="272" t="str">
        <f t="shared" si="46"/>
        <v/>
      </c>
      <c r="AD101" s="267" t="str">
        <f t="shared" si="47"/>
        <v/>
      </c>
      <c r="AE101" s="267" t="str">
        <f t="shared" si="48"/>
        <v/>
      </c>
      <c r="AF101" s="267">
        <f t="shared" si="49"/>
        <v>4</v>
      </c>
      <c r="AG101" s="267">
        <f t="shared" si="50"/>
        <v>2</v>
      </c>
      <c r="AH101" s="267">
        <f t="shared" si="51"/>
        <v>2.25</v>
      </c>
      <c r="AI101" s="267">
        <f t="shared" si="52"/>
        <v>0.75</v>
      </c>
      <c r="AJ101" s="267">
        <f t="shared" si="53"/>
        <v>0.75</v>
      </c>
      <c r="AK101" s="267">
        <f t="shared" si="54"/>
        <v>1.5</v>
      </c>
      <c r="AL101" s="267" t="str">
        <f t="shared" si="55"/>
        <v/>
      </c>
      <c r="AM101" s="267" t="str">
        <f t="shared" si="56"/>
        <v/>
      </c>
      <c r="AN101" s="267" t="str">
        <f t="shared" si="57"/>
        <v/>
      </c>
      <c r="AO101" s="267" t="str">
        <f t="shared" si="58"/>
        <v/>
      </c>
      <c r="AP101" s="267" t="str">
        <f t="shared" si="59"/>
        <v/>
      </c>
      <c r="AQ101" s="267" t="str">
        <f t="shared" si="60"/>
        <v/>
      </c>
      <c r="AR101" s="267" t="str">
        <f t="shared" si="61"/>
        <v/>
      </c>
      <c r="AS101" s="267" t="str">
        <f t="shared" si="62"/>
        <v/>
      </c>
      <c r="AT101" s="267" t="str">
        <f t="shared" si="63"/>
        <v/>
      </c>
      <c r="AU101" s="267" t="str">
        <f t="shared" si="64"/>
        <v/>
      </c>
      <c r="AV101" s="267" t="str">
        <f t="shared" si="65"/>
        <v/>
      </c>
      <c r="AW101" s="271" t="str">
        <f t="shared" si="66"/>
        <v/>
      </c>
    </row>
    <row r="102" spans="3:49">
      <c r="C102" s="267">
        <v>1999</v>
      </c>
      <c r="D102" t="s">
        <v>445</v>
      </c>
      <c r="E102" t="s">
        <v>508</v>
      </c>
      <c r="F102" t="s">
        <v>568</v>
      </c>
      <c r="G102" t="s">
        <v>337</v>
      </c>
      <c r="H102" s="285"/>
      <c r="I102"/>
      <c r="J102"/>
      <c r="K102"/>
      <c r="L102"/>
      <c r="M102"/>
      <c r="N102"/>
      <c r="O102"/>
      <c r="P102"/>
      <c r="Q102">
        <v>3</v>
      </c>
      <c r="R102">
        <v>4</v>
      </c>
      <c r="S102"/>
      <c r="T102"/>
      <c r="U102">
        <v>2</v>
      </c>
      <c r="V102"/>
      <c r="W102">
        <v>2</v>
      </c>
      <c r="X102"/>
      <c r="Y102"/>
      <c r="Z102"/>
      <c r="AA102"/>
      <c r="AB102" s="286">
        <v>2</v>
      </c>
      <c r="AC102" s="272" t="str">
        <f t="shared" si="46"/>
        <v/>
      </c>
      <c r="AD102" s="267" t="str">
        <f t="shared" si="47"/>
        <v/>
      </c>
      <c r="AE102" s="267" t="str">
        <f t="shared" si="48"/>
        <v/>
      </c>
      <c r="AF102" s="267" t="str">
        <f t="shared" si="49"/>
        <v/>
      </c>
      <c r="AG102" s="267" t="str">
        <f t="shared" si="50"/>
        <v/>
      </c>
      <c r="AH102" s="267" t="str">
        <f t="shared" si="51"/>
        <v/>
      </c>
      <c r="AI102" s="267" t="str">
        <f t="shared" si="52"/>
        <v/>
      </c>
      <c r="AJ102" s="267" t="str">
        <f t="shared" si="53"/>
        <v/>
      </c>
      <c r="AK102" s="267" t="str">
        <f t="shared" si="54"/>
        <v/>
      </c>
      <c r="AL102" s="267">
        <f t="shared" si="55"/>
        <v>7.5</v>
      </c>
      <c r="AM102" s="267">
        <f t="shared" si="56"/>
        <v>10</v>
      </c>
      <c r="AN102" s="267" t="str">
        <f t="shared" si="57"/>
        <v/>
      </c>
      <c r="AO102" s="267" t="str">
        <f t="shared" si="58"/>
        <v/>
      </c>
      <c r="AP102" s="267">
        <f t="shared" si="59"/>
        <v>0.625</v>
      </c>
      <c r="AQ102" s="267" t="str">
        <f t="shared" si="60"/>
        <v/>
      </c>
      <c r="AR102" s="267">
        <f t="shared" si="61"/>
        <v>0.625</v>
      </c>
      <c r="AS102" s="267" t="str">
        <f t="shared" si="62"/>
        <v/>
      </c>
      <c r="AT102" s="267" t="str">
        <f t="shared" si="63"/>
        <v/>
      </c>
      <c r="AU102" s="267" t="str">
        <f t="shared" si="64"/>
        <v/>
      </c>
      <c r="AV102" s="267" t="str">
        <f t="shared" si="65"/>
        <v/>
      </c>
      <c r="AW102" s="271">
        <f t="shared" si="66"/>
        <v>2.5</v>
      </c>
    </row>
    <row r="103" spans="3:49">
      <c r="C103" s="267">
        <v>1999</v>
      </c>
      <c r="D103" t="s">
        <v>445</v>
      </c>
      <c r="E103" t="s">
        <v>508</v>
      </c>
      <c r="F103" t="s">
        <v>568</v>
      </c>
      <c r="G103" t="s">
        <v>559</v>
      </c>
      <c r="H103" s="285"/>
      <c r="I103"/>
      <c r="J103"/>
      <c r="K103"/>
      <c r="L103"/>
      <c r="M103"/>
      <c r="N103"/>
      <c r="O103"/>
      <c r="P103"/>
      <c r="Q103"/>
      <c r="R103"/>
      <c r="S103"/>
      <c r="T103"/>
      <c r="U103"/>
      <c r="V103" t="s">
        <v>103</v>
      </c>
      <c r="W103"/>
      <c r="X103" t="s">
        <v>103</v>
      </c>
      <c r="Y103" t="s">
        <v>103</v>
      </c>
      <c r="Z103" t="s">
        <v>103</v>
      </c>
      <c r="AA103"/>
      <c r="AB103" s="286"/>
      <c r="AC103" s="272" t="str">
        <f t="shared" si="46"/>
        <v/>
      </c>
      <c r="AD103" s="267" t="str">
        <f t="shared" si="47"/>
        <v/>
      </c>
      <c r="AE103" s="267" t="str">
        <f t="shared" si="48"/>
        <v/>
      </c>
      <c r="AF103" s="267" t="str">
        <f t="shared" si="49"/>
        <v/>
      </c>
      <c r="AG103" s="267" t="str">
        <f t="shared" si="50"/>
        <v/>
      </c>
      <c r="AH103" s="267" t="str">
        <f t="shared" si="51"/>
        <v/>
      </c>
      <c r="AI103" s="267" t="str">
        <f t="shared" si="52"/>
        <v/>
      </c>
      <c r="AJ103" s="267" t="str">
        <f t="shared" si="53"/>
        <v/>
      </c>
      <c r="AK103" s="267" t="str">
        <f t="shared" si="54"/>
        <v/>
      </c>
      <c r="AL103" s="267" t="str">
        <f t="shared" si="55"/>
        <v/>
      </c>
      <c r="AM103" s="267" t="str">
        <f t="shared" si="56"/>
        <v/>
      </c>
      <c r="AN103" s="267" t="str">
        <f t="shared" si="57"/>
        <v/>
      </c>
      <c r="AO103" s="267" t="str">
        <f t="shared" si="58"/>
        <v/>
      </c>
      <c r="AP103" s="267" t="str">
        <f t="shared" si="59"/>
        <v/>
      </c>
      <c r="AQ103" s="267" t="str">
        <f t="shared" si="60"/>
        <v/>
      </c>
      <c r="AR103" s="267" t="str">
        <f t="shared" si="61"/>
        <v/>
      </c>
      <c r="AS103" s="267" t="str">
        <f t="shared" si="62"/>
        <v/>
      </c>
      <c r="AT103" s="267" t="str">
        <f t="shared" si="63"/>
        <v/>
      </c>
      <c r="AU103" s="267" t="str">
        <f t="shared" si="64"/>
        <v/>
      </c>
      <c r="AV103" s="267" t="str">
        <f t="shared" si="65"/>
        <v/>
      </c>
      <c r="AW103" s="271" t="str">
        <f t="shared" si="66"/>
        <v/>
      </c>
    </row>
    <row r="104" spans="3:49">
      <c r="C104" s="267">
        <v>1999</v>
      </c>
      <c r="D104" t="s">
        <v>509</v>
      </c>
      <c r="E104" t="s">
        <v>508</v>
      </c>
      <c r="F104" t="s">
        <v>568</v>
      </c>
      <c r="G104" t="s">
        <v>286</v>
      </c>
      <c r="H104" s="285">
        <v>4</v>
      </c>
      <c r="I104">
        <v>4</v>
      </c>
      <c r="J104">
        <v>4</v>
      </c>
      <c r="K104"/>
      <c r="L104"/>
      <c r="M104"/>
      <c r="N104"/>
      <c r="O104"/>
      <c r="P104"/>
      <c r="Q104"/>
      <c r="R104"/>
      <c r="S104">
        <v>4</v>
      </c>
      <c r="T104">
        <v>4</v>
      </c>
      <c r="U104"/>
      <c r="V104"/>
      <c r="W104"/>
      <c r="X104"/>
      <c r="Y104"/>
      <c r="Z104"/>
      <c r="AA104">
        <v>4</v>
      </c>
      <c r="AB104" s="286"/>
      <c r="AC104" s="272">
        <f t="shared" si="46"/>
        <v>10</v>
      </c>
      <c r="AD104" s="267">
        <f t="shared" si="47"/>
        <v>10</v>
      </c>
      <c r="AE104" s="267">
        <f t="shared" si="48"/>
        <v>10</v>
      </c>
      <c r="AF104" s="267" t="str">
        <f t="shared" si="49"/>
        <v/>
      </c>
      <c r="AG104" s="267" t="str">
        <f t="shared" si="50"/>
        <v/>
      </c>
      <c r="AH104" s="267" t="str">
        <f t="shared" si="51"/>
        <v/>
      </c>
      <c r="AI104" s="267" t="str">
        <f t="shared" si="52"/>
        <v/>
      </c>
      <c r="AJ104" s="267" t="str">
        <f t="shared" si="53"/>
        <v/>
      </c>
      <c r="AK104" s="267" t="str">
        <f t="shared" si="54"/>
        <v/>
      </c>
      <c r="AL104" s="267" t="str">
        <f t="shared" si="55"/>
        <v/>
      </c>
      <c r="AM104" s="267" t="str">
        <f t="shared" si="56"/>
        <v/>
      </c>
      <c r="AN104" s="267">
        <f t="shared" si="57"/>
        <v>2.5</v>
      </c>
      <c r="AO104" s="267">
        <f t="shared" si="58"/>
        <v>2.5</v>
      </c>
      <c r="AP104" s="267" t="str">
        <f t="shared" si="59"/>
        <v/>
      </c>
      <c r="AQ104" s="267" t="str">
        <f t="shared" si="60"/>
        <v/>
      </c>
      <c r="AR104" s="267" t="str">
        <f t="shared" si="61"/>
        <v/>
      </c>
      <c r="AS104" s="267" t="str">
        <f t="shared" si="62"/>
        <v/>
      </c>
      <c r="AT104" s="267" t="str">
        <f t="shared" si="63"/>
        <v/>
      </c>
      <c r="AU104" s="267" t="str">
        <f t="shared" si="64"/>
        <v/>
      </c>
      <c r="AV104" s="267">
        <f t="shared" si="65"/>
        <v>10</v>
      </c>
      <c r="AW104" s="271" t="str">
        <f t="shared" si="66"/>
        <v/>
      </c>
    </row>
    <row r="105" spans="3:49">
      <c r="C105" s="267">
        <v>1999</v>
      </c>
      <c r="D105" t="s">
        <v>509</v>
      </c>
      <c r="E105" t="s">
        <v>508</v>
      </c>
      <c r="F105" t="s">
        <v>568</v>
      </c>
      <c r="G105" t="s">
        <v>563</v>
      </c>
      <c r="H105" s="285"/>
      <c r="I105"/>
      <c r="J105"/>
      <c r="K105">
        <v>4</v>
      </c>
      <c r="L105">
        <v>4</v>
      </c>
      <c r="M105">
        <v>4</v>
      </c>
      <c r="N105">
        <v>4</v>
      </c>
      <c r="O105">
        <v>4</v>
      </c>
      <c r="P105">
        <v>4</v>
      </c>
      <c r="Q105"/>
      <c r="R105"/>
      <c r="S105"/>
      <c r="T105"/>
      <c r="U105"/>
      <c r="V105"/>
      <c r="W105"/>
      <c r="X105"/>
      <c r="Y105"/>
      <c r="Z105"/>
      <c r="AA105"/>
      <c r="AB105" s="286"/>
      <c r="AC105" s="272" t="str">
        <f t="shared" si="46"/>
        <v/>
      </c>
      <c r="AD105" s="267" t="str">
        <f t="shared" si="47"/>
        <v/>
      </c>
      <c r="AE105" s="267" t="str">
        <f t="shared" si="48"/>
        <v/>
      </c>
      <c r="AF105" s="267">
        <f t="shared" si="49"/>
        <v>4</v>
      </c>
      <c r="AG105" s="267">
        <f t="shared" si="50"/>
        <v>4</v>
      </c>
      <c r="AH105" s="267">
        <f t="shared" si="51"/>
        <v>3</v>
      </c>
      <c r="AI105" s="267">
        <f t="shared" si="52"/>
        <v>3</v>
      </c>
      <c r="AJ105" s="267">
        <f t="shared" si="53"/>
        <v>3</v>
      </c>
      <c r="AK105" s="267">
        <f t="shared" si="54"/>
        <v>3</v>
      </c>
      <c r="AL105" s="267" t="str">
        <f t="shared" si="55"/>
        <v/>
      </c>
      <c r="AM105" s="267" t="str">
        <f t="shared" si="56"/>
        <v/>
      </c>
      <c r="AN105" s="267" t="str">
        <f t="shared" si="57"/>
        <v/>
      </c>
      <c r="AO105" s="267" t="str">
        <f t="shared" si="58"/>
        <v/>
      </c>
      <c r="AP105" s="267" t="str">
        <f t="shared" si="59"/>
        <v/>
      </c>
      <c r="AQ105" s="267" t="str">
        <f t="shared" si="60"/>
        <v/>
      </c>
      <c r="AR105" s="267" t="str">
        <f t="shared" si="61"/>
        <v/>
      </c>
      <c r="AS105" s="267" t="str">
        <f t="shared" si="62"/>
        <v/>
      </c>
      <c r="AT105" s="267" t="str">
        <f t="shared" si="63"/>
        <v/>
      </c>
      <c r="AU105" s="267" t="str">
        <f t="shared" si="64"/>
        <v/>
      </c>
      <c r="AV105" s="267" t="str">
        <f t="shared" si="65"/>
        <v/>
      </c>
      <c r="AW105" s="271" t="str">
        <f t="shared" si="66"/>
        <v/>
      </c>
    </row>
    <row r="106" spans="3:49">
      <c r="C106" s="267">
        <v>1999</v>
      </c>
      <c r="D106" t="s">
        <v>509</v>
      </c>
      <c r="E106" t="s">
        <v>508</v>
      </c>
      <c r="F106" t="s">
        <v>568</v>
      </c>
      <c r="G106" t="s">
        <v>337</v>
      </c>
      <c r="H106" s="285"/>
      <c r="I106"/>
      <c r="J106"/>
      <c r="K106"/>
      <c r="L106"/>
      <c r="M106"/>
      <c r="N106"/>
      <c r="O106"/>
      <c r="P106"/>
      <c r="Q106">
        <v>4</v>
      </c>
      <c r="R106">
        <v>4</v>
      </c>
      <c r="S106"/>
      <c r="T106"/>
      <c r="U106">
        <v>4</v>
      </c>
      <c r="V106"/>
      <c r="W106">
        <v>4</v>
      </c>
      <c r="X106"/>
      <c r="Y106"/>
      <c r="Z106"/>
      <c r="AA106"/>
      <c r="AB106" s="286">
        <v>4</v>
      </c>
      <c r="AC106" s="272" t="str">
        <f t="shared" si="46"/>
        <v/>
      </c>
      <c r="AD106" s="267" t="str">
        <f t="shared" si="47"/>
        <v/>
      </c>
      <c r="AE106" s="267" t="str">
        <f t="shared" si="48"/>
        <v/>
      </c>
      <c r="AF106" s="267" t="str">
        <f t="shared" si="49"/>
        <v/>
      </c>
      <c r="AG106" s="267" t="str">
        <f t="shared" si="50"/>
        <v/>
      </c>
      <c r="AH106" s="267" t="str">
        <f t="shared" si="51"/>
        <v/>
      </c>
      <c r="AI106" s="267" t="str">
        <f t="shared" si="52"/>
        <v/>
      </c>
      <c r="AJ106" s="267" t="str">
        <f t="shared" si="53"/>
        <v/>
      </c>
      <c r="AK106" s="267" t="str">
        <f t="shared" si="54"/>
        <v/>
      </c>
      <c r="AL106" s="267">
        <f t="shared" si="55"/>
        <v>10</v>
      </c>
      <c r="AM106" s="267">
        <f t="shared" si="56"/>
        <v>10</v>
      </c>
      <c r="AN106" s="267" t="str">
        <f t="shared" si="57"/>
        <v/>
      </c>
      <c r="AO106" s="267" t="str">
        <f t="shared" si="58"/>
        <v/>
      </c>
      <c r="AP106" s="267">
        <f t="shared" si="59"/>
        <v>1.25</v>
      </c>
      <c r="AQ106" s="267" t="str">
        <f t="shared" si="60"/>
        <v/>
      </c>
      <c r="AR106" s="267">
        <f t="shared" si="61"/>
        <v>1.25</v>
      </c>
      <c r="AS106" s="267" t="str">
        <f t="shared" si="62"/>
        <v/>
      </c>
      <c r="AT106" s="267" t="str">
        <f t="shared" si="63"/>
        <v/>
      </c>
      <c r="AU106" s="267" t="str">
        <f t="shared" si="64"/>
        <v/>
      </c>
      <c r="AV106" s="267" t="str">
        <f t="shared" si="65"/>
        <v/>
      </c>
      <c r="AW106" s="271">
        <f t="shared" si="66"/>
        <v>5</v>
      </c>
    </row>
    <row r="107" spans="3:49">
      <c r="C107" s="267">
        <v>1999</v>
      </c>
      <c r="D107" t="s">
        <v>509</v>
      </c>
      <c r="E107" t="s">
        <v>508</v>
      </c>
      <c r="F107" t="s">
        <v>568</v>
      </c>
      <c r="G107" t="s">
        <v>559</v>
      </c>
      <c r="H107" s="285"/>
      <c r="I107"/>
      <c r="J107"/>
      <c r="K107"/>
      <c r="L107"/>
      <c r="M107"/>
      <c r="N107"/>
      <c r="O107"/>
      <c r="P107"/>
      <c r="Q107"/>
      <c r="R107"/>
      <c r="S107"/>
      <c r="T107"/>
      <c r="U107"/>
      <c r="V107">
        <v>4</v>
      </c>
      <c r="W107"/>
      <c r="X107">
        <v>4</v>
      </c>
      <c r="Y107">
        <v>4</v>
      </c>
      <c r="Z107" t="s">
        <v>103</v>
      </c>
      <c r="AA107"/>
      <c r="AB107" s="286"/>
      <c r="AC107" s="272" t="str">
        <f t="shared" si="46"/>
        <v/>
      </c>
      <c r="AD107" s="267" t="str">
        <f t="shared" si="47"/>
        <v/>
      </c>
      <c r="AE107" s="267" t="str">
        <f t="shared" si="48"/>
        <v/>
      </c>
      <c r="AF107" s="267" t="str">
        <f t="shared" si="49"/>
        <v/>
      </c>
      <c r="AG107" s="267" t="str">
        <f t="shared" si="50"/>
        <v/>
      </c>
      <c r="AH107" s="267" t="str">
        <f t="shared" si="51"/>
        <v/>
      </c>
      <c r="AI107" s="267" t="str">
        <f t="shared" si="52"/>
        <v/>
      </c>
      <c r="AJ107" s="267" t="str">
        <f t="shared" si="53"/>
        <v/>
      </c>
      <c r="AK107" s="267" t="str">
        <f t="shared" si="54"/>
        <v/>
      </c>
      <c r="AL107" s="267" t="str">
        <f t="shared" si="55"/>
        <v/>
      </c>
      <c r="AM107" s="267" t="str">
        <f t="shared" si="56"/>
        <v/>
      </c>
      <c r="AN107" s="267" t="str">
        <f t="shared" si="57"/>
        <v/>
      </c>
      <c r="AO107" s="267" t="str">
        <f t="shared" si="58"/>
        <v/>
      </c>
      <c r="AP107" s="267" t="str">
        <f t="shared" si="59"/>
        <v/>
      </c>
      <c r="AQ107" s="267">
        <f t="shared" si="60"/>
        <v>1.25</v>
      </c>
      <c r="AR107" s="267" t="str">
        <f t="shared" si="61"/>
        <v/>
      </c>
      <c r="AS107" s="267">
        <f t="shared" si="62"/>
        <v>1.25</v>
      </c>
      <c r="AT107" s="267">
        <f t="shared" si="63"/>
        <v>2.5</v>
      </c>
      <c r="AU107" s="267" t="str">
        <f t="shared" si="64"/>
        <v/>
      </c>
      <c r="AV107" s="267" t="str">
        <f t="shared" si="65"/>
        <v/>
      </c>
      <c r="AW107" s="271" t="str">
        <f t="shared" si="66"/>
        <v/>
      </c>
    </row>
    <row r="108" spans="3:49">
      <c r="C108" s="267">
        <v>1999</v>
      </c>
      <c r="D108" t="s">
        <v>510</v>
      </c>
      <c r="E108" t="s">
        <v>508</v>
      </c>
      <c r="F108" t="s">
        <v>568</v>
      </c>
      <c r="G108" t="s">
        <v>286</v>
      </c>
      <c r="H108" s="285">
        <v>4</v>
      </c>
      <c r="I108">
        <v>4</v>
      </c>
      <c r="J108">
        <v>4</v>
      </c>
      <c r="K108"/>
      <c r="L108"/>
      <c r="M108"/>
      <c r="N108"/>
      <c r="O108"/>
      <c r="P108"/>
      <c r="Q108"/>
      <c r="R108"/>
      <c r="S108">
        <v>4</v>
      </c>
      <c r="T108">
        <v>4</v>
      </c>
      <c r="U108"/>
      <c r="V108"/>
      <c r="W108"/>
      <c r="X108"/>
      <c r="Y108"/>
      <c r="Z108"/>
      <c r="AA108">
        <v>4</v>
      </c>
      <c r="AB108" s="286"/>
      <c r="AC108" s="272">
        <f t="shared" si="46"/>
        <v>10</v>
      </c>
      <c r="AD108" s="267">
        <f t="shared" si="47"/>
        <v>10</v>
      </c>
      <c r="AE108" s="267">
        <f t="shared" si="48"/>
        <v>10</v>
      </c>
      <c r="AF108" s="267" t="str">
        <f t="shared" si="49"/>
        <v/>
      </c>
      <c r="AG108" s="267" t="str">
        <f t="shared" si="50"/>
        <v/>
      </c>
      <c r="AH108" s="267" t="str">
        <f t="shared" si="51"/>
        <v/>
      </c>
      <c r="AI108" s="267" t="str">
        <f t="shared" si="52"/>
        <v/>
      </c>
      <c r="AJ108" s="267" t="str">
        <f t="shared" si="53"/>
        <v/>
      </c>
      <c r="AK108" s="267" t="str">
        <f t="shared" si="54"/>
        <v/>
      </c>
      <c r="AL108" s="267" t="str">
        <f t="shared" si="55"/>
        <v/>
      </c>
      <c r="AM108" s="267" t="str">
        <f t="shared" si="56"/>
        <v/>
      </c>
      <c r="AN108" s="267">
        <f t="shared" si="57"/>
        <v>2.5</v>
      </c>
      <c r="AO108" s="267">
        <f t="shared" si="58"/>
        <v>2.5</v>
      </c>
      <c r="AP108" s="267" t="str">
        <f t="shared" si="59"/>
        <v/>
      </c>
      <c r="AQ108" s="267" t="str">
        <f t="shared" si="60"/>
        <v/>
      </c>
      <c r="AR108" s="267" t="str">
        <f t="shared" si="61"/>
        <v/>
      </c>
      <c r="AS108" s="267" t="str">
        <f t="shared" si="62"/>
        <v/>
      </c>
      <c r="AT108" s="267" t="str">
        <f t="shared" si="63"/>
        <v/>
      </c>
      <c r="AU108" s="267" t="str">
        <f t="shared" si="64"/>
        <v/>
      </c>
      <c r="AV108" s="267">
        <f t="shared" si="65"/>
        <v>10</v>
      </c>
      <c r="AW108" s="271" t="str">
        <f t="shared" si="66"/>
        <v/>
      </c>
    </row>
    <row r="109" spans="3:49">
      <c r="C109" s="267">
        <v>1999</v>
      </c>
      <c r="D109" t="s">
        <v>510</v>
      </c>
      <c r="E109" t="s">
        <v>508</v>
      </c>
      <c r="F109" t="s">
        <v>568</v>
      </c>
      <c r="G109" t="s">
        <v>563</v>
      </c>
      <c r="H109" s="285"/>
      <c r="I109"/>
      <c r="J109"/>
      <c r="K109">
        <v>4</v>
      </c>
      <c r="L109">
        <v>4</v>
      </c>
      <c r="M109">
        <v>4</v>
      </c>
      <c r="N109">
        <v>4</v>
      </c>
      <c r="O109">
        <v>4</v>
      </c>
      <c r="P109">
        <v>4</v>
      </c>
      <c r="Q109"/>
      <c r="R109"/>
      <c r="S109"/>
      <c r="T109"/>
      <c r="U109"/>
      <c r="V109"/>
      <c r="W109"/>
      <c r="X109"/>
      <c r="Y109"/>
      <c r="Z109"/>
      <c r="AA109"/>
      <c r="AB109" s="286"/>
      <c r="AC109" s="272" t="str">
        <f t="shared" si="46"/>
        <v/>
      </c>
      <c r="AD109" s="267" t="str">
        <f t="shared" si="47"/>
        <v/>
      </c>
      <c r="AE109" s="267" t="str">
        <f t="shared" si="48"/>
        <v/>
      </c>
      <c r="AF109" s="267">
        <f t="shared" si="49"/>
        <v>4</v>
      </c>
      <c r="AG109" s="267">
        <f t="shared" si="50"/>
        <v>4</v>
      </c>
      <c r="AH109" s="267">
        <f t="shared" si="51"/>
        <v>3</v>
      </c>
      <c r="AI109" s="267">
        <f t="shared" si="52"/>
        <v>3</v>
      </c>
      <c r="AJ109" s="267">
        <f t="shared" si="53"/>
        <v>3</v>
      </c>
      <c r="AK109" s="267">
        <f t="shared" si="54"/>
        <v>3</v>
      </c>
      <c r="AL109" s="267" t="str">
        <f t="shared" si="55"/>
        <v/>
      </c>
      <c r="AM109" s="267" t="str">
        <f t="shared" si="56"/>
        <v/>
      </c>
      <c r="AN109" s="267" t="str">
        <f t="shared" si="57"/>
        <v/>
      </c>
      <c r="AO109" s="267" t="str">
        <f t="shared" si="58"/>
        <v/>
      </c>
      <c r="AP109" s="267" t="str">
        <f t="shared" si="59"/>
        <v/>
      </c>
      <c r="AQ109" s="267" t="str">
        <f t="shared" si="60"/>
        <v/>
      </c>
      <c r="AR109" s="267" t="str">
        <f t="shared" si="61"/>
        <v/>
      </c>
      <c r="AS109" s="267" t="str">
        <f t="shared" si="62"/>
        <v/>
      </c>
      <c r="AT109" s="267" t="str">
        <f t="shared" si="63"/>
        <v/>
      </c>
      <c r="AU109" s="267" t="str">
        <f t="shared" si="64"/>
        <v/>
      </c>
      <c r="AV109" s="267" t="str">
        <f t="shared" si="65"/>
        <v/>
      </c>
      <c r="AW109" s="271" t="str">
        <f t="shared" si="66"/>
        <v/>
      </c>
    </row>
    <row r="110" spans="3:49">
      <c r="C110" s="267">
        <v>1999</v>
      </c>
      <c r="D110" t="s">
        <v>510</v>
      </c>
      <c r="E110" t="s">
        <v>508</v>
      </c>
      <c r="F110" t="s">
        <v>568</v>
      </c>
      <c r="G110" t="s">
        <v>337</v>
      </c>
      <c r="H110" s="285"/>
      <c r="I110"/>
      <c r="J110"/>
      <c r="K110"/>
      <c r="L110"/>
      <c r="M110"/>
      <c r="N110"/>
      <c r="O110"/>
      <c r="P110"/>
      <c r="Q110">
        <v>4</v>
      </c>
      <c r="R110">
        <v>4</v>
      </c>
      <c r="S110"/>
      <c r="T110"/>
      <c r="U110">
        <v>4</v>
      </c>
      <c r="V110"/>
      <c r="W110">
        <v>4</v>
      </c>
      <c r="X110"/>
      <c r="Y110"/>
      <c r="Z110"/>
      <c r="AA110"/>
      <c r="AB110" s="286">
        <v>4</v>
      </c>
      <c r="AC110" s="272" t="str">
        <f t="shared" si="46"/>
        <v/>
      </c>
      <c r="AD110" s="267" t="str">
        <f t="shared" si="47"/>
        <v/>
      </c>
      <c r="AE110" s="267" t="str">
        <f t="shared" si="48"/>
        <v/>
      </c>
      <c r="AF110" s="267" t="str">
        <f t="shared" si="49"/>
        <v/>
      </c>
      <c r="AG110" s="267" t="str">
        <f t="shared" si="50"/>
        <v/>
      </c>
      <c r="AH110" s="267" t="str">
        <f t="shared" si="51"/>
        <v/>
      </c>
      <c r="AI110" s="267" t="str">
        <f t="shared" si="52"/>
        <v/>
      </c>
      <c r="AJ110" s="267" t="str">
        <f t="shared" si="53"/>
        <v/>
      </c>
      <c r="AK110" s="267" t="str">
        <f t="shared" si="54"/>
        <v/>
      </c>
      <c r="AL110" s="267">
        <f t="shared" si="55"/>
        <v>10</v>
      </c>
      <c r="AM110" s="267">
        <f t="shared" si="56"/>
        <v>10</v>
      </c>
      <c r="AN110" s="267" t="str">
        <f t="shared" si="57"/>
        <v/>
      </c>
      <c r="AO110" s="267" t="str">
        <f t="shared" si="58"/>
        <v/>
      </c>
      <c r="AP110" s="267">
        <f t="shared" si="59"/>
        <v>1.25</v>
      </c>
      <c r="AQ110" s="267" t="str">
        <f t="shared" si="60"/>
        <v/>
      </c>
      <c r="AR110" s="267">
        <f t="shared" si="61"/>
        <v>1.25</v>
      </c>
      <c r="AS110" s="267" t="str">
        <f t="shared" si="62"/>
        <v/>
      </c>
      <c r="AT110" s="267" t="str">
        <f t="shared" si="63"/>
        <v/>
      </c>
      <c r="AU110" s="267" t="str">
        <f t="shared" si="64"/>
        <v/>
      </c>
      <c r="AV110" s="267" t="str">
        <f t="shared" si="65"/>
        <v/>
      </c>
      <c r="AW110" s="271">
        <f t="shared" si="66"/>
        <v>5</v>
      </c>
    </row>
    <row r="111" spans="3:49">
      <c r="C111" s="267">
        <v>1999</v>
      </c>
      <c r="D111" t="s">
        <v>510</v>
      </c>
      <c r="E111" t="s">
        <v>508</v>
      </c>
      <c r="F111" t="s">
        <v>568</v>
      </c>
      <c r="G111" t="s">
        <v>559</v>
      </c>
      <c r="H111" s="285"/>
      <c r="I111"/>
      <c r="J111"/>
      <c r="K111"/>
      <c r="L111"/>
      <c r="M111"/>
      <c r="N111"/>
      <c r="O111"/>
      <c r="P111"/>
      <c r="Q111"/>
      <c r="R111"/>
      <c r="S111"/>
      <c r="T111"/>
      <c r="U111"/>
      <c r="V111">
        <v>4</v>
      </c>
      <c r="W111"/>
      <c r="X111">
        <v>4</v>
      </c>
      <c r="Y111">
        <v>4</v>
      </c>
      <c r="Z111" t="s">
        <v>103</v>
      </c>
      <c r="AA111"/>
      <c r="AB111" s="286"/>
      <c r="AC111" s="272" t="str">
        <f t="shared" si="46"/>
        <v/>
      </c>
      <c r="AD111" s="267" t="str">
        <f t="shared" si="47"/>
        <v/>
      </c>
      <c r="AE111" s="267" t="str">
        <f t="shared" si="48"/>
        <v/>
      </c>
      <c r="AF111" s="267" t="str">
        <f t="shared" si="49"/>
        <v/>
      </c>
      <c r="AG111" s="267" t="str">
        <f t="shared" si="50"/>
        <v/>
      </c>
      <c r="AH111" s="267" t="str">
        <f t="shared" si="51"/>
        <v/>
      </c>
      <c r="AI111" s="267" t="str">
        <f t="shared" si="52"/>
        <v/>
      </c>
      <c r="AJ111" s="267" t="str">
        <f t="shared" si="53"/>
        <v/>
      </c>
      <c r="AK111" s="267" t="str">
        <f t="shared" si="54"/>
        <v/>
      </c>
      <c r="AL111" s="267" t="str">
        <f t="shared" si="55"/>
        <v/>
      </c>
      <c r="AM111" s="267" t="str">
        <f t="shared" si="56"/>
        <v/>
      </c>
      <c r="AN111" s="267" t="str">
        <f t="shared" si="57"/>
        <v/>
      </c>
      <c r="AO111" s="267" t="str">
        <f t="shared" si="58"/>
        <v/>
      </c>
      <c r="AP111" s="267" t="str">
        <f t="shared" si="59"/>
        <v/>
      </c>
      <c r="AQ111" s="267">
        <f t="shared" si="60"/>
        <v>1.25</v>
      </c>
      <c r="AR111" s="267" t="str">
        <f t="shared" si="61"/>
        <v/>
      </c>
      <c r="AS111" s="267">
        <f t="shared" si="62"/>
        <v>1.25</v>
      </c>
      <c r="AT111" s="267">
        <f t="shared" si="63"/>
        <v>2.5</v>
      </c>
      <c r="AU111" s="267" t="str">
        <f t="shared" si="64"/>
        <v/>
      </c>
      <c r="AV111" s="267" t="str">
        <f t="shared" si="65"/>
        <v/>
      </c>
      <c r="AW111" s="271" t="str">
        <f t="shared" si="66"/>
        <v/>
      </c>
    </row>
    <row r="112" spans="3:49">
      <c r="C112" s="267">
        <v>1999</v>
      </c>
      <c r="D112" t="s">
        <v>511</v>
      </c>
      <c r="E112" t="s">
        <v>516</v>
      </c>
      <c r="F112" t="s">
        <v>568</v>
      </c>
      <c r="G112" t="s">
        <v>286</v>
      </c>
      <c r="H112" s="285">
        <v>4</v>
      </c>
      <c r="I112">
        <v>4</v>
      </c>
      <c r="J112">
        <v>4</v>
      </c>
      <c r="K112"/>
      <c r="L112"/>
      <c r="M112"/>
      <c r="N112"/>
      <c r="O112"/>
      <c r="P112"/>
      <c r="Q112"/>
      <c r="R112"/>
      <c r="S112">
        <v>4</v>
      </c>
      <c r="T112">
        <v>4</v>
      </c>
      <c r="U112"/>
      <c r="V112"/>
      <c r="W112"/>
      <c r="X112"/>
      <c r="Y112"/>
      <c r="Z112"/>
      <c r="AA112">
        <v>4</v>
      </c>
      <c r="AB112" s="286"/>
      <c r="AC112" s="272">
        <f t="shared" si="46"/>
        <v>10</v>
      </c>
      <c r="AD112" s="267">
        <f t="shared" si="47"/>
        <v>10</v>
      </c>
      <c r="AE112" s="267">
        <f t="shared" si="48"/>
        <v>10</v>
      </c>
      <c r="AF112" s="267" t="str">
        <f t="shared" si="49"/>
        <v/>
      </c>
      <c r="AG112" s="267" t="str">
        <f t="shared" si="50"/>
        <v/>
      </c>
      <c r="AH112" s="267" t="str">
        <f t="shared" si="51"/>
        <v/>
      </c>
      <c r="AI112" s="267" t="str">
        <f t="shared" si="52"/>
        <v/>
      </c>
      <c r="AJ112" s="267" t="str">
        <f t="shared" si="53"/>
        <v/>
      </c>
      <c r="AK112" s="267" t="str">
        <f t="shared" si="54"/>
        <v/>
      </c>
      <c r="AL112" s="267" t="str">
        <f t="shared" si="55"/>
        <v/>
      </c>
      <c r="AM112" s="267" t="str">
        <f t="shared" si="56"/>
        <v/>
      </c>
      <c r="AN112" s="267">
        <f t="shared" si="57"/>
        <v>2.5</v>
      </c>
      <c r="AO112" s="267">
        <f t="shared" si="58"/>
        <v>2.5</v>
      </c>
      <c r="AP112" s="267" t="str">
        <f t="shared" si="59"/>
        <v/>
      </c>
      <c r="AQ112" s="267" t="str">
        <f t="shared" si="60"/>
        <v/>
      </c>
      <c r="AR112" s="267" t="str">
        <f t="shared" si="61"/>
        <v/>
      </c>
      <c r="AS112" s="267" t="str">
        <f t="shared" si="62"/>
        <v/>
      </c>
      <c r="AT112" s="267" t="str">
        <f t="shared" si="63"/>
        <v/>
      </c>
      <c r="AU112" s="267" t="str">
        <f t="shared" si="64"/>
        <v/>
      </c>
      <c r="AV112" s="267">
        <f t="shared" si="65"/>
        <v>10</v>
      </c>
      <c r="AW112" s="271" t="str">
        <f t="shared" si="66"/>
        <v/>
      </c>
    </row>
    <row r="113" spans="3:49">
      <c r="C113" s="267">
        <v>1999</v>
      </c>
      <c r="D113" t="s">
        <v>511</v>
      </c>
      <c r="E113" t="s">
        <v>516</v>
      </c>
      <c r="F113" t="s">
        <v>568</v>
      </c>
      <c r="G113" t="s">
        <v>563</v>
      </c>
      <c r="H113" s="285"/>
      <c r="I113"/>
      <c r="J113"/>
      <c r="K113">
        <v>4</v>
      </c>
      <c r="L113">
        <v>4</v>
      </c>
      <c r="M113">
        <v>4</v>
      </c>
      <c r="N113">
        <v>4</v>
      </c>
      <c r="O113">
        <v>4</v>
      </c>
      <c r="P113">
        <v>4</v>
      </c>
      <c r="Q113"/>
      <c r="R113"/>
      <c r="S113"/>
      <c r="T113"/>
      <c r="U113"/>
      <c r="V113"/>
      <c r="W113"/>
      <c r="X113"/>
      <c r="Y113"/>
      <c r="Z113"/>
      <c r="AA113"/>
      <c r="AB113" s="286"/>
      <c r="AC113" s="272" t="str">
        <f t="shared" si="46"/>
        <v/>
      </c>
      <c r="AD113" s="267" t="str">
        <f t="shared" si="47"/>
        <v/>
      </c>
      <c r="AE113" s="267" t="str">
        <f t="shared" si="48"/>
        <v/>
      </c>
      <c r="AF113" s="267">
        <f t="shared" si="49"/>
        <v>4</v>
      </c>
      <c r="AG113" s="267">
        <f t="shared" si="50"/>
        <v>4</v>
      </c>
      <c r="AH113" s="267">
        <f t="shared" si="51"/>
        <v>3</v>
      </c>
      <c r="AI113" s="267">
        <f t="shared" si="52"/>
        <v>3</v>
      </c>
      <c r="AJ113" s="267">
        <f t="shared" si="53"/>
        <v>3</v>
      </c>
      <c r="AK113" s="267">
        <f t="shared" si="54"/>
        <v>3</v>
      </c>
      <c r="AL113" s="267" t="str">
        <f t="shared" si="55"/>
        <v/>
      </c>
      <c r="AM113" s="267" t="str">
        <f t="shared" si="56"/>
        <v/>
      </c>
      <c r="AN113" s="267" t="str">
        <f t="shared" si="57"/>
        <v/>
      </c>
      <c r="AO113" s="267" t="str">
        <f t="shared" si="58"/>
        <v/>
      </c>
      <c r="AP113" s="267" t="str">
        <f t="shared" si="59"/>
        <v/>
      </c>
      <c r="AQ113" s="267" t="str">
        <f t="shared" si="60"/>
        <v/>
      </c>
      <c r="AR113" s="267" t="str">
        <f t="shared" si="61"/>
        <v/>
      </c>
      <c r="AS113" s="267" t="str">
        <f t="shared" si="62"/>
        <v/>
      </c>
      <c r="AT113" s="267" t="str">
        <f t="shared" si="63"/>
        <v/>
      </c>
      <c r="AU113" s="267" t="str">
        <f t="shared" si="64"/>
        <v/>
      </c>
      <c r="AV113" s="267" t="str">
        <f t="shared" si="65"/>
        <v/>
      </c>
      <c r="AW113" s="271" t="str">
        <f t="shared" si="66"/>
        <v/>
      </c>
    </row>
    <row r="114" spans="3:49">
      <c r="C114" s="267">
        <v>1999</v>
      </c>
      <c r="D114" t="s">
        <v>511</v>
      </c>
      <c r="E114" t="s">
        <v>516</v>
      </c>
      <c r="F114" t="s">
        <v>568</v>
      </c>
      <c r="G114" t="s">
        <v>337</v>
      </c>
      <c r="H114" s="285"/>
      <c r="I114"/>
      <c r="J114"/>
      <c r="K114"/>
      <c r="L114"/>
      <c r="M114"/>
      <c r="N114"/>
      <c r="O114"/>
      <c r="P114"/>
      <c r="Q114">
        <v>4</v>
      </c>
      <c r="R114">
        <v>4</v>
      </c>
      <c r="S114"/>
      <c r="T114"/>
      <c r="U114">
        <v>4</v>
      </c>
      <c r="V114"/>
      <c r="W114">
        <v>4</v>
      </c>
      <c r="X114"/>
      <c r="Y114"/>
      <c r="Z114"/>
      <c r="AA114"/>
      <c r="AB114" s="286">
        <v>4</v>
      </c>
      <c r="AC114" s="272" t="str">
        <f t="shared" si="46"/>
        <v/>
      </c>
      <c r="AD114" s="267" t="str">
        <f t="shared" si="47"/>
        <v/>
      </c>
      <c r="AE114" s="267" t="str">
        <f t="shared" si="48"/>
        <v/>
      </c>
      <c r="AF114" s="267" t="str">
        <f t="shared" si="49"/>
        <v/>
      </c>
      <c r="AG114" s="267" t="str">
        <f t="shared" si="50"/>
        <v/>
      </c>
      <c r="AH114" s="267" t="str">
        <f t="shared" si="51"/>
        <v/>
      </c>
      <c r="AI114" s="267" t="str">
        <f t="shared" si="52"/>
        <v/>
      </c>
      <c r="AJ114" s="267" t="str">
        <f t="shared" si="53"/>
        <v/>
      </c>
      <c r="AK114" s="267" t="str">
        <f t="shared" si="54"/>
        <v/>
      </c>
      <c r="AL114" s="267">
        <f t="shared" si="55"/>
        <v>10</v>
      </c>
      <c r="AM114" s="267">
        <f t="shared" si="56"/>
        <v>10</v>
      </c>
      <c r="AN114" s="267" t="str">
        <f t="shared" si="57"/>
        <v/>
      </c>
      <c r="AO114" s="267" t="str">
        <f t="shared" si="58"/>
        <v/>
      </c>
      <c r="AP114" s="267">
        <f t="shared" si="59"/>
        <v>1.25</v>
      </c>
      <c r="AQ114" s="267" t="str">
        <f t="shared" si="60"/>
        <v/>
      </c>
      <c r="AR114" s="267">
        <f t="shared" si="61"/>
        <v>1.25</v>
      </c>
      <c r="AS114" s="267" t="str">
        <f t="shared" si="62"/>
        <v/>
      </c>
      <c r="AT114" s="267" t="str">
        <f t="shared" si="63"/>
        <v/>
      </c>
      <c r="AU114" s="267" t="str">
        <f t="shared" si="64"/>
        <v/>
      </c>
      <c r="AV114" s="267" t="str">
        <f t="shared" si="65"/>
        <v/>
      </c>
      <c r="AW114" s="271">
        <f t="shared" si="66"/>
        <v>5</v>
      </c>
    </row>
    <row r="115" spans="3:49">
      <c r="C115" s="267">
        <v>1999</v>
      </c>
      <c r="D115" t="s">
        <v>511</v>
      </c>
      <c r="E115" t="s">
        <v>516</v>
      </c>
      <c r="F115" t="s">
        <v>568</v>
      </c>
      <c r="G115" t="s">
        <v>559</v>
      </c>
      <c r="H115" s="287"/>
      <c r="I115" s="288"/>
      <c r="J115" s="288"/>
      <c r="K115" s="288"/>
      <c r="L115" s="288"/>
      <c r="M115" s="288"/>
      <c r="N115" s="288"/>
      <c r="O115" s="288"/>
      <c r="P115" s="288"/>
      <c r="Q115" s="288"/>
      <c r="R115" s="288"/>
      <c r="S115" s="288"/>
      <c r="T115" s="288"/>
      <c r="U115" s="288"/>
      <c r="V115" s="288">
        <v>4</v>
      </c>
      <c r="W115" s="288"/>
      <c r="X115" s="288">
        <v>4</v>
      </c>
      <c r="Y115" s="288">
        <v>4</v>
      </c>
      <c r="Z115" s="288" t="s">
        <v>103</v>
      </c>
      <c r="AA115" s="288"/>
      <c r="AB115" s="289"/>
      <c r="AC115" s="270" t="str">
        <f t="shared" si="46"/>
        <v/>
      </c>
      <c r="AD115" s="269" t="str">
        <f t="shared" si="47"/>
        <v/>
      </c>
      <c r="AE115" s="269" t="str">
        <f t="shared" si="48"/>
        <v/>
      </c>
      <c r="AF115" s="269" t="str">
        <f t="shared" si="49"/>
        <v/>
      </c>
      <c r="AG115" s="269" t="str">
        <f t="shared" si="50"/>
        <v/>
      </c>
      <c r="AH115" s="269" t="str">
        <f t="shared" si="51"/>
        <v/>
      </c>
      <c r="AI115" s="269" t="str">
        <f t="shared" si="52"/>
        <v/>
      </c>
      <c r="AJ115" s="269" t="str">
        <f t="shared" si="53"/>
        <v/>
      </c>
      <c r="AK115" s="269" t="str">
        <f t="shared" si="54"/>
        <v/>
      </c>
      <c r="AL115" s="269" t="str">
        <f t="shared" si="55"/>
        <v/>
      </c>
      <c r="AM115" s="269" t="str">
        <f t="shared" si="56"/>
        <v/>
      </c>
      <c r="AN115" s="269" t="str">
        <f t="shared" si="57"/>
        <v/>
      </c>
      <c r="AO115" s="269" t="str">
        <f t="shared" si="58"/>
        <v/>
      </c>
      <c r="AP115" s="269" t="str">
        <f t="shared" si="59"/>
        <v/>
      </c>
      <c r="AQ115" s="269">
        <f t="shared" si="60"/>
        <v>1.25</v>
      </c>
      <c r="AR115" s="269" t="str">
        <f t="shared" si="61"/>
        <v/>
      </c>
      <c r="AS115" s="269">
        <f t="shared" si="62"/>
        <v>1.25</v>
      </c>
      <c r="AT115" s="269">
        <f t="shared" si="63"/>
        <v>2.5</v>
      </c>
      <c r="AU115" s="269" t="str">
        <f t="shared" si="64"/>
        <v/>
      </c>
      <c r="AV115" s="269" t="str">
        <f t="shared" si="65"/>
        <v/>
      </c>
      <c r="AW115" s="268" t="str">
        <f t="shared" si="66"/>
        <v/>
      </c>
    </row>
    <row r="128" spans="3:49">
      <c r="C128" s="267" t="s">
        <v>389</v>
      </c>
      <c r="D128" s="267" t="s">
        <v>423</v>
      </c>
      <c r="E128" s="267" t="s">
        <v>424</v>
      </c>
      <c r="F128" s="267" t="s">
        <v>531</v>
      </c>
      <c r="G128" s="267" t="s">
        <v>240</v>
      </c>
      <c r="H128" s="267" t="s">
        <v>431</v>
      </c>
      <c r="I128" s="267" t="s">
        <v>429</v>
      </c>
      <c r="J128" s="267" t="s">
        <v>432</v>
      </c>
      <c r="K128" s="267" t="s">
        <v>433</v>
      </c>
      <c r="L128" s="267" t="s">
        <v>434</v>
      </c>
      <c r="M128" s="267" t="s">
        <v>441</v>
      </c>
      <c r="N128" s="267" t="s">
        <v>439</v>
      </c>
      <c r="O128" s="267" t="s">
        <v>442</v>
      </c>
      <c r="P128" s="267" t="s">
        <v>443</v>
      </c>
      <c r="Q128" s="267" t="s">
        <v>444</v>
      </c>
      <c r="R128" s="395" t="s">
        <v>339</v>
      </c>
    </row>
    <row r="129" spans="3:18">
      <c r="C129" s="32">
        <v>1999</v>
      </c>
      <c r="D129" s="32" t="s">
        <v>445</v>
      </c>
      <c r="E129" s="32" t="s">
        <v>564</v>
      </c>
      <c r="F129" s="32" t="s">
        <v>565</v>
      </c>
      <c r="G129" s="32" t="s">
        <v>559</v>
      </c>
      <c r="H129">
        <v>4</v>
      </c>
      <c r="I129"/>
      <c r="J129">
        <v>4</v>
      </c>
      <c r="K129">
        <v>4</v>
      </c>
      <c r="L129">
        <v>2</v>
      </c>
      <c r="M129" s="267">
        <v>1.25</v>
      </c>
      <c r="N129" s="267" t="s">
        <v>569</v>
      </c>
      <c r="O129" s="267">
        <v>1.25</v>
      </c>
      <c r="P129" s="267">
        <v>2.5</v>
      </c>
      <c r="Q129" s="267">
        <v>1.25</v>
      </c>
      <c r="R129" s="267">
        <f>SUM(M129:Q129)</f>
        <v>6.25</v>
      </c>
    </row>
    <row r="130" spans="3:18">
      <c r="C130" s="32">
        <v>1999</v>
      </c>
      <c r="D130" s="32" t="s">
        <v>509</v>
      </c>
      <c r="E130" s="32" t="s">
        <v>564</v>
      </c>
      <c r="F130" s="32" t="s">
        <v>565</v>
      </c>
      <c r="G130" s="32" t="s">
        <v>559</v>
      </c>
      <c r="H130">
        <v>2</v>
      </c>
      <c r="I130"/>
      <c r="J130">
        <v>4</v>
      </c>
      <c r="K130">
        <v>1</v>
      </c>
      <c r="L130">
        <v>2</v>
      </c>
      <c r="M130" s="267">
        <v>0.625</v>
      </c>
      <c r="N130" s="267" t="s">
        <v>569</v>
      </c>
      <c r="O130" s="267">
        <v>1.25</v>
      </c>
      <c r="P130" s="267">
        <v>0.625</v>
      </c>
      <c r="Q130" s="267">
        <v>1.25</v>
      </c>
      <c r="R130" s="267">
        <f t="shared" ref="R130:R137" si="67">SUM(M130:Q130)</f>
        <v>3.75</v>
      </c>
    </row>
    <row r="131" spans="3:18">
      <c r="C131" s="32">
        <v>1999</v>
      </c>
      <c r="D131" s="32" t="s">
        <v>509</v>
      </c>
      <c r="E131" s="32" t="s">
        <v>564</v>
      </c>
      <c r="F131" s="32" t="s">
        <v>565</v>
      </c>
      <c r="G131" s="32" t="s">
        <v>559</v>
      </c>
      <c r="H131">
        <v>3</v>
      </c>
      <c r="I131"/>
      <c r="J131">
        <v>4</v>
      </c>
      <c r="K131">
        <v>4</v>
      </c>
      <c r="L131">
        <v>4</v>
      </c>
      <c r="M131" s="267">
        <v>0.9375</v>
      </c>
      <c r="N131" s="267" t="s">
        <v>569</v>
      </c>
      <c r="O131" s="267">
        <v>1.25</v>
      </c>
      <c r="P131" s="267">
        <v>2.5</v>
      </c>
      <c r="Q131" s="267">
        <v>2.5</v>
      </c>
      <c r="R131" s="267">
        <f t="shared" si="67"/>
        <v>7.1875</v>
      </c>
    </row>
    <row r="132" spans="3:18">
      <c r="C132" s="32">
        <v>1999</v>
      </c>
      <c r="D132" s="32" t="s">
        <v>510</v>
      </c>
      <c r="E132" s="32" t="s">
        <v>564</v>
      </c>
      <c r="F132" s="32" t="s">
        <v>565</v>
      </c>
      <c r="G132" s="32" t="s">
        <v>559</v>
      </c>
      <c r="H132">
        <v>3</v>
      </c>
      <c r="I132"/>
      <c r="J132">
        <v>1</v>
      </c>
      <c r="K132">
        <v>3</v>
      </c>
      <c r="L132">
        <v>4</v>
      </c>
      <c r="M132" s="267">
        <v>0.9375</v>
      </c>
      <c r="N132" s="267" t="s">
        <v>569</v>
      </c>
      <c r="O132" s="267">
        <v>0.3125</v>
      </c>
      <c r="P132" s="267">
        <v>1.875</v>
      </c>
      <c r="Q132" s="267">
        <v>2.5</v>
      </c>
      <c r="R132" s="267">
        <f t="shared" si="67"/>
        <v>5.625</v>
      </c>
    </row>
    <row r="133" spans="3:18">
      <c r="C133" s="32">
        <v>1999</v>
      </c>
      <c r="D133" s="32" t="s">
        <v>510</v>
      </c>
      <c r="E133" s="32" t="s">
        <v>513</v>
      </c>
      <c r="F133" s="32" t="s">
        <v>565</v>
      </c>
      <c r="G133" s="32" t="s">
        <v>559</v>
      </c>
      <c r="H133">
        <v>4</v>
      </c>
      <c r="I133"/>
      <c r="J133">
        <v>4</v>
      </c>
      <c r="K133">
        <v>2</v>
      </c>
      <c r="L133">
        <v>3</v>
      </c>
      <c r="M133" s="267">
        <v>1.25</v>
      </c>
      <c r="N133" s="267" t="s">
        <v>569</v>
      </c>
      <c r="O133" s="267">
        <v>1.25</v>
      </c>
      <c r="P133" s="267">
        <v>1.25</v>
      </c>
      <c r="Q133" s="267">
        <v>1.875</v>
      </c>
      <c r="R133" s="267">
        <f t="shared" si="67"/>
        <v>5.625</v>
      </c>
    </row>
    <row r="134" spans="3:18">
      <c r="C134" s="32">
        <v>1999</v>
      </c>
      <c r="D134" s="32" t="s">
        <v>511</v>
      </c>
      <c r="E134" s="32" t="s">
        <v>564</v>
      </c>
      <c r="F134" s="32" t="s">
        <v>565</v>
      </c>
      <c r="G134" s="32" t="s">
        <v>559</v>
      </c>
      <c r="H134">
        <v>4</v>
      </c>
      <c r="I134"/>
      <c r="J134">
        <v>4</v>
      </c>
      <c r="K134">
        <v>3</v>
      </c>
      <c r="L134">
        <v>2</v>
      </c>
      <c r="M134" s="267">
        <v>1.25</v>
      </c>
      <c r="N134" s="267" t="s">
        <v>569</v>
      </c>
      <c r="O134" s="267">
        <v>1.25</v>
      </c>
      <c r="P134" s="267">
        <v>1.875</v>
      </c>
      <c r="Q134" s="267">
        <v>1.25</v>
      </c>
      <c r="R134" s="267">
        <f t="shared" si="67"/>
        <v>5.625</v>
      </c>
    </row>
    <row r="135" spans="3:18">
      <c r="C135" s="32">
        <v>1999</v>
      </c>
      <c r="D135" s="32" t="s">
        <v>512</v>
      </c>
      <c r="E135" s="32" t="s">
        <v>564</v>
      </c>
      <c r="F135" s="32" t="s">
        <v>565</v>
      </c>
      <c r="G135" s="32" t="s">
        <v>559</v>
      </c>
      <c r="H135">
        <v>1</v>
      </c>
      <c r="I135"/>
      <c r="J135">
        <v>2</v>
      </c>
      <c r="K135">
        <v>3</v>
      </c>
      <c r="L135">
        <v>4</v>
      </c>
      <c r="M135" s="267">
        <v>0.3125</v>
      </c>
      <c r="N135" s="267" t="s">
        <v>569</v>
      </c>
      <c r="O135" s="267">
        <v>0.625</v>
      </c>
      <c r="P135" s="267">
        <v>1.875</v>
      </c>
      <c r="Q135" s="267">
        <v>2.5</v>
      </c>
      <c r="R135" s="267">
        <f t="shared" si="67"/>
        <v>5.3125</v>
      </c>
    </row>
    <row r="136" spans="3:18">
      <c r="C136" s="32">
        <v>1999</v>
      </c>
      <c r="D136" s="32" t="s">
        <v>557</v>
      </c>
      <c r="E136" s="32" t="s">
        <v>557</v>
      </c>
      <c r="F136" s="32" t="s">
        <v>558</v>
      </c>
      <c r="G136" s="32" t="s">
        <v>559</v>
      </c>
      <c r="H136">
        <v>4</v>
      </c>
      <c r="I136"/>
      <c r="J136">
        <v>4</v>
      </c>
      <c r="K136">
        <v>4</v>
      </c>
      <c r="L136" t="s">
        <v>103</v>
      </c>
      <c r="M136" s="267">
        <v>1.25</v>
      </c>
      <c r="N136" s="267" t="s">
        <v>569</v>
      </c>
      <c r="O136" s="267">
        <v>1.25</v>
      </c>
      <c r="P136" s="267">
        <v>2.5</v>
      </c>
      <c r="Q136" s="267" t="s">
        <v>569</v>
      </c>
      <c r="R136" s="267">
        <f t="shared" si="67"/>
        <v>5</v>
      </c>
    </row>
    <row r="137" spans="3:18">
      <c r="C137" s="32">
        <v>1999</v>
      </c>
      <c r="D137" s="32" t="s">
        <v>557</v>
      </c>
      <c r="E137" s="32" t="s">
        <v>557</v>
      </c>
      <c r="F137" s="32" t="s">
        <v>558</v>
      </c>
      <c r="G137" s="32" t="s">
        <v>559</v>
      </c>
      <c r="H137">
        <v>4</v>
      </c>
      <c r="I137"/>
      <c r="J137">
        <v>4</v>
      </c>
      <c r="K137">
        <v>4</v>
      </c>
      <c r="L137" t="s">
        <v>103</v>
      </c>
      <c r="M137" s="267">
        <v>1.25</v>
      </c>
      <c r="N137" s="267" t="s">
        <v>569</v>
      </c>
      <c r="O137" s="267">
        <v>1.25</v>
      </c>
      <c r="P137" s="267">
        <v>2.5</v>
      </c>
      <c r="Q137" s="267" t="s">
        <v>569</v>
      </c>
      <c r="R137" s="267">
        <f t="shared" si="67"/>
        <v>5</v>
      </c>
    </row>
    <row r="138" spans="3:18">
      <c r="M138" s="267">
        <f>AVERAGE(M129:M137)</f>
        <v>1.0069444444444444</v>
      </c>
      <c r="O138" s="267">
        <f t="shared" ref="O138:Q138" si="68">AVERAGE(O129:O137)</f>
        <v>1.0763888888888888</v>
      </c>
      <c r="P138" s="267">
        <f t="shared" si="68"/>
        <v>1.9444444444444444</v>
      </c>
      <c r="Q138" s="267">
        <f t="shared" si="68"/>
        <v>1.875</v>
      </c>
    </row>
    <row r="139" spans="3:18">
      <c r="Q139" s="267">
        <f>SUM(M138:Q138)</f>
        <v>5.9027777777777777</v>
      </c>
      <c r="R139" s="267">
        <f>AVERAGE(R129:R137)</f>
        <v>5.4861111111111107</v>
      </c>
    </row>
    <row r="146" spans="3:23">
      <c r="C146" s="267" t="s">
        <v>389</v>
      </c>
      <c r="D146" s="267" t="s">
        <v>423</v>
      </c>
      <c r="E146" s="267" t="s">
        <v>424</v>
      </c>
      <c r="F146" s="267" t="s">
        <v>531</v>
      </c>
      <c r="G146" s="267" t="s">
        <v>240</v>
      </c>
      <c r="H146" s="267" t="s">
        <v>401</v>
      </c>
      <c r="I146" s="267" t="s">
        <v>402</v>
      </c>
      <c r="J146" s="267" t="s">
        <v>403</v>
      </c>
      <c r="K146" s="267" t="s">
        <v>425</v>
      </c>
      <c r="L146" s="267" t="s">
        <v>426</v>
      </c>
      <c r="M146" s="267" t="s">
        <v>427</v>
      </c>
      <c r="N146" s="267" t="s">
        <v>395</v>
      </c>
      <c r="O146" s="267" t="s">
        <v>399</v>
      </c>
      <c r="P146" s="267" t="s">
        <v>400</v>
      </c>
      <c r="Q146" s="267" t="s">
        <v>435</v>
      </c>
      <c r="R146" s="267" t="s">
        <v>436</v>
      </c>
      <c r="S146" s="267" t="s">
        <v>437</v>
      </c>
      <c r="W146" s="267">
        <v>2.5</v>
      </c>
    </row>
    <row r="147" spans="3:23">
      <c r="C147" s="32">
        <v>1999</v>
      </c>
      <c r="D147" s="32" t="s">
        <v>445</v>
      </c>
      <c r="E147" s="32" t="s">
        <v>564</v>
      </c>
      <c r="F147" s="32" t="s">
        <v>565</v>
      </c>
      <c r="G147" s="32" t="s">
        <v>286</v>
      </c>
      <c r="H147" s="282">
        <v>4</v>
      </c>
      <c r="I147" s="283">
        <v>1</v>
      </c>
      <c r="J147" s="283">
        <v>4</v>
      </c>
      <c r="K147" s="283">
        <v>4</v>
      </c>
      <c r="L147" s="283">
        <v>4</v>
      </c>
      <c r="M147" s="283">
        <v>1</v>
      </c>
      <c r="N147" s="275">
        <v>10</v>
      </c>
      <c r="O147" s="274">
        <v>2.5</v>
      </c>
      <c r="P147" s="274">
        <v>10</v>
      </c>
      <c r="Q147" s="274">
        <v>2.5</v>
      </c>
      <c r="R147" s="274">
        <v>2.5</v>
      </c>
      <c r="S147" s="396">
        <f>AVERAGE(S149:S155)</f>
        <v>7.5</v>
      </c>
      <c r="T147" s="267">
        <f>SUM(N147:S147)</f>
        <v>35</v>
      </c>
      <c r="W147" s="396">
        <v>2.5</v>
      </c>
    </row>
    <row r="148" spans="3:23">
      <c r="C148" s="32">
        <v>1999</v>
      </c>
      <c r="D148" s="32" t="s">
        <v>509</v>
      </c>
      <c r="E148" s="32" t="s">
        <v>564</v>
      </c>
      <c r="F148" s="32" t="s">
        <v>565</v>
      </c>
      <c r="G148" s="32" t="s">
        <v>286</v>
      </c>
      <c r="H148" s="285">
        <v>1</v>
      </c>
      <c r="I148">
        <v>2</v>
      </c>
      <c r="J148">
        <v>1</v>
      </c>
      <c r="K148">
        <v>3</v>
      </c>
      <c r="L148">
        <v>3</v>
      </c>
      <c r="M148">
        <v>3</v>
      </c>
      <c r="N148" s="272">
        <v>2.5</v>
      </c>
      <c r="O148" s="267">
        <v>5</v>
      </c>
      <c r="P148" s="267">
        <v>2.5</v>
      </c>
      <c r="Q148" s="267">
        <v>1.875</v>
      </c>
      <c r="R148" s="267">
        <v>1.875</v>
      </c>
      <c r="S148" s="267">
        <f>AVERAGE(S149:S155)</f>
        <v>7.5</v>
      </c>
      <c r="T148" s="267">
        <f>SUM(N148:S148)</f>
        <v>21.25</v>
      </c>
      <c r="W148" s="267">
        <v>7.5</v>
      </c>
    </row>
    <row r="149" spans="3:23">
      <c r="C149" s="32">
        <v>1999</v>
      </c>
      <c r="D149" s="32" t="s">
        <v>509</v>
      </c>
      <c r="E149" s="32" t="s">
        <v>564</v>
      </c>
      <c r="F149" s="32" t="s">
        <v>565</v>
      </c>
      <c r="G149" s="32" t="s">
        <v>286</v>
      </c>
      <c r="H149" s="285">
        <v>4</v>
      </c>
      <c r="I149">
        <v>2</v>
      </c>
      <c r="J149">
        <v>4</v>
      </c>
      <c r="K149">
        <v>4</v>
      </c>
      <c r="L149">
        <v>2</v>
      </c>
      <c r="M149">
        <v>1</v>
      </c>
      <c r="N149" s="272">
        <v>10</v>
      </c>
      <c r="O149" s="267">
        <v>5</v>
      </c>
      <c r="P149" s="267">
        <v>10</v>
      </c>
      <c r="Q149" s="267">
        <v>2.5</v>
      </c>
      <c r="R149" s="267">
        <v>1.25</v>
      </c>
      <c r="S149" s="267">
        <v>2.5</v>
      </c>
      <c r="T149" s="267">
        <f t="shared" ref="T149:T155" si="69">SUM(N149:S149)</f>
        <v>31.25</v>
      </c>
    </row>
    <row r="150" spans="3:23">
      <c r="C150" s="32">
        <v>1999</v>
      </c>
      <c r="D150" s="32" t="s">
        <v>510</v>
      </c>
      <c r="E150" s="32" t="s">
        <v>564</v>
      </c>
      <c r="F150" s="32" t="s">
        <v>565</v>
      </c>
      <c r="G150" s="32" t="s">
        <v>286</v>
      </c>
      <c r="H150" s="285">
        <v>3</v>
      </c>
      <c r="I150">
        <v>4</v>
      </c>
      <c r="J150">
        <v>1</v>
      </c>
      <c r="K150">
        <v>4</v>
      </c>
      <c r="L150">
        <v>2</v>
      </c>
      <c r="M150">
        <v>3</v>
      </c>
      <c r="N150" s="272">
        <v>7.5</v>
      </c>
      <c r="O150" s="267">
        <v>10</v>
      </c>
      <c r="P150" s="267">
        <v>2.5</v>
      </c>
      <c r="Q150" s="267">
        <v>2.5</v>
      </c>
      <c r="R150" s="267">
        <v>1.25</v>
      </c>
      <c r="S150" s="267">
        <v>7.5</v>
      </c>
      <c r="T150" s="267">
        <f t="shared" si="69"/>
        <v>31.25</v>
      </c>
    </row>
    <row r="151" spans="3:23">
      <c r="C151" s="32">
        <v>1999</v>
      </c>
      <c r="D151" s="32" t="s">
        <v>510</v>
      </c>
      <c r="E151" s="32" t="s">
        <v>513</v>
      </c>
      <c r="F151" s="32" t="s">
        <v>565</v>
      </c>
      <c r="G151" s="32" t="s">
        <v>286</v>
      </c>
      <c r="H151" s="285">
        <v>2</v>
      </c>
      <c r="I151">
        <v>1</v>
      </c>
      <c r="J151">
        <v>2</v>
      </c>
      <c r="K151">
        <v>2</v>
      </c>
      <c r="L151">
        <v>2</v>
      </c>
      <c r="M151">
        <v>3</v>
      </c>
      <c r="N151" s="272">
        <v>5</v>
      </c>
      <c r="O151" s="267">
        <v>2.5</v>
      </c>
      <c r="P151" s="267">
        <v>5</v>
      </c>
      <c r="Q151" s="267">
        <v>1.25</v>
      </c>
      <c r="R151" s="267">
        <v>1.25</v>
      </c>
      <c r="S151" s="267">
        <v>7.5</v>
      </c>
      <c r="T151" s="267">
        <f t="shared" si="69"/>
        <v>22.5</v>
      </c>
    </row>
    <row r="152" spans="3:23">
      <c r="C152" s="32">
        <v>1999</v>
      </c>
      <c r="D152" s="32" t="s">
        <v>511</v>
      </c>
      <c r="E152" s="32" t="s">
        <v>564</v>
      </c>
      <c r="F152" s="32" t="s">
        <v>565</v>
      </c>
      <c r="G152" s="32" t="s">
        <v>286</v>
      </c>
      <c r="H152" s="285">
        <v>4</v>
      </c>
      <c r="I152">
        <v>2</v>
      </c>
      <c r="J152">
        <v>1</v>
      </c>
      <c r="K152">
        <v>3</v>
      </c>
      <c r="L152">
        <v>1</v>
      </c>
      <c r="M152">
        <v>2</v>
      </c>
      <c r="N152" s="272">
        <v>10</v>
      </c>
      <c r="O152" s="267">
        <v>5</v>
      </c>
      <c r="P152" s="267">
        <v>2.5</v>
      </c>
      <c r="Q152" s="267">
        <v>1.875</v>
      </c>
      <c r="R152" s="267">
        <v>0.625</v>
      </c>
      <c r="S152" s="267">
        <v>5</v>
      </c>
      <c r="T152" s="267">
        <f t="shared" si="69"/>
        <v>25</v>
      </c>
    </row>
    <row r="153" spans="3:23">
      <c r="C153" s="32">
        <v>1999</v>
      </c>
      <c r="D153" s="32" t="s">
        <v>512</v>
      </c>
      <c r="E153" s="32" t="s">
        <v>564</v>
      </c>
      <c r="F153" s="32" t="s">
        <v>565</v>
      </c>
      <c r="G153" s="32" t="s">
        <v>286</v>
      </c>
      <c r="H153" s="285">
        <v>4</v>
      </c>
      <c r="I153">
        <v>3</v>
      </c>
      <c r="J153">
        <v>2</v>
      </c>
      <c r="K153">
        <v>4</v>
      </c>
      <c r="L153">
        <v>2</v>
      </c>
      <c r="M153">
        <v>4</v>
      </c>
      <c r="N153" s="272">
        <v>10</v>
      </c>
      <c r="O153" s="267">
        <v>7.5</v>
      </c>
      <c r="P153" s="267">
        <v>5</v>
      </c>
      <c r="Q153" s="267">
        <v>2.5</v>
      </c>
      <c r="R153" s="267">
        <v>1.25</v>
      </c>
      <c r="S153" s="267">
        <v>10</v>
      </c>
      <c r="T153" s="267">
        <f t="shared" si="69"/>
        <v>36.25</v>
      </c>
    </row>
    <row r="154" spans="3:23">
      <c r="C154" s="32">
        <v>1999</v>
      </c>
      <c r="D154" s="32" t="s">
        <v>445</v>
      </c>
      <c r="E154" s="32" t="s">
        <v>561</v>
      </c>
      <c r="F154" s="32" t="s">
        <v>558</v>
      </c>
      <c r="G154" s="32" t="s">
        <v>286</v>
      </c>
      <c r="H154" s="285">
        <v>4</v>
      </c>
      <c r="I154">
        <v>4</v>
      </c>
      <c r="J154">
        <v>4</v>
      </c>
      <c r="K154">
        <v>4</v>
      </c>
      <c r="L154">
        <v>4</v>
      </c>
      <c r="M154">
        <v>4</v>
      </c>
      <c r="N154" s="272">
        <v>10</v>
      </c>
      <c r="O154" s="267">
        <v>10</v>
      </c>
      <c r="P154" s="267">
        <v>10</v>
      </c>
      <c r="Q154" s="267">
        <v>2.5</v>
      </c>
      <c r="R154" s="267">
        <v>2.5</v>
      </c>
      <c r="S154" s="267">
        <v>10</v>
      </c>
      <c r="T154" s="267">
        <f t="shared" si="69"/>
        <v>45</v>
      </c>
    </row>
    <row r="155" spans="3:23">
      <c r="C155" s="32">
        <v>1999</v>
      </c>
      <c r="D155" s="32" t="s">
        <v>510</v>
      </c>
      <c r="E155" s="32" t="s">
        <v>561</v>
      </c>
      <c r="F155" s="32" t="s">
        <v>558</v>
      </c>
      <c r="G155" s="32" t="s">
        <v>286</v>
      </c>
      <c r="H155" s="285">
        <v>3</v>
      </c>
      <c r="I155">
        <v>3</v>
      </c>
      <c r="J155">
        <v>4</v>
      </c>
      <c r="K155">
        <v>3</v>
      </c>
      <c r="L155">
        <v>3</v>
      </c>
      <c r="M155">
        <v>4</v>
      </c>
      <c r="N155" s="272">
        <v>7.5</v>
      </c>
      <c r="O155" s="267">
        <v>7.5</v>
      </c>
      <c r="P155" s="267">
        <v>10</v>
      </c>
      <c r="Q155" s="267">
        <v>1.875</v>
      </c>
      <c r="R155" s="267">
        <v>1.875</v>
      </c>
      <c r="S155" s="267">
        <v>10</v>
      </c>
      <c r="T155" s="267">
        <f t="shared" si="69"/>
        <v>38.75</v>
      </c>
    </row>
    <row r="156" spans="3:23">
      <c r="N156" s="267">
        <f>AVERAGE(N147:N155)</f>
        <v>8.0555555555555554</v>
      </c>
      <c r="O156" s="267">
        <f>AVERAGE(O147:O155)</f>
        <v>6.1111111111111107</v>
      </c>
      <c r="P156" s="267">
        <f t="shared" ref="P156" si="70">AVERAGE(P147:P155)</f>
        <v>6.3888888888888893</v>
      </c>
      <c r="Q156" s="267">
        <f t="shared" ref="Q156" si="71">AVERAGE(Q147:Q155)</f>
        <v>2.1527777777777777</v>
      </c>
      <c r="R156" s="267">
        <f t="shared" ref="R156" si="72">AVERAGE(R147:R155)</f>
        <v>1.5972222222222223</v>
      </c>
      <c r="S156" s="267">
        <f>AVERAGE(S147:S155)</f>
        <v>7.5</v>
      </c>
    </row>
    <row r="157" spans="3:23">
      <c r="S157" s="267">
        <f>SUM(N156:S156)</f>
        <v>31.805555555555557</v>
      </c>
      <c r="T157" s="267">
        <f>AVERAGE(T147:T155)</f>
        <v>31.805555555555557</v>
      </c>
    </row>
    <row r="162" spans="3:49" ht="14.45" thickBot="1">
      <c r="C162" s="267" t="s">
        <v>389</v>
      </c>
      <c r="D162" s="267">
        <v>1999</v>
      </c>
      <c r="F162" s="267">
        <v>10</v>
      </c>
      <c r="G162" s="267">
        <v>10</v>
      </c>
      <c r="H162" s="267">
        <v>10</v>
      </c>
      <c r="I162" s="267">
        <v>4</v>
      </c>
      <c r="J162" s="267">
        <v>4</v>
      </c>
      <c r="K162" s="267">
        <v>3</v>
      </c>
      <c r="L162" s="267">
        <v>3</v>
      </c>
      <c r="M162" s="267">
        <v>3</v>
      </c>
      <c r="N162" s="267">
        <v>3</v>
      </c>
      <c r="O162" s="267">
        <v>10</v>
      </c>
      <c r="P162" s="267">
        <v>10</v>
      </c>
      <c r="Q162" s="267">
        <v>2.5</v>
      </c>
      <c r="R162" s="267">
        <v>2.5</v>
      </c>
      <c r="S162" s="267">
        <v>1.25</v>
      </c>
      <c r="T162" s="267">
        <v>1.25</v>
      </c>
      <c r="U162" s="267">
        <v>1.25</v>
      </c>
      <c r="V162" s="267">
        <v>1.25</v>
      </c>
      <c r="W162" s="267">
        <v>2.5</v>
      </c>
      <c r="X162" s="267">
        <v>2.5</v>
      </c>
      <c r="Y162" s="267">
        <v>10</v>
      </c>
      <c r="Z162" s="267">
        <v>5</v>
      </c>
      <c r="AA162" s="267">
        <v>10</v>
      </c>
      <c r="AB162" s="267">
        <v>10</v>
      </c>
      <c r="AC162" s="267">
        <v>10</v>
      </c>
      <c r="AD162" s="267">
        <v>4</v>
      </c>
      <c r="AE162" s="267">
        <v>4</v>
      </c>
      <c r="AF162" s="267">
        <v>3</v>
      </c>
      <c r="AG162" s="267">
        <v>3</v>
      </c>
      <c r="AH162" s="267">
        <v>3</v>
      </c>
      <c r="AI162" s="267">
        <v>3</v>
      </c>
      <c r="AJ162" s="267">
        <v>10</v>
      </c>
      <c r="AK162" s="267">
        <v>10</v>
      </c>
      <c r="AL162" s="267">
        <v>2.5</v>
      </c>
      <c r="AM162" s="267">
        <v>2.5</v>
      </c>
      <c r="AN162" s="267">
        <v>1.25</v>
      </c>
      <c r="AO162" s="267">
        <v>1.25</v>
      </c>
      <c r="AP162" s="267">
        <v>1.25</v>
      </c>
      <c r="AQ162" s="267">
        <v>1.25</v>
      </c>
      <c r="AR162" s="267">
        <v>2.5</v>
      </c>
      <c r="AS162" s="267">
        <v>2.5</v>
      </c>
      <c r="AT162" s="267">
        <v>10</v>
      </c>
      <c r="AU162" s="267">
        <v>5</v>
      </c>
    </row>
    <row r="163" spans="3:49">
      <c r="F163" s="1" t="s">
        <v>286</v>
      </c>
      <c r="G163" s="1" t="s">
        <v>286</v>
      </c>
      <c r="H163" s="1" t="s">
        <v>286</v>
      </c>
      <c r="I163" s="266" t="s">
        <v>296</v>
      </c>
      <c r="J163" s="266" t="s">
        <v>296</v>
      </c>
      <c r="K163" s="266" t="s">
        <v>296</v>
      </c>
      <c r="L163" s="266" t="s">
        <v>296</v>
      </c>
      <c r="M163" s="266" t="s">
        <v>296</v>
      </c>
      <c r="N163" s="266" t="s">
        <v>296</v>
      </c>
      <c r="O163" s="36" t="s">
        <v>337</v>
      </c>
      <c r="P163" s="36" t="s">
        <v>337</v>
      </c>
      <c r="Q163" s="1" t="s">
        <v>286</v>
      </c>
      <c r="R163" s="1" t="s">
        <v>286</v>
      </c>
      <c r="S163" s="36" t="s">
        <v>337</v>
      </c>
      <c r="T163" s="21" t="s">
        <v>336</v>
      </c>
      <c r="U163" s="36" t="s">
        <v>337</v>
      </c>
      <c r="V163" s="21" t="s">
        <v>336</v>
      </c>
      <c r="W163" s="21" t="s">
        <v>336</v>
      </c>
      <c r="X163" s="21" t="s">
        <v>336</v>
      </c>
      <c r="Y163" s="1" t="s">
        <v>286</v>
      </c>
      <c r="Z163" s="36" t="s">
        <v>337</v>
      </c>
      <c r="AA163" s="296" t="s">
        <v>286</v>
      </c>
      <c r="AB163" s="297" t="s">
        <v>286</v>
      </c>
      <c r="AC163" s="297" t="s">
        <v>286</v>
      </c>
      <c r="AD163" s="298" t="s">
        <v>296</v>
      </c>
      <c r="AE163" s="298" t="s">
        <v>296</v>
      </c>
      <c r="AF163" s="298" t="s">
        <v>296</v>
      </c>
      <c r="AG163" s="298" t="s">
        <v>296</v>
      </c>
      <c r="AH163" s="298" t="s">
        <v>296</v>
      </c>
      <c r="AI163" s="298" t="s">
        <v>296</v>
      </c>
      <c r="AJ163" s="299" t="s">
        <v>337</v>
      </c>
      <c r="AK163" s="299" t="s">
        <v>337</v>
      </c>
      <c r="AL163" s="297" t="s">
        <v>286</v>
      </c>
      <c r="AM163" s="297" t="s">
        <v>286</v>
      </c>
      <c r="AN163" s="299" t="s">
        <v>337</v>
      </c>
      <c r="AO163" s="300" t="s">
        <v>336</v>
      </c>
      <c r="AP163" s="299" t="s">
        <v>337</v>
      </c>
      <c r="AQ163" s="300" t="s">
        <v>336</v>
      </c>
      <c r="AR163" s="300" t="s">
        <v>336</v>
      </c>
      <c r="AS163" s="300" t="s">
        <v>336</v>
      </c>
      <c r="AT163" s="297" t="s">
        <v>286</v>
      </c>
      <c r="AU163" s="301" t="s">
        <v>337</v>
      </c>
    </row>
    <row r="164" spans="3:49">
      <c r="C164" s="267" t="s">
        <v>423</v>
      </c>
      <c r="D164" s="267" t="s">
        <v>531</v>
      </c>
      <c r="E164" s="267" t="s">
        <v>424</v>
      </c>
      <c r="F164" s="267" t="s">
        <v>454</v>
      </c>
      <c r="G164" s="267" t="s">
        <v>455</v>
      </c>
      <c r="H164" s="267" t="s">
        <v>456</v>
      </c>
      <c r="I164" s="267" t="s">
        <v>457</v>
      </c>
      <c r="J164" s="267" t="s">
        <v>458</v>
      </c>
      <c r="K164" s="267" t="s">
        <v>459</v>
      </c>
      <c r="L164" s="267" t="s">
        <v>460</v>
      </c>
      <c r="M164" s="267" t="s">
        <v>461</v>
      </c>
      <c r="N164" s="267" t="s">
        <v>462</v>
      </c>
      <c r="O164" s="267" t="s">
        <v>463</v>
      </c>
      <c r="P164" s="267" t="s">
        <v>464</v>
      </c>
      <c r="Q164" s="267" t="s">
        <v>485</v>
      </c>
      <c r="R164" s="267" t="s">
        <v>486</v>
      </c>
      <c r="S164" s="267" t="s">
        <v>487</v>
      </c>
      <c r="T164" s="267" t="s">
        <v>488</v>
      </c>
      <c r="U164" s="267" t="s">
        <v>489</v>
      </c>
      <c r="V164" s="267" t="s">
        <v>490</v>
      </c>
      <c r="W164" s="267" t="s">
        <v>491</v>
      </c>
      <c r="X164" s="267" t="s">
        <v>492</v>
      </c>
      <c r="Y164" s="267" t="s">
        <v>493</v>
      </c>
      <c r="Z164" s="267" t="s">
        <v>494</v>
      </c>
      <c r="AA164" s="302" t="s">
        <v>465</v>
      </c>
      <c r="AB164" s="295" t="s">
        <v>466</v>
      </c>
      <c r="AC164" s="295" t="s">
        <v>467</v>
      </c>
      <c r="AD164" s="295" t="s">
        <v>468</v>
      </c>
      <c r="AE164" s="295" t="s">
        <v>469</v>
      </c>
      <c r="AF164" s="295" t="s">
        <v>470</v>
      </c>
      <c r="AG164" s="295" t="s">
        <v>471</v>
      </c>
      <c r="AH164" s="295" t="s">
        <v>472</v>
      </c>
      <c r="AI164" s="295" t="s">
        <v>473</v>
      </c>
      <c r="AJ164" s="295" t="s">
        <v>474</v>
      </c>
      <c r="AK164" s="295" t="s">
        <v>475</v>
      </c>
      <c r="AL164" s="295" t="s">
        <v>495</v>
      </c>
      <c r="AM164" s="295" t="s">
        <v>496</v>
      </c>
      <c r="AN164" s="295" t="s">
        <v>497</v>
      </c>
      <c r="AO164" s="295" t="s">
        <v>498</v>
      </c>
      <c r="AP164" s="295" t="s">
        <v>499</v>
      </c>
      <c r="AQ164" s="295" t="s">
        <v>500</v>
      </c>
      <c r="AR164" s="295" t="s">
        <v>501</v>
      </c>
      <c r="AS164" s="295" t="s">
        <v>502</v>
      </c>
      <c r="AT164" s="295" t="s">
        <v>503</v>
      </c>
      <c r="AU164" s="303" t="s">
        <v>504</v>
      </c>
      <c r="AV164" s="277" t="s">
        <v>476</v>
      </c>
      <c r="AW164" s="277" t="s">
        <v>477</v>
      </c>
    </row>
    <row r="165" spans="3:49">
      <c r="C165" s="267" t="s">
        <v>557</v>
      </c>
      <c r="D165" s="395" t="s">
        <v>558</v>
      </c>
      <c r="E165" s="267" t="s">
        <v>557</v>
      </c>
      <c r="T165" s="267">
        <v>4</v>
      </c>
      <c r="V165" s="267">
        <v>4</v>
      </c>
      <c r="W165" s="267">
        <v>4</v>
      </c>
      <c r="AA165" s="304"/>
      <c r="AO165" s="267">
        <v>1.25</v>
      </c>
      <c r="AQ165" s="267">
        <v>1.25</v>
      </c>
      <c r="AR165" s="267">
        <v>2.5</v>
      </c>
      <c r="AS165" s="267">
        <v>1.875</v>
      </c>
      <c r="AU165" s="305"/>
      <c r="AV165" s="276">
        <f>SUM(F165:Z165)</f>
        <v>12</v>
      </c>
      <c r="AW165" s="276">
        <f t="shared" ref="AW165:AW176" si="73">SUMIFS(AA165:AU165, AA165:AU165, "&lt;&gt;")/SUMIFS($BY$17:$CS$17, AA165:AU165, "&lt;&gt;")*100</f>
        <v>91.666666666666657</v>
      </c>
    </row>
    <row r="166" spans="3:49">
      <c r="C166" s="267" t="s">
        <v>509</v>
      </c>
      <c r="D166" s="267" t="s">
        <v>565</v>
      </c>
      <c r="E166" s="267" t="s">
        <v>564</v>
      </c>
      <c r="F166" s="267">
        <v>2.5</v>
      </c>
      <c r="G166" s="267">
        <v>2</v>
      </c>
      <c r="H166" s="267">
        <v>2.5</v>
      </c>
      <c r="I166" s="267">
        <v>2.5</v>
      </c>
      <c r="J166" s="267">
        <v>1.5</v>
      </c>
      <c r="K166" s="267">
        <v>2.5</v>
      </c>
      <c r="L166" s="267">
        <v>2.5</v>
      </c>
      <c r="M166" s="267">
        <v>3</v>
      </c>
      <c r="N166" s="267">
        <v>3.5</v>
      </c>
      <c r="O166" s="267">
        <v>1.5</v>
      </c>
      <c r="P166" s="267">
        <v>3.5</v>
      </c>
      <c r="Q166" s="267">
        <v>3.5</v>
      </c>
      <c r="R166" s="267">
        <v>2.5</v>
      </c>
      <c r="S166" s="267">
        <v>2.5</v>
      </c>
      <c r="T166" s="267">
        <v>2.5</v>
      </c>
      <c r="U166" s="267">
        <v>1.5</v>
      </c>
      <c r="V166" s="267">
        <v>4</v>
      </c>
      <c r="W166" s="267">
        <v>2.5</v>
      </c>
      <c r="X166" s="267">
        <v>3</v>
      </c>
      <c r="Y166" s="267">
        <v>2</v>
      </c>
      <c r="Z166" s="267">
        <v>4</v>
      </c>
      <c r="AA166" s="304">
        <v>6.25</v>
      </c>
      <c r="AB166" s="267">
        <v>5</v>
      </c>
      <c r="AC166" s="267">
        <v>6.25</v>
      </c>
      <c r="AD166" s="267">
        <v>2.5</v>
      </c>
      <c r="AE166" s="267">
        <v>1.5</v>
      </c>
      <c r="AF166" s="267">
        <v>1.875</v>
      </c>
      <c r="AG166" s="267">
        <v>1.875</v>
      </c>
      <c r="AH166" s="267">
        <v>2.25</v>
      </c>
      <c r="AI166" s="267">
        <v>2.625</v>
      </c>
      <c r="AJ166" s="267">
        <v>3.75</v>
      </c>
      <c r="AK166" s="267">
        <v>8.75</v>
      </c>
      <c r="AL166" s="267">
        <v>2.1875</v>
      </c>
      <c r="AM166" s="267">
        <v>1.5625</v>
      </c>
      <c r="AN166" s="267">
        <v>0.78125</v>
      </c>
      <c r="AO166" s="267">
        <v>0.78125</v>
      </c>
      <c r="AP166" s="267">
        <v>0.46875</v>
      </c>
      <c r="AQ166" s="267">
        <v>1.25</v>
      </c>
      <c r="AR166" s="267">
        <v>1.5625</v>
      </c>
      <c r="AS166" s="267">
        <v>1.875</v>
      </c>
      <c r="AT166" s="267">
        <v>5</v>
      </c>
      <c r="AU166" s="305">
        <v>5</v>
      </c>
      <c r="AV166" s="276">
        <f t="shared" ref="AV166:AV170" si="74">SUM(F166:Z166)</f>
        <v>55.5</v>
      </c>
      <c r="AW166" s="276">
        <f t="shared" si="73"/>
        <v>63.093750000000007</v>
      </c>
    </row>
    <row r="167" spans="3:49">
      <c r="C167" s="267" t="s">
        <v>445</v>
      </c>
      <c r="D167" s="267" t="s">
        <v>558</v>
      </c>
      <c r="E167" s="267" t="s">
        <v>561</v>
      </c>
      <c r="F167" s="267">
        <v>4</v>
      </c>
      <c r="G167" s="267">
        <v>4</v>
      </c>
      <c r="H167" s="267">
        <v>4</v>
      </c>
      <c r="O167" s="267">
        <v>3</v>
      </c>
      <c r="P167" s="267">
        <v>2</v>
      </c>
      <c r="Q167" s="267">
        <v>4</v>
      </c>
      <c r="R167" s="267">
        <v>4</v>
      </c>
      <c r="S167" s="267">
        <v>4</v>
      </c>
      <c r="U167" s="267">
        <v>4</v>
      </c>
      <c r="Y167" s="267">
        <v>4</v>
      </c>
      <c r="Z167" s="267">
        <v>4</v>
      </c>
      <c r="AA167" s="304">
        <v>10</v>
      </c>
      <c r="AB167" s="267">
        <v>10</v>
      </c>
      <c r="AC167" s="267">
        <v>10</v>
      </c>
      <c r="AJ167" s="267">
        <v>7.5</v>
      </c>
      <c r="AK167" s="267">
        <v>5</v>
      </c>
      <c r="AL167" s="267">
        <v>2.5</v>
      </c>
      <c r="AM167" s="267">
        <v>2.5</v>
      </c>
      <c r="AN167" s="267">
        <v>1.25</v>
      </c>
      <c r="AP167" s="267">
        <v>1.25</v>
      </c>
      <c r="AT167" s="267">
        <v>10</v>
      </c>
      <c r="AU167" s="305">
        <v>5</v>
      </c>
      <c r="AV167" s="276">
        <f t="shared" si="74"/>
        <v>41</v>
      </c>
      <c r="AW167" s="276">
        <f t="shared" si="73"/>
        <v>89.65517241379311</v>
      </c>
    </row>
    <row r="168" spans="3:49">
      <c r="C168" s="267" t="s">
        <v>445</v>
      </c>
      <c r="D168" s="395" t="s">
        <v>565</v>
      </c>
      <c r="E168" s="267" t="s">
        <v>564</v>
      </c>
      <c r="F168" s="267">
        <v>4</v>
      </c>
      <c r="G168" s="267">
        <v>1</v>
      </c>
      <c r="H168" s="267">
        <v>4</v>
      </c>
      <c r="I168" s="267">
        <v>1</v>
      </c>
      <c r="J168" s="267">
        <v>2</v>
      </c>
      <c r="K168" s="267">
        <v>4</v>
      </c>
      <c r="L168" s="267">
        <v>2</v>
      </c>
      <c r="M168" s="267">
        <v>4</v>
      </c>
      <c r="N168" s="267">
        <v>2</v>
      </c>
      <c r="O168" s="267">
        <v>4</v>
      </c>
      <c r="P168" s="267">
        <v>2</v>
      </c>
      <c r="Q168" s="267">
        <v>4</v>
      </c>
      <c r="R168" s="267">
        <v>4</v>
      </c>
      <c r="S168" s="267">
        <v>4</v>
      </c>
      <c r="T168" s="267">
        <v>4</v>
      </c>
      <c r="U168" s="267">
        <v>4</v>
      </c>
      <c r="V168" s="267">
        <v>4</v>
      </c>
      <c r="W168" s="267">
        <v>4</v>
      </c>
      <c r="X168" s="267">
        <v>2</v>
      </c>
      <c r="Y168" s="267">
        <v>1</v>
      </c>
      <c r="Z168" s="267">
        <v>3</v>
      </c>
      <c r="AA168" s="304">
        <v>10</v>
      </c>
      <c r="AB168" s="267">
        <v>2.5</v>
      </c>
      <c r="AC168" s="267">
        <v>10</v>
      </c>
      <c r="AD168" s="267">
        <v>1</v>
      </c>
      <c r="AE168" s="267">
        <v>2</v>
      </c>
      <c r="AF168" s="267">
        <v>3</v>
      </c>
      <c r="AG168" s="267">
        <v>1.5</v>
      </c>
      <c r="AH168" s="267">
        <v>3</v>
      </c>
      <c r="AI168" s="267">
        <v>1.5</v>
      </c>
      <c r="AJ168" s="267">
        <v>10</v>
      </c>
      <c r="AK168" s="267">
        <v>5</v>
      </c>
      <c r="AL168" s="267">
        <v>2.5</v>
      </c>
      <c r="AM168" s="267">
        <v>2.5</v>
      </c>
      <c r="AN168" s="267">
        <v>1.25</v>
      </c>
      <c r="AO168" s="267">
        <v>1.25</v>
      </c>
      <c r="AP168" s="267">
        <v>1.25</v>
      </c>
      <c r="AQ168" s="267">
        <v>1.25</v>
      </c>
      <c r="AR168" s="267">
        <v>2.5</v>
      </c>
      <c r="AS168" s="267">
        <v>1.25</v>
      </c>
      <c r="AT168" s="267">
        <v>2.5</v>
      </c>
      <c r="AU168" s="305">
        <v>3.75</v>
      </c>
      <c r="AV168" s="276">
        <f t="shared" si="74"/>
        <v>64</v>
      </c>
      <c r="AW168" s="276">
        <f t="shared" si="73"/>
        <v>69.5</v>
      </c>
    </row>
    <row r="169" spans="3:49">
      <c r="C169" s="267" t="s">
        <v>510</v>
      </c>
      <c r="D169" s="267" t="s">
        <v>558</v>
      </c>
      <c r="E169" s="267" t="s">
        <v>561</v>
      </c>
      <c r="F169" s="267">
        <v>3</v>
      </c>
      <c r="G169" s="267">
        <v>3</v>
      </c>
      <c r="H169" s="267">
        <v>4</v>
      </c>
      <c r="I169" s="267">
        <v>4</v>
      </c>
      <c r="J169" s="267">
        <v>4</v>
      </c>
      <c r="K169" s="267">
        <v>4</v>
      </c>
      <c r="L169" s="267">
        <v>4</v>
      </c>
      <c r="M169" s="267">
        <v>4</v>
      </c>
      <c r="N169" s="267">
        <v>4</v>
      </c>
      <c r="Q169" s="267">
        <v>3</v>
      </c>
      <c r="R169" s="267">
        <v>3</v>
      </c>
      <c r="Y169" s="267">
        <v>4</v>
      </c>
      <c r="AA169" s="304">
        <v>7.5</v>
      </c>
      <c r="AB169" s="267">
        <v>7.5</v>
      </c>
      <c r="AC169" s="267">
        <v>10</v>
      </c>
      <c r="AD169" s="267">
        <v>4</v>
      </c>
      <c r="AE169" s="267">
        <v>4</v>
      </c>
      <c r="AF169" s="267">
        <v>3</v>
      </c>
      <c r="AG169" s="267">
        <v>3</v>
      </c>
      <c r="AH169" s="267">
        <v>3</v>
      </c>
      <c r="AI169" s="267">
        <v>3</v>
      </c>
      <c r="AL169" s="267">
        <v>1.875</v>
      </c>
      <c r="AM169" s="267">
        <v>1.875</v>
      </c>
      <c r="AT169" s="267">
        <v>10</v>
      </c>
      <c r="AU169" s="305"/>
      <c r="AV169" s="276">
        <f t="shared" si="74"/>
        <v>44</v>
      </c>
      <c r="AW169" s="276">
        <f t="shared" si="73"/>
        <v>90.384615384615387</v>
      </c>
    </row>
    <row r="170" spans="3:49">
      <c r="C170" s="267" t="s">
        <v>510</v>
      </c>
      <c r="D170" s="267" t="s">
        <v>565</v>
      </c>
      <c r="E170" s="267" t="s">
        <v>564</v>
      </c>
      <c r="F170" s="267">
        <v>3</v>
      </c>
      <c r="G170" s="267">
        <v>4</v>
      </c>
      <c r="H170" s="267">
        <v>1</v>
      </c>
      <c r="I170" s="267">
        <v>3</v>
      </c>
      <c r="J170" s="267">
        <v>2</v>
      </c>
      <c r="K170" s="267">
        <v>4</v>
      </c>
      <c r="L170" s="267">
        <v>4</v>
      </c>
      <c r="M170" s="267">
        <v>4</v>
      </c>
      <c r="N170" s="267">
        <v>4</v>
      </c>
      <c r="O170" s="267">
        <v>4</v>
      </c>
      <c r="P170" s="267">
        <v>4</v>
      </c>
      <c r="Q170" s="267">
        <v>4</v>
      </c>
      <c r="R170" s="267">
        <v>2</v>
      </c>
      <c r="S170" s="267">
        <v>2</v>
      </c>
      <c r="T170" s="267">
        <v>3</v>
      </c>
      <c r="U170" s="267">
        <v>3</v>
      </c>
      <c r="V170" s="267">
        <v>1</v>
      </c>
      <c r="W170" s="267">
        <v>3</v>
      </c>
      <c r="X170" s="267">
        <v>4</v>
      </c>
      <c r="Y170" s="267">
        <v>3</v>
      </c>
      <c r="Z170" s="267">
        <v>1</v>
      </c>
      <c r="AA170" s="304">
        <v>7.5</v>
      </c>
      <c r="AB170" s="267">
        <v>10</v>
      </c>
      <c r="AC170" s="267">
        <v>2.5</v>
      </c>
      <c r="AD170" s="267">
        <v>3</v>
      </c>
      <c r="AE170" s="267">
        <v>2</v>
      </c>
      <c r="AF170" s="267">
        <v>3</v>
      </c>
      <c r="AG170" s="267">
        <v>3</v>
      </c>
      <c r="AH170" s="267">
        <v>3</v>
      </c>
      <c r="AI170" s="267">
        <v>3</v>
      </c>
      <c r="AJ170" s="267">
        <v>10</v>
      </c>
      <c r="AK170" s="267">
        <v>10</v>
      </c>
      <c r="AL170" s="267">
        <v>2.5</v>
      </c>
      <c r="AM170" s="267">
        <v>1.25</v>
      </c>
      <c r="AN170" s="267">
        <v>0.625</v>
      </c>
      <c r="AO170" s="267">
        <v>0.9375</v>
      </c>
      <c r="AP170" s="267">
        <v>0.9375</v>
      </c>
      <c r="AQ170" s="267">
        <v>0.3125</v>
      </c>
      <c r="AR170" s="267">
        <v>1.875</v>
      </c>
      <c r="AS170" s="267">
        <v>2.5</v>
      </c>
      <c r="AT170" s="267">
        <v>7.5</v>
      </c>
      <c r="AU170" s="305">
        <v>1.25</v>
      </c>
      <c r="AV170" s="276">
        <f t="shared" si="74"/>
        <v>63</v>
      </c>
      <c r="AW170" s="276">
        <f t="shared" si="73"/>
        <v>76.6875</v>
      </c>
    </row>
    <row r="171" spans="3:49">
      <c r="C171" s="267" t="s">
        <v>510</v>
      </c>
      <c r="D171" s="267" t="s">
        <v>565</v>
      </c>
      <c r="E171" s="267" t="s">
        <v>513</v>
      </c>
      <c r="F171" s="267">
        <v>2</v>
      </c>
      <c r="G171" s="267">
        <v>1</v>
      </c>
      <c r="H171" s="267">
        <v>2</v>
      </c>
      <c r="I171" s="267">
        <v>3</v>
      </c>
      <c r="J171" s="267">
        <v>4</v>
      </c>
      <c r="K171" s="267">
        <v>4</v>
      </c>
      <c r="L171" s="267">
        <v>3</v>
      </c>
      <c r="M171" s="267">
        <v>2</v>
      </c>
      <c r="N171" s="267">
        <v>4</v>
      </c>
      <c r="O171" s="267">
        <v>1</v>
      </c>
      <c r="P171" s="267">
        <v>1</v>
      </c>
      <c r="Q171" s="267">
        <v>2</v>
      </c>
      <c r="R171" s="267">
        <v>2</v>
      </c>
      <c r="S171" s="267">
        <v>1</v>
      </c>
      <c r="T171" s="267">
        <v>4</v>
      </c>
      <c r="U171" s="267">
        <v>1</v>
      </c>
      <c r="V171" s="267">
        <v>4</v>
      </c>
      <c r="W171" s="267">
        <v>2</v>
      </c>
      <c r="X171" s="267">
        <v>3</v>
      </c>
      <c r="Y171" s="267">
        <v>3</v>
      </c>
      <c r="Z171" s="267">
        <v>2</v>
      </c>
      <c r="AA171" s="304">
        <v>5</v>
      </c>
      <c r="AB171" s="267">
        <v>2.5</v>
      </c>
      <c r="AC171" s="267">
        <v>5</v>
      </c>
      <c r="AD171" s="267">
        <v>3</v>
      </c>
      <c r="AE171" s="267">
        <v>4</v>
      </c>
      <c r="AF171" s="267">
        <v>3</v>
      </c>
      <c r="AG171" s="267">
        <v>2.25</v>
      </c>
      <c r="AH171" s="267">
        <v>1.5</v>
      </c>
      <c r="AI171" s="267">
        <v>3</v>
      </c>
      <c r="AJ171" s="267">
        <v>2.5</v>
      </c>
      <c r="AK171" s="267">
        <v>2.5</v>
      </c>
      <c r="AL171" s="267">
        <v>1.25</v>
      </c>
      <c r="AM171" s="267">
        <v>1.25</v>
      </c>
      <c r="AN171" s="267">
        <v>0.3125</v>
      </c>
      <c r="AO171" s="267">
        <v>1.25</v>
      </c>
      <c r="AP171" s="267">
        <v>0.3125</v>
      </c>
      <c r="AQ171" s="267">
        <v>1.25</v>
      </c>
      <c r="AR171" s="267">
        <v>1.25</v>
      </c>
      <c r="AS171" s="267">
        <v>1.875</v>
      </c>
      <c r="AT171" s="267">
        <v>7.5</v>
      </c>
      <c r="AU171" s="305">
        <v>2.5</v>
      </c>
      <c r="AV171" s="276">
        <f t="shared" ref="AV171:AV176" si="75">SUM(F171:Z171)</f>
        <v>51</v>
      </c>
      <c r="AW171" s="276">
        <f t="shared" si="73"/>
        <v>53</v>
      </c>
    </row>
    <row r="172" spans="3:49">
      <c r="C172" s="267" t="s">
        <v>511</v>
      </c>
      <c r="D172" s="267" t="s">
        <v>558</v>
      </c>
      <c r="E172" s="267" t="s">
        <v>561</v>
      </c>
      <c r="I172" s="267">
        <v>3</v>
      </c>
      <c r="J172" s="267">
        <v>2</v>
      </c>
      <c r="K172" s="267">
        <v>3</v>
      </c>
      <c r="L172" s="267">
        <v>3</v>
      </c>
      <c r="M172" s="267">
        <v>2</v>
      </c>
      <c r="N172" s="267">
        <v>3</v>
      </c>
      <c r="O172" s="267">
        <v>3</v>
      </c>
      <c r="P172" s="267">
        <v>2</v>
      </c>
      <c r="S172" s="267">
        <v>4</v>
      </c>
      <c r="U172" s="267">
        <v>4</v>
      </c>
      <c r="Z172" s="267">
        <v>4</v>
      </c>
      <c r="AA172" s="304"/>
      <c r="AD172" s="267">
        <v>3</v>
      </c>
      <c r="AE172" s="267">
        <v>2</v>
      </c>
      <c r="AF172" s="267">
        <v>2.25</v>
      </c>
      <c r="AG172" s="267">
        <v>2.25</v>
      </c>
      <c r="AH172" s="267">
        <v>1.5</v>
      </c>
      <c r="AI172" s="267">
        <v>2.25</v>
      </c>
      <c r="AJ172" s="267">
        <v>7.5</v>
      </c>
      <c r="AK172" s="267">
        <v>5</v>
      </c>
      <c r="AN172" s="267">
        <v>1.25</v>
      </c>
      <c r="AP172" s="267">
        <v>1.25</v>
      </c>
      <c r="AU172" s="305">
        <v>5</v>
      </c>
      <c r="AV172" s="276">
        <f t="shared" si="75"/>
        <v>33</v>
      </c>
      <c r="AW172" s="276">
        <f t="shared" si="73"/>
        <v>70</v>
      </c>
    </row>
    <row r="173" spans="3:49">
      <c r="C173" s="267" t="s">
        <v>511</v>
      </c>
      <c r="D173" s="267" t="s">
        <v>565</v>
      </c>
      <c r="E173" s="267" t="s">
        <v>564</v>
      </c>
      <c r="F173" s="267">
        <v>4</v>
      </c>
      <c r="G173" s="267">
        <v>2</v>
      </c>
      <c r="H173" s="267">
        <v>1</v>
      </c>
      <c r="I173" s="267">
        <v>4</v>
      </c>
      <c r="J173" s="267">
        <v>4</v>
      </c>
      <c r="K173" s="267">
        <v>4</v>
      </c>
      <c r="L173" s="267">
        <v>2</v>
      </c>
      <c r="M173" s="267">
        <v>3</v>
      </c>
      <c r="N173" s="267">
        <v>4</v>
      </c>
      <c r="O173" s="267">
        <v>2</v>
      </c>
      <c r="P173" s="267">
        <v>3</v>
      </c>
      <c r="Q173" s="267">
        <v>3</v>
      </c>
      <c r="R173" s="267">
        <v>1</v>
      </c>
      <c r="S173" s="267">
        <v>1</v>
      </c>
      <c r="T173" s="267">
        <v>4</v>
      </c>
      <c r="U173" s="267">
        <v>3</v>
      </c>
      <c r="V173" s="267">
        <v>4</v>
      </c>
      <c r="W173" s="267">
        <v>3</v>
      </c>
      <c r="X173" s="267">
        <v>2</v>
      </c>
      <c r="Y173" s="267">
        <v>2</v>
      </c>
      <c r="Z173" s="267">
        <v>4</v>
      </c>
      <c r="AA173" s="304">
        <v>10</v>
      </c>
      <c r="AB173" s="267">
        <v>5</v>
      </c>
      <c r="AC173" s="267">
        <v>2.5</v>
      </c>
      <c r="AD173" s="267">
        <v>4</v>
      </c>
      <c r="AE173" s="267">
        <v>4</v>
      </c>
      <c r="AF173" s="267">
        <v>3</v>
      </c>
      <c r="AG173" s="267">
        <v>1.5</v>
      </c>
      <c r="AH173" s="267">
        <v>2.25</v>
      </c>
      <c r="AI173" s="267">
        <v>3</v>
      </c>
      <c r="AJ173" s="267">
        <v>5</v>
      </c>
      <c r="AK173" s="267">
        <v>7.5</v>
      </c>
      <c r="AL173" s="267">
        <v>1.875</v>
      </c>
      <c r="AM173" s="267">
        <v>0.625</v>
      </c>
      <c r="AN173" s="267">
        <v>0.3125</v>
      </c>
      <c r="AO173" s="267">
        <v>1.25</v>
      </c>
      <c r="AP173" s="267">
        <v>0.9375</v>
      </c>
      <c r="AQ173" s="267">
        <v>1.25</v>
      </c>
      <c r="AR173" s="267">
        <v>1.875</v>
      </c>
      <c r="AS173" s="267">
        <v>1.25</v>
      </c>
      <c r="AT173" s="267">
        <v>5</v>
      </c>
      <c r="AU173" s="305">
        <v>5</v>
      </c>
      <c r="AV173" s="276">
        <f t="shared" si="75"/>
        <v>60</v>
      </c>
      <c r="AW173" s="276">
        <f t="shared" si="73"/>
        <v>67.125</v>
      </c>
    </row>
    <row r="174" spans="3:49">
      <c r="C174" s="267" t="s">
        <v>512</v>
      </c>
      <c r="D174" s="267" t="s">
        <v>558</v>
      </c>
      <c r="E174" s="267" t="s">
        <v>561</v>
      </c>
      <c r="I174" s="267">
        <v>3</v>
      </c>
      <c r="J174" s="267">
        <v>3</v>
      </c>
      <c r="K174" s="267">
        <v>3</v>
      </c>
      <c r="L174" s="267">
        <v>3</v>
      </c>
      <c r="M174" s="267">
        <v>3</v>
      </c>
      <c r="N174" s="267">
        <v>3</v>
      </c>
      <c r="AA174" s="304"/>
      <c r="AD174" s="267">
        <v>3</v>
      </c>
      <c r="AE174" s="267">
        <v>3</v>
      </c>
      <c r="AF174" s="267">
        <v>2.25</v>
      </c>
      <c r="AG174" s="267">
        <v>2.25</v>
      </c>
      <c r="AH174" s="267">
        <v>2.25</v>
      </c>
      <c r="AI174" s="267">
        <v>2.25</v>
      </c>
      <c r="AU174" s="305"/>
      <c r="AV174" s="276">
        <f t="shared" si="75"/>
        <v>18</v>
      </c>
      <c r="AW174" s="276">
        <f t="shared" si="73"/>
        <v>75</v>
      </c>
    </row>
    <row r="175" spans="3:49">
      <c r="C175" s="267" t="s">
        <v>512</v>
      </c>
      <c r="D175" s="267" t="s">
        <v>565</v>
      </c>
      <c r="E175" s="267" t="s">
        <v>564</v>
      </c>
      <c r="F175" s="267">
        <v>4</v>
      </c>
      <c r="G175" s="267">
        <v>3</v>
      </c>
      <c r="H175" s="267">
        <v>2</v>
      </c>
      <c r="I175" s="267">
        <v>4</v>
      </c>
      <c r="J175" s="267">
        <v>2</v>
      </c>
      <c r="K175" s="267">
        <v>3</v>
      </c>
      <c r="L175" s="267">
        <v>3</v>
      </c>
      <c r="M175" s="267">
        <v>4</v>
      </c>
      <c r="N175" s="267">
        <v>4</v>
      </c>
      <c r="O175" s="267">
        <v>4</v>
      </c>
      <c r="P175" s="267">
        <v>1</v>
      </c>
      <c r="Q175" s="267">
        <v>4</v>
      </c>
      <c r="R175" s="267">
        <v>2</v>
      </c>
      <c r="S175" s="267">
        <v>3</v>
      </c>
      <c r="T175" s="267">
        <v>1</v>
      </c>
      <c r="U175" s="267">
        <v>3</v>
      </c>
      <c r="V175" s="267">
        <v>2</v>
      </c>
      <c r="W175" s="267">
        <v>3</v>
      </c>
      <c r="X175" s="267">
        <v>4</v>
      </c>
      <c r="Y175" s="267">
        <v>4</v>
      </c>
      <c r="Z175" s="267">
        <v>3</v>
      </c>
      <c r="AA175" s="304">
        <v>10</v>
      </c>
      <c r="AB175" s="267">
        <v>7.5</v>
      </c>
      <c r="AC175" s="267">
        <v>5</v>
      </c>
      <c r="AD175" s="267">
        <v>4</v>
      </c>
      <c r="AE175" s="267">
        <v>2</v>
      </c>
      <c r="AF175" s="267">
        <v>2.25</v>
      </c>
      <c r="AG175" s="267">
        <v>2.25</v>
      </c>
      <c r="AH175" s="267">
        <v>3</v>
      </c>
      <c r="AI175" s="267">
        <v>3</v>
      </c>
      <c r="AJ175" s="267">
        <v>10</v>
      </c>
      <c r="AK175" s="267">
        <v>2.5</v>
      </c>
      <c r="AL175" s="267">
        <v>2.5</v>
      </c>
      <c r="AM175" s="267">
        <v>1.25</v>
      </c>
      <c r="AN175" s="267">
        <v>0.9375</v>
      </c>
      <c r="AO175" s="267">
        <v>0.3125</v>
      </c>
      <c r="AP175" s="267">
        <v>0.9375</v>
      </c>
      <c r="AQ175" s="267">
        <v>0.625</v>
      </c>
      <c r="AR175" s="267">
        <v>1.875</v>
      </c>
      <c r="AS175" s="267">
        <v>2.5</v>
      </c>
      <c r="AT175" s="267">
        <v>10</v>
      </c>
      <c r="AU175" s="305">
        <v>3.75</v>
      </c>
      <c r="AV175" s="276">
        <f t="shared" si="75"/>
        <v>63</v>
      </c>
      <c r="AW175" s="276">
        <f t="shared" si="73"/>
        <v>76.1875</v>
      </c>
    </row>
    <row r="176" spans="3:49" ht="14.45" thickBot="1">
      <c r="C176" s="267" t="s">
        <v>317</v>
      </c>
      <c r="F176" s="1">
        <v>3.2222222222222223</v>
      </c>
      <c r="G176" s="1">
        <v>2.4444444444444446</v>
      </c>
      <c r="H176" s="1">
        <v>2.5555555555555554</v>
      </c>
      <c r="I176" s="266">
        <v>3</v>
      </c>
      <c r="J176" s="266">
        <v>2.6</v>
      </c>
      <c r="K176" s="266">
        <v>3.4</v>
      </c>
      <c r="L176" s="266">
        <v>2.9</v>
      </c>
      <c r="M176" s="266">
        <v>3.2</v>
      </c>
      <c r="N176" s="266">
        <v>3.5</v>
      </c>
      <c r="O176" s="36">
        <v>2.6666666666666665</v>
      </c>
      <c r="P176" s="36">
        <v>2.4444444444444446</v>
      </c>
      <c r="Q176" s="1">
        <v>3.4444444444444446</v>
      </c>
      <c r="R176" s="1">
        <v>2.5555555555555554</v>
      </c>
      <c r="S176" s="36">
        <v>2.6666666666666665</v>
      </c>
      <c r="T176" s="21">
        <v>3.2222222222222223</v>
      </c>
      <c r="U176" s="36">
        <v>2.7777777777777777</v>
      </c>
      <c r="V176" s="21">
        <v>3.4444444444444446</v>
      </c>
      <c r="W176" s="21">
        <v>3.1111111111111112</v>
      </c>
      <c r="X176" s="21">
        <v>3</v>
      </c>
      <c r="Y176" s="1">
        <v>2.7777777777777777</v>
      </c>
      <c r="Z176" s="36">
        <v>3.2222222222222223</v>
      </c>
      <c r="AA176" s="306">
        <v>8.0555555555555554</v>
      </c>
      <c r="AB176" s="307">
        <v>6.1111111111111107</v>
      </c>
      <c r="AC176" s="307">
        <v>6.3888888888888893</v>
      </c>
      <c r="AD176" s="308">
        <v>3</v>
      </c>
      <c r="AE176" s="308">
        <v>2.6</v>
      </c>
      <c r="AF176" s="308">
        <v>2.5499999999999998</v>
      </c>
      <c r="AG176" s="308">
        <v>2.1749999999999998</v>
      </c>
      <c r="AH176" s="308">
        <v>2.4</v>
      </c>
      <c r="AI176" s="308">
        <v>2.625</v>
      </c>
      <c r="AJ176" s="309">
        <v>6.666666666666667</v>
      </c>
      <c r="AK176" s="309">
        <v>6.1111111111111107</v>
      </c>
      <c r="AL176" s="307">
        <v>2.1527777777777777</v>
      </c>
      <c r="AM176" s="307">
        <v>1.5972222222222223</v>
      </c>
      <c r="AN176" s="309">
        <v>0.83333333333333337</v>
      </c>
      <c r="AO176" s="310">
        <v>1.0069444444444444</v>
      </c>
      <c r="AP176" s="309">
        <v>0.86805555555555558</v>
      </c>
      <c r="AQ176" s="310">
        <v>1.0763888888888888</v>
      </c>
      <c r="AR176" s="310">
        <v>1.9444444444444444</v>
      </c>
      <c r="AS176" s="310">
        <v>1.875</v>
      </c>
      <c r="AT176" s="307">
        <v>6.9444444444444446</v>
      </c>
      <c r="AU176" s="311">
        <v>4.0277777777777777</v>
      </c>
      <c r="AV176" s="276">
        <f t="shared" si="75"/>
        <v>62.155555555555551</v>
      </c>
      <c r="AW176" s="276">
        <f t="shared" si="73"/>
        <v>71.009722222222223</v>
      </c>
    </row>
    <row r="181" spans="2:13">
      <c r="J181" s="184" t="s">
        <v>243</v>
      </c>
      <c r="K181" t="s">
        <v>330</v>
      </c>
    </row>
    <row r="182" spans="2:13">
      <c r="J182" s="184" t="s">
        <v>241</v>
      </c>
      <c r="K182" t="s">
        <v>330</v>
      </c>
    </row>
    <row r="183" spans="2:13">
      <c r="J183" s="184" t="s">
        <v>242</v>
      </c>
      <c r="K183" t="s">
        <v>330</v>
      </c>
    </row>
    <row r="185" spans="2:13">
      <c r="B185" s="267" t="s">
        <v>243</v>
      </c>
      <c r="C185" s="267" t="s">
        <v>240</v>
      </c>
      <c r="D185" s="267" t="s">
        <v>241</v>
      </c>
      <c r="E185" s="267" t="s">
        <v>242</v>
      </c>
      <c r="F185" s="267" t="s">
        <v>331</v>
      </c>
      <c r="G185" s="267" t="s">
        <v>256</v>
      </c>
      <c r="J185" s="184" t="s">
        <v>332</v>
      </c>
      <c r="K185" t="s">
        <v>333</v>
      </c>
      <c r="L185" t="s">
        <v>334</v>
      </c>
    </row>
    <row r="186" spans="2:13">
      <c r="B186" s="267" t="s">
        <v>565</v>
      </c>
      <c r="C186" s="267" t="s">
        <v>559</v>
      </c>
      <c r="D186" s="267" t="s">
        <v>509</v>
      </c>
      <c r="E186" s="267" t="s">
        <v>564</v>
      </c>
      <c r="F186" s="267">
        <v>3.75</v>
      </c>
      <c r="G186" s="267">
        <v>7.5</v>
      </c>
      <c r="J186" s="183" t="s">
        <v>559</v>
      </c>
      <c r="K186" s="161">
        <v>5.9027777777777777</v>
      </c>
      <c r="L186" s="161">
        <v>7.5</v>
      </c>
    </row>
    <row r="187" spans="2:13">
      <c r="B187" s="267" t="s">
        <v>565</v>
      </c>
      <c r="C187" s="267" t="s">
        <v>559</v>
      </c>
      <c r="D187" s="267" t="s">
        <v>509</v>
      </c>
      <c r="E187" s="267" t="s">
        <v>564</v>
      </c>
      <c r="F187" s="267">
        <v>7.1875</v>
      </c>
      <c r="G187" s="267">
        <v>7.5</v>
      </c>
      <c r="J187" s="183" t="s">
        <v>337</v>
      </c>
      <c r="K187" s="161">
        <v>18.506944444444443</v>
      </c>
      <c r="L187" s="161">
        <v>27.5</v>
      </c>
    </row>
    <row r="188" spans="2:13">
      <c r="B188" s="267" t="s">
        <v>565</v>
      </c>
      <c r="C188" s="267" t="s">
        <v>559</v>
      </c>
      <c r="D188" s="267" t="s">
        <v>445</v>
      </c>
      <c r="E188" s="267" t="s">
        <v>564</v>
      </c>
      <c r="F188" s="267">
        <v>6.25</v>
      </c>
      <c r="G188" s="267">
        <v>7.5</v>
      </c>
      <c r="J188" s="183" t="s">
        <v>286</v>
      </c>
      <c r="K188" s="161">
        <v>31.25</v>
      </c>
      <c r="L188" s="161">
        <v>45</v>
      </c>
    </row>
    <row r="189" spans="2:13">
      <c r="B189" s="267" t="s">
        <v>565</v>
      </c>
      <c r="C189" s="267" t="s">
        <v>559</v>
      </c>
      <c r="D189" s="267" t="s">
        <v>510</v>
      </c>
      <c r="E189" s="267" t="s">
        <v>513</v>
      </c>
      <c r="F189" s="267">
        <v>5.625</v>
      </c>
      <c r="G189" s="267">
        <v>7.5</v>
      </c>
      <c r="J189" s="183" t="s">
        <v>563</v>
      </c>
      <c r="K189" s="161">
        <v>15.35</v>
      </c>
      <c r="L189" s="161">
        <v>20</v>
      </c>
    </row>
    <row r="190" spans="2:13">
      <c r="B190" s="267" t="s">
        <v>565</v>
      </c>
      <c r="C190" s="267" t="s">
        <v>559</v>
      </c>
      <c r="D190" s="267" t="s">
        <v>510</v>
      </c>
      <c r="E190" s="267" t="s">
        <v>564</v>
      </c>
      <c r="F190" s="267">
        <v>5.625</v>
      </c>
      <c r="G190" s="267">
        <v>7.5</v>
      </c>
      <c r="J190" s="183" t="s">
        <v>317</v>
      </c>
      <c r="K190">
        <v>17.6875</v>
      </c>
      <c r="L190">
        <v>24.864864864864863</v>
      </c>
    </row>
    <row r="191" spans="2:13">
      <c r="B191" s="267" t="s">
        <v>565</v>
      </c>
      <c r="C191" s="267" t="s">
        <v>559</v>
      </c>
      <c r="D191" s="267" t="s">
        <v>511</v>
      </c>
      <c r="E191" s="267" t="s">
        <v>564</v>
      </c>
      <c r="F191" s="267">
        <v>5.625</v>
      </c>
      <c r="G191" s="267">
        <v>7.5</v>
      </c>
      <c r="J191"/>
      <c r="K191">
        <f>SUM(K186:K189)</f>
        <v>71.009722222222223</v>
      </c>
      <c r="L191">
        <f>SUM(L186:L189)</f>
        <v>100</v>
      </c>
      <c r="M191" s="267">
        <f>K191/L191*100</f>
        <v>71.009722222222223</v>
      </c>
    </row>
    <row r="192" spans="2:13">
      <c r="B192" s="267" t="s">
        <v>565</v>
      </c>
      <c r="C192" s="267" t="s">
        <v>559</v>
      </c>
      <c r="D192" s="267" t="s">
        <v>512</v>
      </c>
      <c r="E192" s="267" t="s">
        <v>564</v>
      </c>
      <c r="F192" s="267">
        <v>5.3125</v>
      </c>
      <c r="G192" s="267">
        <v>7.5</v>
      </c>
      <c r="J192"/>
      <c r="K192"/>
      <c r="L192"/>
    </row>
    <row r="193" spans="2:12">
      <c r="B193" s="267" t="s">
        <v>558</v>
      </c>
      <c r="C193" s="267" t="s">
        <v>559</v>
      </c>
      <c r="D193" s="267" t="s">
        <v>557</v>
      </c>
      <c r="E193" s="267" t="s">
        <v>557</v>
      </c>
      <c r="F193" s="295">
        <v>6.875</v>
      </c>
      <c r="G193" s="295">
        <v>7.5</v>
      </c>
      <c r="J193"/>
      <c r="K193"/>
      <c r="L193"/>
    </row>
    <row r="194" spans="2:12">
      <c r="B194" s="267" t="s">
        <v>558</v>
      </c>
      <c r="C194" s="267" t="s">
        <v>559</v>
      </c>
      <c r="D194" s="267" t="s">
        <v>557</v>
      </c>
      <c r="E194" s="267" t="s">
        <v>557</v>
      </c>
      <c r="F194" s="295">
        <v>6.875</v>
      </c>
      <c r="G194" s="295">
        <v>7.5</v>
      </c>
      <c r="J194"/>
      <c r="K194"/>
      <c r="L194"/>
    </row>
    <row r="195" spans="2:12">
      <c r="B195" s="267" t="s">
        <v>565</v>
      </c>
      <c r="C195" s="267" t="s">
        <v>337</v>
      </c>
      <c r="D195" s="267" t="s">
        <v>509</v>
      </c>
      <c r="E195" s="267" t="s">
        <v>564</v>
      </c>
      <c r="F195" s="267">
        <v>18.125</v>
      </c>
      <c r="G195" s="267">
        <v>27.5</v>
      </c>
      <c r="J195"/>
      <c r="K195"/>
      <c r="L195"/>
    </row>
    <row r="196" spans="2:12">
      <c r="B196" s="267" t="s">
        <v>565</v>
      </c>
      <c r="C196" s="267" t="s">
        <v>337</v>
      </c>
      <c r="D196" s="267" t="s">
        <v>509</v>
      </c>
      <c r="E196" s="267" t="s">
        <v>564</v>
      </c>
      <c r="F196" s="267">
        <v>19.375</v>
      </c>
      <c r="G196" s="267">
        <v>27.5</v>
      </c>
      <c r="J196"/>
      <c r="K196"/>
      <c r="L196"/>
    </row>
    <row r="197" spans="2:12">
      <c r="B197" s="267" t="s">
        <v>565</v>
      </c>
      <c r="C197" s="267" t="s">
        <v>337</v>
      </c>
      <c r="D197" s="267" t="s">
        <v>445</v>
      </c>
      <c r="E197" s="267" t="s">
        <v>564</v>
      </c>
      <c r="F197" s="267">
        <v>21.25</v>
      </c>
      <c r="G197" s="267">
        <v>27.5</v>
      </c>
      <c r="J197"/>
      <c r="K197"/>
      <c r="L197"/>
    </row>
    <row r="198" spans="2:12">
      <c r="B198" s="267" t="s">
        <v>565</v>
      </c>
      <c r="C198" s="267" t="s">
        <v>337</v>
      </c>
      <c r="D198" s="267" t="s">
        <v>510</v>
      </c>
      <c r="E198" s="267" t="s">
        <v>513</v>
      </c>
      <c r="F198" s="267">
        <v>8.125</v>
      </c>
      <c r="G198" s="267">
        <v>27.5</v>
      </c>
      <c r="J198"/>
      <c r="K198"/>
      <c r="L198"/>
    </row>
    <row r="199" spans="2:12">
      <c r="B199" s="267" t="s">
        <v>565</v>
      </c>
      <c r="C199" s="267" t="s">
        <v>337</v>
      </c>
      <c r="D199" s="267" t="s">
        <v>510</v>
      </c>
      <c r="E199" s="267" t="s">
        <v>564</v>
      </c>
      <c r="F199" s="267">
        <v>22.8125</v>
      </c>
      <c r="G199" s="267">
        <v>27.5</v>
      </c>
      <c r="J199"/>
      <c r="K199"/>
      <c r="L199"/>
    </row>
    <row r="200" spans="2:12">
      <c r="B200" s="267" t="s">
        <v>565</v>
      </c>
      <c r="C200" s="267" t="s">
        <v>337</v>
      </c>
      <c r="D200" s="267" t="s">
        <v>511</v>
      </c>
      <c r="E200" s="267" t="s">
        <v>564</v>
      </c>
      <c r="F200" s="267">
        <v>18.75</v>
      </c>
      <c r="G200" s="267">
        <v>27.5</v>
      </c>
      <c r="J200"/>
      <c r="K200"/>
      <c r="L200"/>
    </row>
    <row r="201" spans="2:12">
      <c r="B201" s="267" t="s">
        <v>565</v>
      </c>
      <c r="C201" s="267" t="s">
        <v>337</v>
      </c>
      <c r="D201" s="267" t="s">
        <v>512</v>
      </c>
      <c r="E201" s="267" t="s">
        <v>564</v>
      </c>
      <c r="F201" s="267">
        <v>18.125</v>
      </c>
      <c r="G201" s="267">
        <v>27.5</v>
      </c>
      <c r="J201"/>
      <c r="K201"/>
      <c r="L201"/>
    </row>
    <row r="202" spans="2:12">
      <c r="B202" s="267" t="s">
        <v>558</v>
      </c>
      <c r="C202" s="267" t="s">
        <v>337</v>
      </c>
      <c r="D202" s="267" t="s">
        <v>445</v>
      </c>
      <c r="E202" s="267" t="s">
        <v>561</v>
      </c>
      <c r="F202" s="267">
        <v>20</v>
      </c>
      <c r="G202" s="267">
        <v>27.5</v>
      </c>
      <c r="J202"/>
      <c r="K202"/>
      <c r="L202"/>
    </row>
    <row r="203" spans="2:12">
      <c r="B203" s="267" t="s">
        <v>558</v>
      </c>
      <c r="C203" s="267" t="s">
        <v>337</v>
      </c>
      <c r="D203" s="267" t="s">
        <v>511</v>
      </c>
      <c r="E203" s="267" t="s">
        <v>561</v>
      </c>
      <c r="F203" s="267">
        <v>20</v>
      </c>
      <c r="G203" s="267">
        <v>27.5</v>
      </c>
    </row>
    <row r="204" spans="2:12">
      <c r="B204" s="267" t="s">
        <v>565</v>
      </c>
      <c r="C204" s="267" t="s">
        <v>286</v>
      </c>
      <c r="D204" s="267" t="s">
        <v>509</v>
      </c>
      <c r="E204" s="267" t="s">
        <v>564</v>
      </c>
      <c r="F204" s="267">
        <v>21.25</v>
      </c>
      <c r="G204" s="267">
        <v>45</v>
      </c>
    </row>
    <row r="205" spans="2:12">
      <c r="B205" s="267" t="s">
        <v>565</v>
      </c>
      <c r="C205" s="267" t="s">
        <v>286</v>
      </c>
      <c r="D205" s="267" t="s">
        <v>509</v>
      </c>
      <c r="E205" s="267" t="s">
        <v>564</v>
      </c>
      <c r="F205" s="267">
        <v>31.25</v>
      </c>
      <c r="G205" s="267">
        <v>45</v>
      </c>
    </row>
    <row r="206" spans="2:12">
      <c r="B206" s="267" t="s">
        <v>565</v>
      </c>
      <c r="C206" s="267" t="s">
        <v>286</v>
      </c>
      <c r="D206" s="267" t="s">
        <v>445</v>
      </c>
      <c r="E206" s="267" t="s">
        <v>564</v>
      </c>
      <c r="F206" s="267">
        <v>30</v>
      </c>
      <c r="G206" s="267">
        <v>45</v>
      </c>
    </row>
    <row r="207" spans="2:12">
      <c r="B207" s="267" t="s">
        <v>565</v>
      </c>
      <c r="C207" s="267" t="s">
        <v>286</v>
      </c>
      <c r="D207" s="267" t="s">
        <v>510</v>
      </c>
      <c r="E207" s="267" t="s">
        <v>513</v>
      </c>
      <c r="F207" s="267">
        <v>22.5</v>
      </c>
      <c r="G207" s="267">
        <v>45</v>
      </c>
    </row>
    <row r="208" spans="2:12">
      <c r="B208" s="267" t="s">
        <v>565</v>
      </c>
      <c r="C208" s="267" t="s">
        <v>286</v>
      </c>
      <c r="D208" s="267" t="s">
        <v>510</v>
      </c>
      <c r="E208" s="267" t="s">
        <v>564</v>
      </c>
      <c r="F208" s="267">
        <v>31.25</v>
      </c>
      <c r="G208" s="267">
        <v>45</v>
      </c>
    </row>
    <row r="209" spans="2:7">
      <c r="B209" s="267" t="s">
        <v>565</v>
      </c>
      <c r="C209" s="267" t="s">
        <v>286</v>
      </c>
      <c r="D209" s="267" t="s">
        <v>511</v>
      </c>
      <c r="E209" s="267" t="s">
        <v>564</v>
      </c>
      <c r="F209" s="267">
        <v>25</v>
      </c>
      <c r="G209" s="267">
        <v>45</v>
      </c>
    </row>
    <row r="210" spans="2:7">
      <c r="B210" s="267" t="s">
        <v>565</v>
      </c>
      <c r="C210" s="267" t="s">
        <v>286</v>
      </c>
      <c r="D210" s="267" t="s">
        <v>512</v>
      </c>
      <c r="E210" s="267" t="s">
        <v>564</v>
      </c>
      <c r="F210" s="267">
        <v>36.25</v>
      </c>
      <c r="G210" s="267">
        <v>45</v>
      </c>
    </row>
    <row r="211" spans="2:7">
      <c r="B211" s="267" t="s">
        <v>558</v>
      </c>
      <c r="C211" s="267" t="s">
        <v>286</v>
      </c>
      <c r="D211" s="267" t="s">
        <v>445</v>
      </c>
      <c r="E211" s="267" t="s">
        <v>561</v>
      </c>
      <c r="F211" s="267">
        <v>45</v>
      </c>
      <c r="G211" s="267">
        <v>45</v>
      </c>
    </row>
    <row r="212" spans="2:7">
      <c r="B212" s="267" t="s">
        <v>558</v>
      </c>
      <c r="C212" s="267" t="s">
        <v>286</v>
      </c>
      <c r="D212" s="267" t="s">
        <v>510</v>
      </c>
      <c r="E212" s="267" t="s">
        <v>561</v>
      </c>
      <c r="F212" s="267">
        <v>38.75</v>
      </c>
      <c r="G212" s="267">
        <v>45</v>
      </c>
    </row>
    <row r="213" spans="2:7">
      <c r="B213" s="267" t="s">
        <v>565</v>
      </c>
      <c r="C213" s="267" t="s">
        <v>563</v>
      </c>
      <c r="D213" s="267" t="s">
        <v>509</v>
      </c>
      <c r="E213" s="267" t="s">
        <v>564</v>
      </c>
      <c r="F213" s="267">
        <v>8</v>
      </c>
      <c r="G213" s="267">
        <v>20</v>
      </c>
    </row>
    <row r="214" spans="2:7">
      <c r="B214" s="267" t="s">
        <v>565</v>
      </c>
      <c r="C214" s="267" t="s">
        <v>563</v>
      </c>
      <c r="D214" s="267" t="s">
        <v>509</v>
      </c>
      <c r="E214" s="267" t="s">
        <v>564</v>
      </c>
      <c r="F214" s="267">
        <v>17.25</v>
      </c>
      <c r="G214" s="267">
        <v>20</v>
      </c>
    </row>
    <row r="215" spans="2:7">
      <c r="B215" s="267" t="s">
        <v>565</v>
      </c>
      <c r="C215" s="267" t="s">
        <v>563</v>
      </c>
      <c r="D215" s="267" t="s">
        <v>445</v>
      </c>
      <c r="E215" s="267" t="s">
        <v>564</v>
      </c>
      <c r="F215" s="267">
        <v>12</v>
      </c>
      <c r="G215" s="267">
        <v>20</v>
      </c>
    </row>
    <row r="216" spans="2:7">
      <c r="B216" s="267" t="s">
        <v>565</v>
      </c>
      <c r="C216" s="267" t="s">
        <v>563</v>
      </c>
      <c r="D216" s="267" t="s">
        <v>510</v>
      </c>
      <c r="E216" s="267" t="s">
        <v>513</v>
      </c>
      <c r="F216" s="267">
        <v>16.75</v>
      </c>
      <c r="G216" s="267">
        <v>20</v>
      </c>
    </row>
    <row r="217" spans="2:7">
      <c r="B217" s="267" t="s">
        <v>565</v>
      </c>
      <c r="C217" s="267" t="s">
        <v>563</v>
      </c>
      <c r="D217" s="267" t="s">
        <v>510</v>
      </c>
      <c r="E217" s="267" t="s">
        <v>564</v>
      </c>
      <c r="F217" s="267">
        <v>17</v>
      </c>
      <c r="G217" s="267">
        <v>20</v>
      </c>
    </row>
    <row r="218" spans="2:7">
      <c r="B218" s="267" t="s">
        <v>565</v>
      </c>
      <c r="C218" s="267" t="s">
        <v>563</v>
      </c>
      <c r="D218" s="267" t="s">
        <v>511</v>
      </c>
      <c r="E218" s="267" t="s">
        <v>564</v>
      </c>
      <c r="F218" s="267">
        <v>17.75</v>
      </c>
      <c r="G218" s="267">
        <v>20</v>
      </c>
    </row>
    <row r="219" spans="2:7">
      <c r="B219" s="267" t="s">
        <v>565</v>
      </c>
      <c r="C219" s="267" t="s">
        <v>563</v>
      </c>
      <c r="D219" s="267" t="s">
        <v>512</v>
      </c>
      <c r="E219" s="267" t="s">
        <v>564</v>
      </c>
      <c r="F219" s="267">
        <v>16.5</v>
      </c>
      <c r="G219" s="267">
        <v>20</v>
      </c>
    </row>
    <row r="220" spans="2:7">
      <c r="B220" s="267" t="s">
        <v>558</v>
      </c>
      <c r="C220" s="267" t="s">
        <v>563</v>
      </c>
      <c r="D220" s="267" t="s">
        <v>510</v>
      </c>
      <c r="E220" s="267" t="s">
        <v>561</v>
      </c>
      <c r="F220" s="267">
        <v>20</v>
      </c>
      <c r="G220" s="267">
        <v>20</v>
      </c>
    </row>
    <row r="221" spans="2:7">
      <c r="B221" s="267" t="s">
        <v>558</v>
      </c>
      <c r="C221" s="267" t="s">
        <v>563</v>
      </c>
      <c r="D221" s="267" t="s">
        <v>511</v>
      </c>
      <c r="E221" s="267" t="s">
        <v>561</v>
      </c>
      <c r="F221" s="267">
        <v>13.25</v>
      </c>
      <c r="G221" s="267">
        <v>20</v>
      </c>
    </row>
    <row r="222" spans="2:7">
      <c r="B222" s="267" t="s">
        <v>558</v>
      </c>
      <c r="C222" s="267" t="s">
        <v>563</v>
      </c>
      <c r="D222" s="267" t="s">
        <v>512</v>
      </c>
      <c r="E222" s="267" t="s">
        <v>561</v>
      </c>
      <c r="F222" s="267">
        <v>15</v>
      </c>
      <c r="G222" s="267">
        <v>20</v>
      </c>
    </row>
  </sheetData>
  <pageMargins left="0.7" right="0.7" top="0.75" bottom="0.75" header="0.3" footer="0.3"/>
  <pageSetup orientation="portrait"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E00EA-DB53-4223-A4AF-6FB733F5D772}">
  <dimension ref="A1:P90"/>
  <sheetViews>
    <sheetView showOutlineSymbols="0" topLeftCell="A3" zoomScale="70" zoomScaleNormal="70" workbookViewId="0">
      <selection activeCell="B1" sqref="B1"/>
    </sheetView>
  </sheetViews>
  <sheetFormatPr defaultRowHeight="14.1"/>
  <cols>
    <col min="1" max="1" width="4.75" customWidth="1"/>
    <col min="2" max="2" width="41.25" customWidth="1"/>
    <col min="3" max="3" width="51.625" bestFit="1" customWidth="1"/>
    <col min="4" max="4" width="35.875" bestFit="1" customWidth="1"/>
    <col min="5" max="5" width="10.5" customWidth="1"/>
    <col min="6" max="6" width="10.25" customWidth="1"/>
    <col min="7" max="7" width="47.25" customWidth="1"/>
    <col min="8" max="8" width="13.875" bestFit="1" customWidth="1"/>
    <col min="10" max="10" width="68.5" bestFit="1" customWidth="1"/>
    <col min="11" max="11" width="10.125" customWidth="1"/>
  </cols>
  <sheetData>
    <row r="1" spans="1:2" ht="19.5" customHeight="1">
      <c r="A1" s="86" t="s">
        <v>570</v>
      </c>
    </row>
    <row r="2" spans="1:2">
      <c r="A2" s="86"/>
    </row>
    <row r="3" spans="1:2" ht="17.45">
      <c r="B3" s="160" t="s">
        <v>571</v>
      </c>
    </row>
    <row r="23" spans="1:11" ht="27.95" customHeight="1">
      <c r="A23" s="141" t="s">
        <v>135</v>
      </c>
    </row>
    <row r="25" spans="1:11">
      <c r="A25" s="67" t="s">
        <v>0</v>
      </c>
      <c r="B25" s="68" t="s">
        <v>95</v>
      </c>
      <c r="C25" s="68" t="s">
        <v>96</v>
      </c>
      <c r="D25" s="68" t="s">
        <v>97</v>
      </c>
      <c r="E25" s="68" t="s">
        <v>98</v>
      </c>
      <c r="F25" s="68" t="s">
        <v>99</v>
      </c>
      <c r="G25" s="69" t="s">
        <v>4</v>
      </c>
      <c r="H25" s="142" t="s">
        <v>136</v>
      </c>
      <c r="J25" s="87" t="s">
        <v>70</v>
      </c>
      <c r="K25" s="87" t="s">
        <v>71</v>
      </c>
    </row>
    <row r="26" spans="1:11" ht="33.6" customHeight="1">
      <c r="J26" s="265"/>
      <c r="K26" s="265"/>
    </row>
    <row r="27" spans="1:11" s="64" customFormat="1" ht="65.45" customHeight="1">
      <c r="A27"/>
      <c r="B27"/>
      <c r="C27"/>
      <c r="D27"/>
      <c r="E27"/>
      <c r="F27"/>
      <c r="G27"/>
      <c r="H27"/>
      <c r="J27" s="88" t="s">
        <v>72</v>
      </c>
      <c r="K27" s="88" t="s">
        <v>73</v>
      </c>
    </row>
    <row r="28" spans="1:11" ht="36.950000000000003" customHeight="1">
      <c r="J28" s="88" t="s">
        <v>74</v>
      </c>
      <c r="K28" s="88" t="s">
        <v>75</v>
      </c>
    </row>
    <row r="29" spans="1:11" ht="14.45">
      <c r="A29" s="64"/>
      <c r="B29" s="64"/>
      <c r="C29" s="62"/>
      <c r="D29" s="64"/>
      <c r="E29" s="64"/>
      <c r="F29" s="64"/>
      <c r="G29" s="62"/>
      <c r="H29" s="90"/>
      <c r="J29" s="149" t="s">
        <v>76</v>
      </c>
      <c r="K29" s="149" t="s">
        <v>77</v>
      </c>
    </row>
    <row r="30" spans="1:11" ht="21.95">
      <c r="A30" s="141" t="s">
        <v>138</v>
      </c>
      <c r="J30" s="149" t="s">
        <v>78</v>
      </c>
      <c r="K30" s="149" t="s">
        <v>79</v>
      </c>
    </row>
    <row r="31" spans="1:11" ht="14.45">
      <c r="J31" s="149" t="s">
        <v>80</v>
      </c>
      <c r="K31" s="260" t="s">
        <v>83</v>
      </c>
    </row>
    <row r="32" spans="1:11" ht="14.45">
      <c r="A32" s="152" t="s">
        <v>0</v>
      </c>
      <c r="B32" s="153" t="s">
        <v>95</v>
      </c>
      <c r="C32" s="153" t="s">
        <v>96</v>
      </c>
      <c r="D32" s="153" t="s">
        <v>97</v>
      </c>
      <c r="E32" s="153" t="s">
        <v>98</v>
      </c>
      <c r="F32" s="153" t="s">
        <v>99</v>
      </c>
      <c r="G32" s="154" t="s">
        <v>4</v>
      </c>
      <c r="H32" s="142" t="s">
        <v>139</v>
      </c>
      <c r="J32" s="149" t="s">
        <v>82</v>
      </c>
      <c r="K32" s="149" t="s">
        <v>83</v>
      </c>
    </row>
    <row r="33" spans="1:16" ht="76.5" customHeight="1">
      <c r="A33" s="74">
        <v>1</v>
      </c>
      <c r="B33" s="74" t="s">
        <v>61</v>
      </c>
      <c r="C33" s="74" t="s">
        <v>218</v>
      </c>
      <c r="D33" s="74" t="s">
        <v>214</v>
      </c>
      <c r="E33" s="74" t="s">
        <v>118</v>
      </c>
      <c r="F33" s="74"/>
      <c r="G33" s="73" t="s">
        <v>222</v>
      </c>
      <c r="H33" s="158">
        <v>45868</v>
      </c>
      <c r="J33" s="88" t="s">
        <v>84</v>
      </c>
      <c r="K33" s="88" t="s">
        <v>85</v>
      </c>
    </row>
    <row r="34" spans="1:16" ht="45" customHeight="1">
      <c r="A34" s="74">
        <v>2</v>
      </c>
      <c r="B34" s="74" t="s">
        <v>572</v>
      </c>
      <c r="C34" s="71" t="s">
        <v>573</v>
      </c>
      <c r="D34" s="74" t="s">
        <v>574</v>
      </c>
      <c r="E34" s="74" t="s">
        <v>118</v>
      </c>
      <c r="F34" s="74"/>
      <c r="G34" s="72" t="s">
        <v>575</v>
      </c>
      <c r="H34" s="158">
        <v>45875</v>
      </c>
      <c r="J34" s="88" t="s">
        <v>86</v>
      </c>
      <c r="K34" s="88" t="s">
        <v>87</v>
      </c>
    </row>
    <row r="35" spans="1:16" ht="14.45">
      <c r="J35" s="88" t="s">
        <v>88</v>
      </c>
      <c r="K35" s="88" t="s">
        <v>89</v>
      </c>
    </row>
    <row r="36" spans="1:16" ht="21.6">
      <c r="J36" s="88" t="s">
        <v>90</v>
      </c>
      <c r="K36" s="88" t="s">
        <v>91</v>
      </c>
      <c r="N36" s="155"/>
      <c r="O36" s="156"/>
      <c r="P36" s="156"/>
    </row>
    <row r="37" spans="1:16" ht="21.6">
      <c r="A37" s="64"/>
      <c r="B37" s="64"/>
      <c r="C37" s="64"/>
      <c r="D37" s="64"/>
      <c r="E37" s="64"/>
      <c r="F37" s="64"/>
      <c r="G37" s="64"/>
      <c r="H37" s="64"/>
      <c r="J37" s="88" t="s">
        <v>92</v>
      </c>
      <c r="K37" s="88" t="s">
        <v>93</v>
      </c>
      <c r="N37" s="155"/>
      <c r="O37" s="155"/>
      <c r="P37" s="155"/>
    </row>
    <row r="38" spans="1:16" ht="21.6">
      <c r="C38" s="164"/>
      <c r="D38" s="164"/>
      <c r="N38" s="155"/>
      <c r="O38" s="155"/>
      <c r="P38" s="155"/>
    </row>
    <row r="39" spans="1:16" s="64" customFormat="1" ht="21.6">
      <c r="A39"/>
      <c r="B39"/>
      <c r="C39" s="164"/>
      <c r="D39" s="164"/>
      <c r="E39"/>
      <c r="F39"/>
      <c r="G39"/>
      <c r="H39"/>
      <c r="N39" s="155"/>
      <c r="O39" s="155"/>
      <c r="P39" s="155"/>
    </row>
    <row r="40" spans="1:16" ht="21.6">
      <c r="C40" s="161"/>
      <c r="D40" s="161"/>
      <c r="N40" s="155"/>
      <c r="O40" s="155"/>
      <c r="P40" s="155"/>
    </row>
    <row r="41" spans="1:16" ht="21.6">
      <c r="N41" s="155"/>
      <c r="O41" s="155"/>
      <c r="P41" s="155"/>
    </row>
    <row r="42" spans="1:16" ht="21.6">
      <c r="D42" s="161"/>
      <c r="N42" s="155"/>
      <c r="O42" s="155"/>
      <c r="P42" s="155"/>
    </row>
    <row r="43" spans="1:16" ht="21.6">
      <c r="D43" s="161"/>
      <c r="N43" s="155"/>
      <c r="O43" s="155"/>
      <c r="P43" s="155"/>
    </row>
    <row r="44" spans="1:16" ht="21.6">
      <c r="N44" s="155"/>
      <c r="O44" s="155"/>
      <c r="P44" s="155"/>
    </row>
    <row r="45" spans="1:16" ht="21.6">
      <c r="N45" s="155"/>
      <c r="O45" s="155"/>
      <c r="P45" s="155"/>
    </row>
    <row r="46" spans="1:16" ht="21.6">
      <c r="N46" s="155"/>
      <c r="O46" s="155"/>
      <c r="P46" s="155"/>
    </row>
    <row r="47" spans="1:16" ht="21.6">
      <c r="N47" s="155"/>
      <c r="O47" s="155"/>
      <c r="P47" s="155"/>
    </row>
    <row r="48" spans="1:16" ht="21.6">
      <c r="N48" s="155"/>
      <c r="O48" s="155"/>
      <c r="P48" s="155"/>
    </row>
    <row r="49" spans="14:16" ht="21.6">
      <c r="N49" s="155"/>
      <c r="O49" s="155"/>
      <c r="P49" s="155"/>
    </row>
    <row r="50" spans="14:16" ht="21.6">
      <c r="N50" s="155"/>
      <c r="O50" s="155"/>
      <c r="P50" s="155"/>
    </row>
    <row r="51" spans="14:16" ht="21.6">
      <c r="N51" s="155"/>
      <c r="O51" s="155"/>
      <c r="P51" s="155"/>
    </row>
    <row r="52" spans="14:16" ht="21.6">
      <c r="N52" s="155"/>
      <c r="O52" s="155"/>
      <c r="P52" s="155"/>
    </row>
    <row r="53" spans="14:16" ht="21.6">
      <c r="N53" s="155"/>
      <c r="O53" s="155"/>
      <c r="P53" s="155"/>
    </row>
    <row r="54" spans="14:16" ht="21.6">
      <c r="N54" s="155"/>
      <c r="O54" s="155"/>
      <c r="P54" s="155"/>
    </row>
    <row r="55" spans="14:16" ht="21.6">
      <c r="N55" s="155"/>
      <c r="O55" s="155"/>
      <c r="P55" s="155"/>
    </row>
    <row r="56" spans="14:16" ht="21.6">
      <c r="N56" s="155"/>
      <c r="O56" s="155"/>
      <c r="P56" s="155"/>
    </row>
    <row r="57" spans="14:16" ht="21.6">
      <c r="N57" s="155"/>
      <c r="O57" s="155"/>
      <c r="P57" s="155"/>
    </row>
    <row r="58" spans="14:16" ht="21.6">
      <c r="N58" s="155"/>
      <c r="O58" s="155"/>
      <c r="P58" s="155"/>
    </row>
    <row r="59" spans="14:16" ht="21.6">
      <c r="N59" s="155"/>
      <c r="O59" s="155"/>
      <c r="P59" s="155"/>
    </row>
    <row r="60" spans="14:16" ht="21.6">
      <c r="N60" s="155"/>
      <c r="O60" s="155"/>
      <c r="P60" s="155"/>
    </row>
    <row r="61" spans="14:16" ht="21.6">
      <c r="N61" s="155"/>
      <c r="O61" s="155"/>
      <c r="P61" s="155"/>
    </row>
    <row r="62" spans="14:16" ht="21.6">
      <c r="N62" s="155"/>
      <c r="O62" s="155"/>
      <c r="P62" s="155"/>
    </row>
    <row r="63" spans="14:16" ht="21.6">
      <c r="N63" s="155"/>
      <c r="O63" s="155"/>
      <c r="P63" s="155"/>
    </row>
    <row r="64" spans="14:16" ht="21.6">
      <c r="N64" s="155"/>
      <c r="O64" s="155"/>
      <c r="P64" s="155"/>
    </row>
    <row r="65" spans="14:16" ht="21.6">
      <c r="N65" s="155"/>
      <c r="O65" s="155"/>
      <c r="P65" s="155"/>
    </row>
    <row r="66" spans="14:16" ht="21.6">
      <c r="N66" s="155"/>
      <c r="O66" s="155"/>
      <c r="P66" s="155"/>
    </row>
    <row r="67" spans="14:16" ht="21.6">
      <c r="N67" s="155"/>
      <c r="O67" s="155"/>
      <c r="P67" s="155"/>
    </row>
    <row r="68" spans="14:16" ht="21.6">
      <c r="N68" s="155"/>
      <c r="O68" s="155"/>
      <c r="P68" s="155"/>
    </row>
    <row r="69" spans="14:16" ht="21.6">
      <c r="N69" s="155"/>
      <c r="O69" s="155"/>
      <c r="P69" s="155"/>
    </row>
    <row r="70" spans="14:16" ht="21.6">
      <c r="N70" s="155"/>
      <c r="O70" s="155"/>
      <c r="P70" s="155"/>
    </row>
    <row r="71" spans="14:16" ht="21.6">
      <c r="N71" s="155"/>
      <c r="O71" s="155"/>
      <c r="P71" s="155"/>
    </row>
    <row r="72" spans="14:16" ht="21.6">
      <c r="N72" s="155"/>
      <c r="O72" s="155"/>
      <c r="P72" s="155"/>
    </row>
    <row r="73" spans="14:16" ht="21.6">
      <c r="N73" s="155"/>
      <c r="O73" s="155"/>
      <c r="P73" s="155"/>
    </row>
    <row r="74" spans="14:16" ht="21.6">
      <c r="N74" s="155"/>
      <c r="O74" s="155"/>
      <c r="P74" s="155"/>
    </row>
    <row r="75" spans="14:16" ht="21.6">
      <c r="N75" s="155"/>
      <c r="O75" s="155"/>
      <c r="P75" s="155"/>
    </row>
    <row r="76" spans="14:16" ht="21.6">
      <c r="N76" s="155"/>
      <c r="O76" s="155"/>
      <c r="P76" s="155"/>
    </row>
    <row r="77" spans="14:16" ht="21.6">
      <c r="N77" s="155"/>
      <c r="O77" s="155"/>
      <c r="P77" s="155"/>
    </row>
    <row r="78" spans="14:16" ht="21.6">
      <c r="N78" s="155"/>
      <c r="O78" s="155"/>
      <c r="P78" s="155"/>
    </row>
    <row r="79" spans="14:16" ht="21.6">
      <c r="N79" s="155"/>
      <c r="O79" s="155"/>
      <c r="P79" s="155"/>
    </row>
    <row r="80" spans="14:16" ht="21.6">
      <c r="N80" s="155"/>
      <c r="O80" s="155"/>
      <c r="P80" s="155"/>
    </row>
    <row r="81" spans="14:16" ht="21.6">
      <c r="N81" s="155"/>
      <c r="O81" s="155"/>
      <c r="P81" s="155"/>
    </row>
    <row r="82" spans="14:16" ht="21.6">
      <c r="N82" s="155"/>
      <c r="O82" s="155"/>
      <c r="P82" s="155"/>
    </row>
    <row r="83" spans="14:16" ht="21.6">
      <c r="N83" s="155"/>
      <c r="O83" s="155"/>
      <c r="P83" s="155"/>
    </row>
    <row r="84" spans="14:16" ht="21.6">
      <c r="N84" s="155"/>
      <c r="O84" s="155"/>
      <c r="P84" s="155"/>
    </row>
    <row r="85" spans="14:16" ht="21.6">
      <c r="N85" s="155"/>
      <c r="O85" s="155"/>
      <c r="P85" s="155"/>
    </row>
    <row r="86" spans="14:16" ht="21.6">
      <c r="N86" s="155"/>
      <c r="O86" s="155"/>
      <c r="P86" s="155"/>
    </row>
    <row r="87" spans="14:16" ht="21.6">
      <c r="N87" s="155"/>
      <c r="O87" s="155"/>
      <c r="P87" s="155"/>
    </row>
    <row r="88" spans="14:16" ht="21.6">
      <c r="N88" s="155"/>
      <c r="O88" s="155"/>
      <c r="P88" s="155"/>
    </row>
    <row r="89" spans="14:16" ht="21.6">
      <c r="N89" s="155"/>
      <c r="O89" s="155"/>
      <c r="P89" s="155"/>
    </row>
    <row r="90" spans="14:16" ht="21.6">
      <c r="N90" s="155"/>
      <c r="O90" s="155"/>
      <c r="P90" s="155"/>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DA875-9BB6-47DA-ABEE-2CE8C0CF6763}">
  <dimension ref="A1:P90"/>
  <sheetViews>
    <sheetView showOutlineSymbols="0" topLeftCell="A23" zoomScale="85" zoomScaleNormal="85" workbookViewId="0">
      <selection activeCell="J13" sqref="J13"/>
    </sheetView>
  </sheetViews>
  <sheetFormatPr defaultRowHeight="14.1"/>
  <cols>
    <col min="1" max="1" width="4.75" customWidth="1"/>
    <col min="2" max="2" width="41.25" customWidth="1"/>
    <col min="3" max="3" width="51.625" bestFit="1" customWidth="1"/>
    <col min="4" max="4" width="35.875" bestFit="1" customWidth="1"/>
    <col min="5" max="5" width="10.5" customWidth="1"/>
    <col min="6" max="6" width="10.25" customWidth="1"/>
    <col min="7" max="7" width="47.25" customWidth="1"/>
    <col min="8" max="8" width="13.875" bestFit="1" customWidth="1"/>
    <col min="10" max="10" width="68.5" bestFit="1" customWidth="1"/>
    <col min="11" max="11" width="10.125" customWidth="1"/>
  </cols>
  <sheetData>
    <row r="1" spans="1:2" ht="19.5" customHeight="1">
      <c r="A1" s="86" t="s">
        <v>576</v>
      </c>
    </row>
    <row r="2" spans="1:2">
      <c r="A2" s="86"/>
    </row>
    <row r="3" spans="1:2" ht="17.45">
      <c r="B3" s="160" t="s">
        <v>577</v>
      </c>
    </row>
    <row r="23" spans="1:11" ht="27.95" customHeight="1">
      <c r="A23" s="141" t="s">
        <v>135</v>
      </c>
    </row>
    <row r="25" spans="1:11">
      <c r="A25" s="67" t="s">
        <v>0</v>
      </c>
      <c r="B25" s="68" t="s">
        <v>95</v>
      </c>
      <c r="C25" s="68" t="s">
        <v>96</v>
      </c>
      <c r="D25" s="68" t="s">
        <v>97</v>
      </c>
      <c r="E25" s="68" t="s">
        <v>98</v>
      </c>
      <c r="F25" s="68" t="s">
        <v>99</v>
      </c>
      <c r="G25" s="69" t="s">
        <v>4</v>
      </c>
      <c r="H25" s="142" t="s">
        <v>136</v>
      </c>
      <c r="J25" s="87" t="s">
        <v>70</v>
      </c>
      <c r="K25" s="87" t="s">
        <v>71</v>
      </c>
    </row>
    <row r="26" spans="1:11" ht="33.6" customHeight="1">
      <c r="J26" s="265"/>
      <c r="K26" s="265"/>
    </row>
    <row r="27" spans="1:11" s="64" customFormat="1" ht="65.45" customHeight="1">
      <c r="A27"/>
      <c r="B27"/>
      <c r="C27"/>
      <c r="D27"/>
      <c r="E27"/>
      <c r="F27"/>
      <c r="G27"/>
      <c r="H27"/>
      <c r="J27" s="88" t="s">
        <v>72</v>
      </c>
      <c r="K27" s="88" t="s">
        <v>73</v>
      </c>
    </row>
    <row r="28" spans="1:11" ht="36.950000000000003" customHeight="1">
      <c r="J28" s="88" t="s">
        <v>74</v>
      </c>
      <c r="K28" s="88" t="s">
        <v>75</v>
      </c>
    </row>
    <row r="29" spans="1:11" ht="14.45">
      <c r="A29" s="64"/>
      <c r="B29" s="64"/>
      <c r="C29" s="62"/>
      <c r="D29" s="64"/>
      <c r="E29" s="64"/>
      <c r="F29" s="64"/>
      <c r="G29" s="62"/>
      <c r="H29" s="90"/>
      <c r="J29" s="149" t="s">
        <v>76</v>
      </c>
      <c r="K29" s="149" t="s">
        <v>77</v>
      </c>
    </row>
    <row r="30" spans="1:11" ht="21.95">
      <c r="A30" s="141" t="s">
        <v>138</v>
      </c>
      <c r="J30" s="149" t="s">
        <v>78</v>
      </c>
      <c r="K30" s="149" t="s">
        <v>79</v>
      </c>
    </row>
    <row r="31" spans="1:11" ht="14.45">
      <c r="J31" s="149" t="s">
        <v>80</v>
      </c>
      <c r="K31" s="260" t="s">
        <v>83</v>
      </c>
    </row>
    <row r="32" spans="1:11" ht="14.45">
      <c r="A32" s="152" t="s">
        <v>0</v>
      </c>
      <c r="B32" s="153" t="s">
        <v>95</v>
      </c>
      <c r="C32" s="153" t="s">
        <v>96</v>
      </c>
      <c r="D32" s="153" t="s">
        <v>97</v>
      </c>
      <c r="E32" s="153" t="s">
        <v>98</v>
      </c>
      <c r="F32" s="153" t="s">
        <v>99</v>
      </c>
      <c r="G32" s="154" t="s">
        <v>4</v>
      </c>
      <c r="H32" s="142" t="s">
        <v>139</v>
      </c>
      <c r="J32" s="149" t="s">
        <v>82</v>
      </c>
      <c r="K32" s="149" t="s">
        <v>83</v>
      </c>
    </row>
    <row r="33" spans="1:16" ht="76.5" customHeight="1">
      <c r="A33" s="74">
        <v>1</v>
      </c>
      <c r="B33" s="74" t="s">
        <v>61</v>
      </c>
      <c r="C33" s="74" t="s">
        <v>218</v>
      </c>
      <c r="D33" s="74" t="s">
        <v>214</v>
      </c>
      <c r="E33" s="74" t="s">
        <v>118</v>
      </c>
      <c r="F33" s="74"/>
      <c r="G33" s="73" t="s">
        <v>222</v>
      </c>
      <c r="H33" s="158">
        <v>45868</v>
      </c>
      <c r="J33" s="88" t="s">
        <v>84</v>
      </c>
      <c r="K33" s="88" t="s">
        <v>85</v>
      </c>
    </row>
    <row r="34" spans="1:16" ht="45" customHeight="1">
      <c r="A34" s="74">
        <v>2</v>
      </c>
      <c r="B34" s="74" t="s">
        <v>572</v>
      </c>
      <c r="C34" s="71" t="s">
        <v>573</v>
      </c>
      <c r="D34" s="74" t="s">
        <v>574</v>
      </c>
      <c r="E34" s="74" t="s">
        <v>118</v>
      </c>
      <c r="F34" s="74"/>
      <c r="G34" s="72" t="s">
        <v>575</v>
      </c>
      <c r="H34" s="158">
        <v>45875</v>
      </c>
      <c r="J34" s="88" t="s">
        <v>86</v>
      </c>
      <c r="K34" s="88" t="s">
        <v>87</v>
      </c>
    </row>
    <row r="35" spans="1:16" ht="14.45">
      <c r="J35" s="88" t="s">
        <v>88</v>
      </c>
      <c r="K35" s="88" t="s">
        <v>89</v>
      </c>
    </row>
    <row r="36" spans="1:16" ht="21.6">
      <c r="J36" s="88" t="s">
        <v>90</v>
      </c>
      <c r="K36" s="88" t="s">
        <v>91</v>
      </c>
      <c r="N36" s="155"/>
      <c r="O36" s="156"/>
      <c r="P36" s="156"/>
    </row>
    <row r="37" spans="1:16" ht="21.6">
      <c r="A37" s="64"/>
      <c r="B37" s="64"/>
      <c r="C37" s="64"/>
      <c r="D37" s="64"/>
      <c r="E37" s="64"/>
      <c r="F37" s="64"/>
      <c r="G37" s="64"/>
      <c r="H37" s="64"/>
      <c r="J37" s="88" t="s">
        <v>92</v>
      </c>
      <c r="K37" s="88" t="s">
        <v>93</v>
      </c>
      <c r="N37" s="155"/>
      <c r="O37" s="155"/>
      <c r="P37" s="155"/>
    </row>
    <row r="38" spans="1:16" ht="21.6">
      <c r="C38" s="164"/>
      <c r="D38" s="164"/>
      <c r="N38" s="155"/>
      <c r="O38" s="155"/>
      <c r="P38" s="155"/>
    </row>
    <row r="39" spans="1:16" s="64" customFormat="1" ht="21.6">
      <c r="A39"/>
      <c r="B39"/>
      <c r="C39" s="164"/>
      <c r="D39" s="164"/>
      <c r="E39"/>
      <c r="F39"/>
      <c r="G39"/>
      <c r="H39"/>
      <c r="N39" s="155"/>
      <c r="O39" s="155"/>
      <c r="P39" s="155"/>
    </row>
    <row r="40" spans="1:16" ht="21.6">
      <c r="C40" s="161"/>
      <c r="D40" s="161"/>
      <c r="N40" s="155"/>
      <c r="O40" s="155"/>
      <c r="P40" s="155"/>
    </row>
    <row r="41" spans="1:16" ht="21.6">
      <c r="N41" s="155"/>
      <c r="O41" s="155"/>
      <c r="P41" s="155"/>
    </row>
    <row r="42" spans="1:16" ht="21.6">
      <c r="D42" s="161"/>
      <c r="N42" s="155"/>
      <c r="O42" s="155"/>
      <c r="P42" s="155"/>
    </row>
    <row r="43" spans="1:16" ht="21.6">
      <c r="D43" s="161"/>
      <c r="N43" s="155"/>
      <c r="O43" s="155"/>
      <c r="P43" s="155"/>
    </row>
    <row r="44" spans="1:16" ht="21.6">
      <c r="N44" s="155"/>
      <c r="O44" s="155"/>
      <c r="P44" s="155"/>
    </row>
    <row r="45" spans="1:16" ht="21.6">
      <c r="N45" s="155"/>
      <c r="O45" s="155"/>
      <c r="P45" s="155"/>
    </row>
    <row r="46" spans="1:16" ht="21.6">
      <c r="N46" s="155"/>
      <c r="O46" s="155"/>
      <c r="P46" s="155"/>
    </row>
    <row r="47" spans="1:16" ht="21.6">
      <c r="N47" s="155"/>
      <c r="O47" s="155"/>
      <c r="P47" s="155"/>
    </row>
    <row r="48" spans="1:16" ht="21.6">
      <c r="N48" s="155"/>
      <c r="O48" s="155"/>
      <c r="P48" s="155"/>
    </row>
    <row r="49" spans="14:16" ht="21.6">
      <c r="N49" s="155"/>
      <c r="O49" s="155"/>
      <c r="P49" s="155"/>
    </row>
    <row r="50" spans="14:16" ht="21.6">
      <c r="N50" s="155"/>
      <c r="O50" s="155"/>
      <c r="P50" s="155"/>
    </row>
    <row r="51" spans="14:16" ht="21.6">
      <c r="N51" s="155"/>
      <c r="O51" s="155"/>
      <c r="P51" s="155"/>
    </row>
    <row r="52" spans="14:16" ht="21.6">
      <c r="N52" s="155"/>
      <c r="O52" s="155"/>
      <c r="P52" s="155"/>
    </row>
    <row r="53" spans="14:16" ht="21.6">
      <c r="N53" s="155"/>
      <c r="O53" s="155"/>
      <c r="P53" s="155"/>
    </row>
    <row r="54" spans="14:16" ht="21.6">
      <c r="N54" s="155"/>
      <c r="O54" s="155"/>
      <c r="P54" s="155"/>
    </row>
    <row r="55" spans="14:16" ht="21.6">
      <c r="N55" s="155"/>
      <c r="O55" s="155"/>
      <c r="P55" s="155"/>
    </row>
    <row r="56" spans="14:16" ht="21.6">
      <c r="N56" s="155"/>
      <c r="O56" s="155"/>
      <c r="P56" s="155"/>
    </row>
    <row r="57" spans="14:16" ht="21.6">
      <c r="N57" s="155"/>
      <c r="O57" s="155"/>
      <c r="P57" s="155"/>
    </row>
    <row r="58" spans="14:16" ht="21.6">
      <c r="N58" s="155"/>
      <c r="O58" s="155"/>
      <c r="P58" s="155"/>
    </row>
    <row r="59" spans="14:16" ht="21.6">
      <c r="N59" s="155"/>
      <c r="O59" s="155"/>
      <c r="P59" s="155"/>
    </row>
    <row r="60" spans="14:16" ht="21.6">
      <c r="N60" s="155"/>
      <c r="O60" s="155"/>
      <c r="P60" s="155"/>
    </row>
    <row r="61" spans="14:16" ht="21.6">
      <c r="N61" s="155"/>
      <c r="O61" s="155"/>
      <c r="P61" s="155"/>
    </row>
    <row r="62" spans="14:16" ht="21.6">
      <c r="N62" s="155"/>
      <c r="O62" s="155"/>
      <c r="P62" s="155"/>
    </row>
    <row r="63" spans="14:16" ht="21.6">
      <c r="N63" s="155"/>
      <c r="O63" s="155"/>
      <c r="P63" s="155"/>
    </row>
    <row r="64" spans="14:16" ht="21.6">
      <c r="N64" s="155"/>
      <c r="O64" s="155"/>
      <c r="P64" s="155"/>
    </row>
    <row r="65" spans="14:16" ht="21.6">
      <c r="N65" s="155"/>
      <c r="O65" s="155"/>
      <c r="P65" s="155"/>
    </row>
    <row r="66" spans="14:16" ht="21.6">
      <c r="N66" s="155"/>
      <c r="O66" s="155"/>
      <c r="P66" s="155"/>
    </row>
    <row r="67" spans="14:16" ht="21.6">
      <c r="N67" s="155"/>
      <c r="O67" s="155"/>
      <c r="P67" s="155"/>
    </row>
    <row r="68" spans="14:16" ht="21.6">
      <c r="N68" s="155"/>
      <c r="O68" s="155"/>
      <c r="P68" s="155"/>
    </row>
    <row r="69" spans="14:16" ht="21.6">
      <c r="N69" s="155"/>
      <c r="O69" s="155"/>
      <c r="P69" s="155"/>
    </row>
    <row r="70" spans="14:16" ht="21.6">
      <c r="N70" s="155"/>
      <c r="O70" s="155"/>
      <c r="P70" s="155"/>
    </row>
    <row r="71" spans="14:16" ht="21.6">
      <c r="N71" s="155"/>
      <c r="O71" s="155"/>
      <c r="P71" s="155"/>
    </row>
    <row r="72" spans="14:16" ht="21.6">
      <c r="N72" s="155"/>
      <c r="O72" s="155"/>
      <c r="P72" s="155"/>
    </row>
    <row r="73" spans="14:16" ht="21.6">
      <c r="N73" s="155"/>
      <c r="O73" s="155"/>
      <c r="P73" s="155"/>
    </row>
    <row r="74" spans="14:16" ht="21.6">
      <c r="N74" s="155"/>
      <c r="O74" s="155"/>
      <c r="P74" s="155"/>
    </row>
    <row r="75" spans="14:16" ht="21.6">
      <c r="N75" s="155"/>
      <c r="O75" s="155"/>
      <c r="P75" s="155"/>
    </row>
    <row r="76" spans="14:16" ht="21.6">
      <c r="N76" s="155"/>
      <c r="O76" s="155"/>
      <c r="P76" s="155"/>
    </row>
    <row r="77" spans="14:16" ht="21.6">
      <c r="N77" s="155"/>
      <c r="O77" s="155"/>
      <c r="P77" s="155"/>
    </row>
    <row r="78" spans="14:16" ht="21.6">
      <c r="N78" s="155"/>
      <c r="O78" s="155"/>
      <c r="P78" s="155"/>
    </row>
    <row r="79" spans="14:16" ht="21.6">
      <c r="N79" s="155"/>
      <c r="O79" s="155"/>
      <c r="P79" s="155"/>
    </row>
    <row r="80" spans="14:16" ht="21.6">
      <c r="N80" s="155"/>
      <c r="O80" s="155"/>
      <c r="P80" s="155"/>
    </row>
    <row r="81" spans="14:16" ht="21.6">
      <c r="N81" s="155"/>
      <c r="O81" s="155"/>
      <c r="P81" s="155"/>
    </row>
    <row r="82" spans="14:16" ht="21.6">
      <c r="N82" s="155"/>
      <c r="O82" s="155"/>
      <c r="P82" s="155"/>
    </row>
    <row r="83" spans="14:16" ht="21.6">
      <c r="N83" s="155"/>
      <c r="O83" s="155"/>
      <c r="P83" s="155"/>
    </row>
    <row r="84" spans="14:16" ht="21.6">
      <c r="N84" s="155"/>
      <c r="O84" s="155"/>
      <c r="P84" s="155"/>
    </row>
    <row r="85" spans="14:16" ht="21.6">
      <c r="N85" s="155"/>
      <c r="O85" s="155"/>
      <c r="P85" s="155"/>
    </row>
    <row r="86" spans="14:16" ht="21.6">
      <c r="N86" s="155"/>
      <c r="O86" s="155"/>
      <c r="P86" s="155"/>
    </row>
    <row r="87" spans="14:16" ht="21.6">
      <c r="N87" s="155"/>
      <c r="O87" s="155"/>
      <c r="P87" s="155"/>
    </row>
    <row r="88" spans="14:16" ht="21.6">
      <c r="N88" s="155"/>
      <c r="O88" s="155"/>
      <c r="P88" s="155"/>
    </row>
    <row r="89" spans="14:16" ht="21.6">
      <c r="N89" s="155"/>
      <c r="O89" s="155"/>
      <c r="P89" s="155"/>
    </row>
    <row r="90" spans="14:16" ht="21.6">
      <c r="N90" s="155"/>
      <c r="O90" s="155"/>
      <c r="P90" s="155"/>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B1456-42A7-4722-8654-5A40D263EA83}">
  <dimension ref="A1:P90"/>
  <sheetViews>
    <sheetView showOutlineSymbols="0" zoomScale="85" zoomScaleNormal="85" workbookViewId="0">
      <selection activeCell="C27" sqref="C27"/>
    </sheetView>
  </sheetViews>
  <sheetFormatPr defaultRowHeight="14.1"/>
  <cols>
    <col min="1" max="1" width="4.75" customWidth="1"/>
    <col min="2" max="2" width="41.25" customWidth="1"/>
    <col min="3" max="3" width="51.625" bestFit="1" customWidth="1"/>
    <col min="4" max="4" width="35.875" bestFit="1" customWidth="1"/>
    <col min="5" max="5" width="10.5" customWidth="1"/>
    <col min="6" max="6" width="10.25" customWidth="1"/>
    <col min="7" max="7" width="47.25" customWidth="1"/>
    <col min="8" max="8" width="13.875" bestFit="1" customWidth="1"/>
    <col min="10" max="10" width="68.5" bestFit="1" customWidth="1"/>
    <col min="11" max="11" width="10.125" customWidth="1"/>
  </cols>
  <sheetData>
    <row r="1" spans="1:2" ht="19.5" customHeight="1">
      <c r="A1" s="86" t="s">
        <v>578</v>
      </c>
    </row>
    <row r="2" spans="1:2">
      <c r="A2" s="86"/>
    </row>
    <row r="3" spans="1:2" ht="17.45">
      <c r="B3" s="160" t="s">
        <v>579</v>
      </c>
    </row>
    <row r="23" spans="1:11" ht="27.95" customHeight="1">
      <c r="A23" s="141" t="s">
        <v>135</v>
      </c>
    </row>
    <row r="25" spans="1:11">
      <c r="A25" s="67" t="s">
        <v>0</v>
      </c>
      <c r="B25" s="68" t="s">
        <v>95</v>
      </c>
      <c r="C25" s="68" t="s">
        <v>96</v>
      </c>
      <c r="D25" s="68" t="s">
        <v>97</v>
      </c>
      <c r="E25" s="68" t="s">
        <v>98</v>
      </c>
      <c r="F25" s="68" t="s">
        <v>99</v>
      </c>
      <c r="G25" s="69" t="s">
        <v>4</v>
      </c>
      <c r="H25" s="142" t="s">
        <v>136</v>
      </c>
      <c r="J25" s="87" t="s">
        <v>70</v>
      </c>
      <c r="K25" s="87" t="s">
        <v>71</v>
      </c>
    </row>
    <row r="26" spans="1:11" ht="33.6" customHeight="1">
      <c r="J26" s="265"/>
      <c r="K26" s="265"/>
    </row>
    <row r="27" spans="1:11" s="64" customFormat="1" ht="65.45" customHeight="1">
      <c r="A27"/>
      <c r="B27"/>
      <c r="C27"/>
      <c r="D27"/>
      <c r="E27"/>
      <c r="F27"/>
      <c r="G27"/>
      <c r="H27"/>
      <c r="J27" s="88" t="s">
        <v>72</v>
      </c>
      <c r="K27" s="88" t="s">
        <v>73</v>
      </c>
    </row>
    <row r="28" spans="1:11" ht="36.950000000000003" customHeight="1">
      <c r="J28" s="88" t="s">
        <v>74</v>
      </c>
      <c r="K28" s="88" t="s">
        <v>75</v>
      </c>
    </row>
    <row r="29" spans="1:11" ht="14.45">
      <c r="A29" s="64"/>
      <c r="B29" s="64"/>
      <c r="C29" s="62"/>
      <c r="D29" s="64"/>
      <c r="E29" s="64"/>
      <c r="F29" s="64"/>
      <c r="G29" s="62"/>
      <c r="H29" s="90"/>
      <c r="J29" s="149" t="s">
        <v>76</v>
      </c>
      <c r="K29" s="149" t="s">
        <v>77</v>
      </c>
    </row>
    <row r="30" spans="1:11" ht="21.95">
      <c r="A30" s="141" t="s">
        <v>138</v>
      </c>
      <c r="J30" s="149" t="s">
        <v>78</v>
      </c>
      <c r="K30" s="149" t="s">
        <v>79</v>
      </c>
    </row>
    <row r="31" spans="1:11" ht="14.45">
      <c r="J31" s="149" t="s">
        <v>80</v>
      </c>
      <c r="K31" s="260" t="s">
        <v>83</v>
      </c>
    </row>
    <row r="32" spans="1:11" ht="14.45">
      <c r="A32" s="152" t="s">
        <v>0</v>
      </c>
      <c r="B32" s="153" t="s">
        <v>95</v>
      </c>
      <c r="C32" s="153" t="s">
        <v>96</v>
      </c>
      <c r="D32" s="153" t="s">
        <v>97</v>
      </c>
      <c r="E32" s="153" t="s">
        <v>98</v>
      </c>
      <c r="F32" s="153" t="s">
        <v>99</v>
      </c>
      <c r="G32" s="154" t="s">
        <v>4</v>
      </c>
      <c r="H32" s="142" t="s">
        <v>139</v>
      </c>
      <c r="J32" s="149" t="s">
        <v>82</v>
      </c>
      <c r="K32" s="149" t="s">
        <v>83</v>
      </c>
    </row>
    <row r="33" spans="1:16" ht="76.5" customHeight="1">
      <c r="A33" s="74">
        <v>1</v>
      </c>
      <c r="B33" s="74" t="s">
        <v>61</v>
      </c>
      <c r="C33" s="74" t="s">
        <v>218</v>
      </c>
      <c r="D33" s="74" t="s">
        <v>214</v>
      </c>
      <c r="E33" s="74" t="s">
        <v>118</v>
      </c>
      <c r="F33" s="74"/>
      <c r="G33" s="73" t="s">
        <v>222</v>
      </c>
      <c r="H33" s="158">
        <v>45868</v>
      </c>
      <c r="J33" s="88" t="s">
        <v>84</v>
      </c>
      <c r="K33" s="88" t="s">
        <v>85</v>
      </c>
    </row>
    <row r="34" spans="1:16" ht="45" customHeight="1">
      <c r="A34" s="74">
        <v>2</v>
      </c>
      <c r="B34" s="74" t="s">
        <v>580</v>
      </c>
      <c r="C34" s="71" t="s">
        <v>573</v>
      </c>
      <c r="D34" s="74" t="s">
        <v>574</v>
      </c>
      <c r="E34" s="74" t="s">
        <v>118</v>
      </c>
      <c r="F34" s="74"/>
      <c r="G34" s="72" t="s">
        <v>575</v>
      </c>
      <c r="H34" s="158">
        <v>45875</v>
      </c>
      <c r="J34" s="88" t="s">
        <v>86</v>
      </c>
      <c r="K34" s="88" t="s">
        <v>87</v>
      </c>
    </row>
    <row r="35" spans="1:16" ht="14.45">
      <c r="J35" s="88" t="s">
        <v>88</v>
      </c>
      <c r="K35" s="88" t="s">
        <v>89</v>
      </c>
    </row>
    <row r="36" spans="1:16" ht="21.6">
      <c r="J36" s="88" t="s">
        <v>90</v>
      </c>
      <c r="K36" s="88" t="s">
        <v>91</v>
      </c>
      <c r="N36" s="155"/>
      <c r="O36" s="156"/>
      <c r="P36" s="156"/>
    </row>
    <row r="37" spans="1:16" ht="21.6">
      <c r="A37" s="64"/>
      <c r="B37" s="64"/>
      <c r="C37" s="64"/>
      <c r="D37" s="64"/>
      <c r="E37" s="64"/>
      <c r="F37" s="64"/>
      <c r="G37" s="64"/>
      <c r="H37" s="64"/>
      <c r="J37" s="88" t="s">
        <v>92</v>
      </c>
      <c r="K37" s="88" t="s">
        <v>93</v>
      </c>
      <c r="N37" s="155"/>
      <c r="O37" s="155"/>
      <c r="P37" s="155"/>
    </row>
    <row r="38" spans="1:16" ht="21.6">
      <c r="C38" s="164"/>
      <c r="D38" s="164"/>
      <c r="N38" s="155"/>
      <c r="O38" s="155"/>
      <c r="P38" s="155"/>
    </row>
    <row r="39" spans="1:16" s="64" customFormat="1" ht="21.6">
      <c r="A39"/>
      <c r="B39"/>
      <c r="C39" s="164"/>
      <c r="D39" s="164"/>
      <c r="E39"/>
      <c r="F39"/>
      <c r="G39"/>
      <c r="H39"/>
      <c r="N39" s="155"/>
      <c r="O39" s="155"/>
      <c r="P39" s="155"/>
    </row>
    <row r="40" spans="1:16" ht="21.6">
      <c r="C40" s="161"/>
      <c r="D40" s="161"/>
      <c r="N40" s="155"/>
      <c r="O40" s="155"/>
      <c r="P40" s="155"/>
    </row>
    <row r="41" spans="1:16" ht="21.6">
      <c r="N41" s="155"/>
      <c r="O41" s="155"/>
      <c r="P41" s="155"/>
    </row>
    <row r="42" spans="1:16" ht="21.6">
      <c r="D42" s="161"/>
      <c r="N42" s="155"/>
      <c r="O42" s="155"/>
      <c r="P42" s="155"/>
    </row>
    <row r="43" spans="1:16" ht="21.6">
      <c r="D43" s="161"/>
      <c r="N43" s="155"/>
      <c r="O43" s="155"/>
      <c r="P43" s="155"/>
    </row>
    <row r="44" spans="1:16" ht="21.6">
      <c r="N44" s="155"/>
      <c r="O44" s="155"/>
      <c r="P44" s="155"/>
    </row>
    <row r="45" spans="1:16" ht="21.6">
      <c r="N45" s="155"/>
      <c r="O45" s="155"/>
      <c r="P45" s="155"/>
    </row>
    <row r="46" spans="1:16" ht="21.6">
      <c r="N46" s="155"/>
      <c r="O46" s="155"/>
      <c r="P46" s="155"/>
    </row>
    <row r="47" spans="1:16" ht="21.6">
      <c r="N47" s="155"/>
      <c r="O47" s="155"/>
      <c r="P47" s="155"/>
    </row>
    <row r="48" spans="1:16" ht="21.6">
      <c r="N48" s="155"/>
      <c r="O48" s="155"/>
      <c r="P48" s="155"/>
    </row>
    <row r="49" spans="14:16" ht="21.6">
      <c r="N49" s="155"/>
      <c r="O49" s="155"/>
      <c r="P49" s="155"/>
    </row>
    <row r="50" spans="14:16" ht="21.6">
      <c r="N50" s="155"/>
      <c r="O50" s="155"/>
      <c r="P50" s="155"/>
    </row>
    <row r="51" spans="14:16" ht="21.6">
      <c r="N51" s="155"/>
      <c r="O51" s="155"/>
      <c r="P51" s="155"/>
    </row>
    <row r="52" spans="14:16" ht="21.6">
      <c r="N52" s="155"/>
      <c r="O52" s="155"/>
      <c r="P52" s="155"/>
    </row>
    <row r="53" spans="14:16" ht="21.6">
      <c r="N53" s="155"/>
      <c r="O53" s="155"/>
      <c r="P53" s="155"/>
    </row>
    <row r="54" spans="14:16" ht="21.6">
      <c r="N54" s="155"/>
      <c r="O54" s="155"/>
      <c r="P54" s="155"/>
    </row>
    <row r="55" spans="14:16" ht="21.6">
      <c r="N55" s="155"/>
      <c r="O55" s="155"/>
      <c r="P55" s="155"/>
    </row>
    <row r="56" spans="14:16" ht="21.6">
      <c r="N56" s="155"/>
      <c r="O56" s="155"/>
      <c r="P56" s="155"/>
    </row>
    <row r="57" spans="14:16" ht="21.6">
      <c r="N57" s="155"/>
      <c r="O57" s="155"/>
      <c r="P57" s="155"/>
    </row>
    <row r="58" spans="14:16" ht="21.6">
      <c r="N58" s="155"/>
      <c r="O58" s="155"/>
      <c r="P58" s="155"/>
    </row>
    <row r="59" spans="14:16" ht="21.6">
      <c r="N59" s="155"/>
      <c r="O59" s="155"/>
      <c r="P59" s="155"/>
    </row>
    <row r="60" spans="14:16" ht="21.6">
      <c r="N60" s="155"/>
      <c r="O60" s="155"/>
      <c r="P60" s="155"/>
    </row>
    <row r="61" spans="14:16" ht="21.6">
      <c r="N61" s="155"/>
      <c r="O61" s="155"/>
      <c r="P61" s="155"/>
    </row>
    <row r="62" spans="14:16" ht="21.6">
      <c r="N62" s="155"/>
      <c r="O62" s="155"/>
      <c r="P62" s="155"/>
    </row>
    <row r="63" spans="14:16" ht="21.6">
      <c r="N63" s="155"/>
      <c r="O63" s="155"/>
      <c r="P63" s="155"/>
    </row>
    <row r="64" spans="14:16" ht="21.6">
      <c r="N64" s="155"/>
      <c r="O64" s="155"/>
      <c r="P64" s="155"/>
    </row>
    <row r="65" spans="14:16" ht="21.6">
      <c r="N65" s="155"/>
      <c r="O65" s="155"/>
      <c r="P65" s="155"/>
    </row>
    <row r="66" spans="14:16" ht="21.6">
      <c r="N66" s="155"/>
      <c r="O66" s="155"/>
      <c r="P66" s="155"/>
    </row>
    <row r="67" spans="14:16" ht="21.6">
      <c r="N67" s="155"/>
      <c r="O67" s="155"/>
      <c r="P67" s="155"/>
    </row>
    <row r="68" spans="14:16" ht="21.6">
      <c r="N68" s="155"/>
      <c r="O68" s="155"/>
      <c r="P68" s="155"/>
    </row>
    <row r="69" spans="14:16" ht="21.6">
      <c r="N69" s="155"/>
      <c r="O69" s="155"/>
      <c r="P69" s="155"/>
    </row>
    <row r="70" spans="14:16" ht="21.6">
      <c r="N70" s="155"/>
      <c r="O70" s="155"/>
      <c r="P70" s="155"/>
    </row>
    <row r="71" spans="14:16" ht="21.6">
      <c r="N71" s="155"/>
      <c r="O71" s="155"/>
      <c r="P71" s="155"/>
    </row>
    <row r="72" spans="14:16" ht="21.6">
      <c r="N72" s="155"/>
      <c r="O72" s="155"/>
      <c r="P72" s="155"/>
    </row>
    <row r="73" spans="14:16" ht="21.6">
      <c r="N73" s="155"/>
      <c r="O73" s="155"/>
      <c r="P73" s="155"/>
    </row>
    <row r="74" spans="14:16" ht="21.6">
      <c r="N74" s="155"/>
      <c r="O74" s="155"/>
      <c r="P74" s="155"/>
    </row>
    <row r="75" spans="14:16" ht="21.6">
      <c r="N75" s="155"/>
      <c r="O75" s="155"/>
      <c r="P75" s="155"/>
    </row>
    <row r="76" spans="14:16" ht="21.6">
      <c r="N76" s="155"/>
      <c r="O76" s="155"/>
      <c r="P76" s="155"/>
    </row>
    <row r="77" spans="14:16" ht="21.6">
      <c r="N77" s="155"/>
      <c r="O77" s="155"/>
      <c r="P77" s="155"/>
    </row>
    <row r="78" spans="14:16" ht="21.6">
      <c r="N78" s="155"/>
      <c r="O78" s="155"/>
      <c r="P78" s="155"/>
    </row>
    <row r="79" spans="14:16" ht="21.6">
      <c r="N79" s="155"/>
      <c r="O79" s="155"/>
      <c r="P79" s="155"/>
    </row>
    <row r="80" spans="14:16" ht="21.6">
      <c r="N80" s="155"/>
      <c r="O80" s="155"/>
      <c r="P80" s="155"/>
    </row>
    <row r="81" spans="14:16" ht="21.6">
      <c r="N81" s="155"/>
      <c r="O81" s="155"/>
      <c r="P81" s="155"/>
    </row>
    <row r="82" spans="14:16" ht="21.6">
      <c r="N82" s="155"/>
      <c r="O82" s="155"/>
      <c r="P82" s="155"/>
    </row>
    <row r="83" spans="14:16" ht="21.6">
      <c r="N83" s="155"/>
      <c r="O83" s="155"/>
      <c r="P83" s="155"/>
    </row>
    <row r="84" spans="14:16" ht="21.6">
      <c r="N84" s="155"/>
      <c r="O84" s="155"/>
      <c r="P84" s="155"/>
    </row>
    <row r="85" spans="14:16" ht="21.6">
      <c r="N85" s="155"/>
      <c r="O85" s="155"/>
      <c r="P85" s="155"/>
    </row>
    <row r="86" spans="14:16" ht="21.6">
      <c r="N86" s="155"/>
      <c r="O86" s="155"/>
      <c r="P86" s="155"/>
    </row>
    <row r="87" spans="14:16" ht="21.6">
      <c r="N87" s="155"/>
      <c r="O87" s="155"/>
      <c r="P87" s="155"/>
    </row>
    <row r="88" spans="14:16" ht="21.6">
      <c r="N88" s="155"/>
      <c r="O88" s="155"/>
      <c r="P88" s="155"/>
    </row>
    <row r="89" spans="14:16" ht="21.6">
      <c r="N89" s="155"/>
      <c r="O89" s="155"/>
      <c r="P89" s="155"/>
    </row>
    <row r="90" spans="14:16" ht="21.6">
      <c r="N90" s="155"/>
      <c r="O90" s="155"/>
      <c r="P90" s="155"/>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C540D-329E-4652-910B-F7E7492ED510}">
  <dimension ref="A1:P90"/>
  <sheetViews>
    <sheetView showOutlineSymbols="0" topLeftCell="A9" zoomScale="85" zoomScaleNormal="85" workbookViewId="0">
      <selection activeCell="C37" sqref="C37"/>
    </sheetView>
  </sheetViews>
  <sheetFormatPr defaultRowHeight="14.1"/>
  <cols>
    <col min="1" max="1" width="4.75" customWidth="1"/>
    <col min="2" max="2" width="41.25" customWidth="1"/>
    <col min="3" max="3" width="51.625" bestFit="1" customWidth="1"/>
    <col min="4" max="4" width="35.875" bestFit="1" customWidth="1"/>
    <col min="5" max="5" width="10.5" customWidth="1"/>
    <col min="6" max="6" width="10.25" customWidth="1"/>
    <col min="7" max="7" width="47.25" customWidth="1"/>
    <col min="8" max="8" width="13.875" bestFit="1" customWidth="1"/>
    <col min="10" max="10" width="68.5" bestFit="1" customWidth="1"/>
    <col min="11" max="11" width="10.125" customWidth="1"/>
  </cols>
  <sheetData>
    <row r="1" spans="1:2" ht="19.5" customHeight="1">
      <c r="A1" s="86" t="s">
        <v>581</v>
      </c>
    </row>
    <row r="2" spans="1:2">
      <c r="A2" s="86"/>
    </row>
    <row r="3" spans="1:2" ht="17.45">
      <c r="B3" s="160" t="s">
        <v>582</v>
      </c>
    </row>
    <row r="23" spans="1:11" ht="27.95" customHeight="1">
      <c r="A23" s="141" t="s">
        <v>135</v>
      </c>
    </row>
    <row r="25" spans="1:11">
      <c r="A25" s="67" t="s">
        <v>0</v>
      </c>
      <c r="B25" s="68" t="s">
        <v>95</v>
      </c>
      <c r="C25" s="68" t="s">
        <v>96</v>
      </c>
      <c r="D25" s="68" t="s">
        <v>97</v>
      </c>
      <c r="E25" s="68" t="s">
        <v>98</v>
      </c>
      <c r="F25" s="68" t="s">
        <v>99</v>
      </c>
      <c r="G25" s="69" t="s">
        <v>4</v>
      </c>
      <c r="H25" s="142" t="s">
        <v>136</v>
      </c>
      <c r="J25" s="87" t="s">
        <v>70</v>
      </c>
      <c r="K25" s="87" t="s">
        <v>71</v>
      </c>
    </row>
    <row r="26" spans="1:11" ht="33.6" customHeight="1">
      <c r="J26" s="265"/>
      <c r="K26" s="265"/>
    </row>
    <row r="27" spans="1:11" s="64" customFormat="1" ht="65.45" customHeight="1">
      <c r="A27"/>
      <c r="B27"/>
      <c r="C27"/>
      <c r="D27"/>
      <c r="E27"/>
      <c r="F27"/>
      <c r="G27"/>
      <c r="H27"/>
      <c r="J27" s="88" t="s">
        <v>72</v>
      </c>
      <c r="K27" s="88" t="s">
        <v>73</v>
      </c>
    </row>
    <row r="28" spans="1:11" ht="36.950000000000003" customHeight="1">
      <c r="J28" s="88" t="s">
        <v>74</v>
      </c>
      <c r="K28" s="88" t="s">
        <v>75</v>
      </c>
    </row>
    <row r="29" spans="1:11" ht="14.45">
      <c r="A29" s="64"/>
      <c r="B29" s="64"/>
      <c r="C29" s="62"/>
      <c r="D29" s="64"/>
      <c r="E29" s="64"/>
      <c r="F29" s="64"/>
      <c r="G29" s="62"/>
      <c r="H29" s="90"/>
      <c r="J29" s="149" t="s">
        <v>76</v>
      </c>
      <c r="K29" s="149" t="s">
        <v>77</v>
      </c>
    </row>
    <row r="30" spans="1:11" ht="21.95">
      <c r="A30" s="141" t="s">
        <v>138</v>
      </c>
      <c r="J30" s="149" t="s">
        <v>78</v>
      </c>
      <c r="K30" s="149" t="s">
        <v>79</v>
      </c>
    </row>
    <row r="31" spans="1:11" ht="14.45">
      <c r="J31" s="149" t="s">
        <v>80</v>
      </c>
      <c r="K31" s="260" t="s">
        <v>83</v>
      </c>
    </row>
    <row r="32" spans="1:11" ht="14.45">
      <c r="A32" s="152" t="s">
        <v>0</v>
      </c>
      <c r="B32" s="153" t="s">
        <v>95</v>
      </c>
      <c r="C32" s="153" t="s">
        <v>96</v>
      </c>
      <c r="D32" s="153" t="s">
        <v>97</v>
      </c>
      <c r="E32" s="153" t="s">
        <v>98</v>
      </c>
      <c r="F32" s="153" t="s">
        <v>99</v>
      </c>
      <c r="G32" s="154" t="s">
        <v>4</v>
      </c>
      <c r="H32" s="142" t="s">
        <v>139</v>
      </c>
      <c r="J32" s="149" t="s">
        <v>82</v>
      </c>
      <c r="K32" s="149" t="s">
        <v>83</v>
      </c>
    </row>
    <row r="33" spans="1:16" ht="76.5" customHeight="1">
      <c r="A33" s="74">
        <v>1</v>
      </c>
      <c r="B33" s="74" t="s">
        <v>61</v>
      </c>
      <c r="C33" s="74" t="s">
        <v>218</v>
      </c>
      <c r="D33" s="74" t="s">
        <v>214</v>
      </c>
      <c r="E33" s="74" t="s">
        <v>118</v>
      </c>
      <c r="F33" s="74"/>
      <c r="G33" s="73" t="s">
        <v>222</v>
      </c>
      <c r="H33" s="158">
        <v>45868</v>
      </c>
      <c r="J33" s="88" t="s">
        <v>84</v>
      </c>
      <c r="K33" s="88" t="s">
        <v>85</v>
      </c>
    </row>
    <row r="34" spans="1:16" ht="45" customHeight="1">
      <c r="A34" s="146">
        <v>2</v>
      </c>
      <c r="B34" s="146" t="s">
        <v>580</v>
      </c>
      <c r="C34" s="147" t="s">
        <v>573</v>
      </c>
      <c r="D34" s="146" t="s">
        <v>574</v>
      </c>
      <c r="E34" s="146" t="s">
        <v>137</v>
      </c>
      <c r="F34" s="146"/>
      <c r="G34" s="322" t="s">
        <v>575</v>
      </c>
      <c r="H34" s="169">
        <v>45875</v>
      </c>
      <c r="J34" s="88" t="s">
        <v>86</v>
      </c>
      <c r="K34" s="88" t="s">
        <v>87</v>
      </c>
    </row>
    <row r="35" spans="1:16" ht="14.45">
      <c r="J35" s="88" t="s">
        <v>88</v>
      </c>
      <c r="K35" s="88" t="s">
        <v>89</v>
      </c>
    </row>
    <row r="36" spans="1:16" ht="21.6">
      <c r="J36" s="88" t="s">
        <v>90</v>
      </c>
      <c r="K36" s="88" t="s">
        <v>91</v>
      </c>
      <c r="N36" s="155"/>
      <c r="O36" s="156"/>
      <c r="P36" s="156"/>
    </row>
    <row r="37" spans="1:16" ht="21.6">
      <c r="A37" s="64"/>
      <c r="B37" s="64"/>
      <c r="C37" s="64"/>
      <c r="D37" s="64"/>
      <c r="E37" s="64"/>
      <c r="F37" s="64"/>
      <c r="G37" s="64"/>
      <c r="H37" s="64"/>
      <c r="J37" s="88" t="s">
        <v>92</v>
      </c>
      <c r="K37" s="88" t="s">
        <v>93</v>
      </c>
      <c r="N37" s="155"/>
      <c r="O37" s="155"/>
      <c r="P37" s="155"/>
    </row>
    <row r="38" spans="1:16" ht="21.6">
      <c r="C38" s="164"/>
      <c r="D38" s="164"/>
      <c r="N38" s="155"/>
      <c r="O38" s="155"/>
      <c r="P38" s="155"/>
    </row>
    <row r="39" spans="1:16" s="64" customFormat="1" ht="21.6">
      <c r="A39"/>
      <c r="B39"/>
      <c r="C39" s="164"/>
      <c r="D39" s="164"/>
      <c r="E39"/>
      <c r="F39"/>
      <c r="G39"/>
      <c r="H39"/>
      <c r="N39" s="155"/>
      <c r="O39" s="155"/>
      <c r="P39" s="155"/>
    </row>
    <row r="40" spans="1:16" ht="21.6">
      <c r="C40" s="161"/>
      <c r="D40" s="161"/>
      <c r="N40" s="155"/>
      <c r="O40" s="155"/>
      <c r="P40" s="155"/>
    </row>
    <row r="41" spans="1:16" ht="21.6">
      <c r="N41" s="155"/>
      <c r="O41" s="155"/>
      <c r="P41" s="155"/>
    </row>
    <row r="42" spans="1:16" ht="21.6">
      <c r="D42" s="161"/>
      <c r="N42" s="155"/>
      <c r="O42" s="155"/>
      <c r="P42" s="155"/>
    </row>
    <row r="43" spans="1:16" ht="21.6">
      <c r="D43" s="161"/>
      <c r="N43" s="155"/>
      <c r="O43" s="155"/>
      <c r="P43" s="155"/>
    </row>
    <row r="44" spans="1:16" ht="21.6">
      <c r="N44" s="155"/>
      <c r="O44" s="155"/>
      <c r="P44" s="155"/>
    </row>
    <row r="45" spans="1:16" ht="21.6">
      <c r="N45" s="155"/>
      <c r="O45" s="155"/>
      <c r="P45" s="155"/>
    </row>
    <row r="46" spans="1:16" ht="21.6">
      <c r="N46" s="155"/>
      <c r="O46" s="155"/>
      <c r="P46" s="155"/>
    </row>
    <row r="47" spans="1:16" ht="21.6">
      <c r="N47" s="155"/>
      <c r="O47" s="155"/>
      <c r="P47" s="155"/>
    </row>
    <row r="48" spans="1:16" ht="21.6">
      <c r="N48" s="155"/>
      <c r="O48" s="155"/>
      <c r="P48" s="155"/>
    </row>
    <row r="49" spans="14:16" ht="21.6">
      <c r="N49" s="155"/>
      <c r="O49" s="155"/>
      <c r="P49" s="155"/>
    </row>
    <row r="50" spans="14:16" ht="21.6">
      <c r="N50" s="155"/>
      <c r="O50" s="155"/>
      <c r="P50" s="155"/>
    </row>
    <row r="51" spans="14:16" ht="21.6">
      <c r="N51" s="155"/>
      <c r="O51" s="155"/>
      <c r="P51" s="155"/>
    </row>
    <row r="52" spans="14:16" ht="21.6">
      <c r="N52" s="155"/>
      <c r="O52" s="155"/>
      <c r="P52" s="155"/>
    </row>
    <row r="53" spans="14:16" ht="21.6">
      <c r="N53" s="155"/>
      <c r="O53" s="155"/>
      <c r="P53" s="155"/>
    </row>
    <row r="54" spans="14:16" ht="21.6">
      <c r="N54" s="155"/>
      <c r="O54" s="155"/>
      <c r="P54" s="155"/>
    </row>
    <row r="55" spans="14:16" ht="21.6">
      <c r="N55" s="155"/>
      <c r="O55" s="155"/>
      <c r="P55" s="155"/>
    </row>
    <row r="56" spans="14:16" ht="21.6">
      <c r="N56" s="155"/>
      <c r="O56" s="155"/>
      <c r="P56" s="155"/>
    </row>
    <row r="57" spans="14:16" ht="21.6">
      <c r="N57" s="155"/>
      <c r="O57" s="155"/>
      <c r="P57" s="155"/>
    </row>
    <row r="58" spans="14:16" ht="21.6">
      <c r="N58" s="155"/>
      <c r="O58" s="155"/>
      <c r="P58" s="155"/>
    </row>
    <row r="59" spans="14:16" ht="21.6">
      <c r="N59" s="155"/>
      <c r="O59" s="155"/>
      <c r="P59" s="155"/>
    </row>
    <row r="60" spans="14:16" ht="21.6">
      <c r="N60" s="155"/>
      <c r="O60" s="155"/>
      <c r="P60" s="155"/>
    </row>
    <row r="61" spans="14:16" ht="21.6">
      <c r="N61" s="155"/>
      <c r="O61" s="155"/>
      <c r="P61" s="155"/>
    </row>
    <row r="62" spans="14:16" ht="21.6">
      <c r="N62" s="155"/>
      <c r="O62" s="155"/>
      <c r="P62" s="155"/>
    </row>
    <row r="63" spans="14:16" ht="21.6">
      <c r="N63" s="155"/>
      <c r="O63" s="155"/>
      <c r="P63" s="155"/>
    </row>
    <row r="64" spans="14:16" ht="21.6">
      <c r="N64" s="155"/>
      <c r="O64" s="155"/>
      <c r="P64" s="155"/>
    </row>
    <row r="65" spans="14:16" ht="21.6">
      <c r="N65" s="155"/>
      <c r="O65" s="155"/>
      <c r="P65" s="155"/>
    </row>
    <row r="66" spans="14:16" ht="21.6">
      <c r="N66" s="155"/>
      <c r="O66" s="155"/>
      <c r="P66" s="155"/>
    </row>
    <row r="67" spans="14:16" ht="21.6">
      <c r="N67" s="155"/>
      <c r="O67" s="155"/>
      <c r="P67" s="155"/>
    </row>
    <row r="68" spans="14:16" ht="21.6">
      <c r="N68" s="155"/>
      <c r="O68" s="155"/>
      <c r="P68" s="155"/>
    </row>
    <row r="69" spans="14:16" ht="21.6">
      <c r="N69" s="155"/>
      <c r="O69" s="155"/>
      <c r="P69" s="155"/>
    </row>
    <row r="70" spans="14:16" ht="21.6">
      <c r="N70" s="155"/>
      <c r="O70" s="155"/>
      <c r="P70" s="155"/>
    </row>
    <row r="71" spans="14:16" ht="21.6">
      <c r="N71" s="155"/>
      <c r="O71" s="155"/>
      <c r="P71" s="155"/>
    </row>
    <row r="72" spans="14:16" ht="21.6">
      <c r="N72" s="155"/>
      <c r="O72" s="155"/>
      <c r="P72" s="155"/>
    </row>
    <row r="73" spans="14:16" ht="21.6">
      <c r="N73" s="155"/>
      <c r="O73" s="155"/>
      <c r="P73" s="155"/>
    </row>
    <row r="74" spans="14:16" ht="21.6">
      <c r="N74" s="155"/>
      <c r="O74" s="155"/>
      <c r="P74" s="155"/>
    </row>
    <row r="75" spans="14:16" ht="21.6">
      <c r="N75" s="155"/>
      <c r="O75" s="155"/>
      <c r="P75" s="155"/>
    </row>
    <row r="76" spans="14:16" ht="21.6">
      <c r="N76" s="155"/>
      <c r="O76" s="155"/>
      <c r="P76" s="155"/>
    </row>
    <row r="77" spans="14:16" ht="21.6">
      <c r="N77" s="155"/>
      <c r="O77" s="155"/>
      <c r="P77" s="155"/>
    </row>
    <row r="78" spans="14:16" ht="21.6">
      <c r="N78" s="155"/>
      <c r="O78" s="155"/>
      <c r="P78" s="155"/>
    </row>
    <row r="79" spans="14:16" ht="21.6">
      <c r="N79" s="155"/>
      <c r="O79" s="155"/>
      <c r="P79" s="155"/>
    </row>
    <row r="80" spans="14:16" ht="21.6">
      <c r="N80" s="155"/>
      <c r="O80" s="155"/>
      <c r="P80" s="155"/>
    </row>
    <row r="81" spans="14:16" ht="21.6">
      <c r="N81" s="155"/>
      <c r="O81" s="155"/>
      <c r="P81" s="155"/>
    </row>
    <row r="82" spans="14:16" ht="21.6">
      <c r="N82" s="155"/>
      <c r="O82" s="155"/>
      <c r="P82" s="155"/>
    </row>
    <row r="83" spans="14:16" ht="21.6">
      <c r="N83" s="155"/>
      <c r="O83" s="155"/>
      <c r="P83" s="155"/>
    </row>
    <row r="84" spans="14:16" ht="21.6">
      <c r="N84" s="155"/>
      <c r="O84" s="155"/>
      <c r="P84" s="155"/>
    </row>
    <row r="85" spans="14:16" ht="21.6">
      <c r="N85" s="155"/>
      <c r="O85" s="155"/>
      <c r="P85" s="155"/>
    </row>
    <row r="86" spans="14:16" ht="21.6">
      <c r="N86" s="155"/>
      <c r="O86" s="155"/>
      <c r="P86" s="155"/>
    </row>
    <row r="87" spans="14:16" ht="21.6">
      <c r="N87" s="155"/>
      <c r="O87" s="155"/>
      <c r="P87" s="155"/>
    </row>
    <row r="88" spans="14:16" ht="21.6">
      <c r="N88" s="155"/>
      <c r="O88" s="155"/>
      <c r="P88" s="155"/>
    </row>
    <row r="89" spans="14:16" ht="21.6">
      <c r="N89" s="155"/>
      <c r="O89" s="155"/>
      <c r="P89" s="155"/>
    </row>
    <row r="90" spans="14:16" ht="21.6">
      <c r="N90" s="155"/>
      <c r="O90" s="155"/>
      <c r="P90" s="155"/>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DE9AA-B300-4829-9AAA-CACC68EF35D4}">
  <dimension ref="A1:AX46"/>
  <sheetViews>
    <sheetView zoomScale="85" zoomScaleNormal="85" workbookViewId="0">
      <selection activeCell="C35" sqref="C35"/>
    </sheetView>
  </sheetViews>
  <sheetFormatPr defaultRowHeight="14.1"/>
  <cols>
    <col min="3" max="3" width="36.125" bestFit="1" customWidth="1"/>
    <col min="4" max="4" width="15.25" customWidth="1"/>
    <col min="5" max="5" width="35.625" bestFit="1" customWidth="1"/>
    <col min="6" max="6" width="15" bestFit="1" customWidth="1"/>
    <col min="7" max="8" width="14.125" hidden="1" customWidth="1"/>
    <col min="9" max="9" width="4.125" hidden="1" customWidth="1"/>
    <col min="10" max="10" width="4.5" hidden="1" customWidth="1"/>
    <col min="11" max="11" width="4.125" hidden="1" customWidth="1"/>
    <col min="12" max="13" width="4.5" hidden="1" customWidth="1"/>
    <col min="14" max="14" width="4.125" hidden="1" customWidth="1"/>
    <col min="15" max="15" width="4.5" hidden="1" customWidth="1"/>
    <col min="16" max="19" width="14.125" hidden="1" customWidth="1"/>
    <col min="20" max="20" width="5.25" hidden="1" customWidth="1"/>
    <col min="21" max="21" width="5.75" hidden="1" customWidth="1"/>
    <col min="22" max="22" width="14.125" hidden="1" customWidth="1"/>
    <col min="23" max="24" width="5.75" hidden="1" customWidth="1"/>
    <col min="25" max="27" width="5.25" hidden="1" customWidth="1"/>
    <col min="28" max="29" width="14.125" hidden="1" customWidth="1"/>
    <col min="30" max="30" width="4" hidden="1" customWidth="1"/>
    <col min="31" max="31" width="4.5" hidden="1" customWidth="1"/>
    <col min="32" max="32" width="4.125" hidden="1" customWidth="1"/>
    <col min="33" max="34" width="6.875" hidden="1" customWidth="1"/>
    <col min="35" max="35" width="6.125" hidden="1" customWidth="1"/>
    <col min="36" max="36" width="6.875" hidden="1" customWidth="1"/>
    <col min="37" max="40" width="14.125" hidden="1" customWidth="1"/>
    <col min="41" max="41" width="5.75" hidden="1" customWidth="1"/>
    <col min="42" max="42" width="10.375" hidden="1" customWidth="1"/>
    <col min="43" max="43" width="14.125" hidden="1" customWidth="1"/>
    <col min="44" max="44" width="10.375" hidden="1" customWidth="1"/>
    <col min="45" max="45" width="9.25" hidden="1" customWidth="1"/>
    <col min="46" max="46" width="8.125" hidden="1" customWidth="1"/>
    <col min="47" max="48" width="5.125" hidden="1" customWidth="1"/>
  </cols>
  <sheetData>
    <row r="1" spans="1:48">
      <c r="A1" s="21" t="s">
        <v>583</v>
      </c>
      <c r="B1" s="21"/>
    </row>
    <row r="3" spans="1:48">
      <c r="G3" s="267">
        <v>10</v>
      </c>
      <c r="H3" s="267">
        <v>10</v>
      </c>
      <c r="I3" s="267">
        <v>10</v>
      </c>
      <c r="J3" s="267">
        <v>4</v>
      </c>
      <c r="K3" s="267">
        <v>4</v>
      </c>
      <c r="L3" s="267">
        <v>3</v>
      </c>
      <c r="M3" s="267">
        <v>3</v>
      </c>
      <c r="N3" s="267">
        <v>3</v>
      </c>
      <c r="O3" s="267">
        <v>3</v>
      </c>
      <c r="P3" s="267">
        <v>10</v>
      </c>
      <c r="Q3" s="267">
        <v>10</v>
      </c>
      <c r="R3" s="267">
        <v>2.5</v>
      </c>
      <c r="S3" s="267">
        <v>2.5</v>
      </c>
      <c r="T3" s="267">
        <v>1.25</v>
      </c>
      <c r="U3" s="267">
        <v>1.25</v>
      </c>
      <c r="V3" s="267">
        <v>1.25</v>
      </c>
      <c r="W3" s="267">
        <v>1.25</v>
      </c>
      <c r="X3" s="267">
        <v>2.5</v>
      </c>
      <c r="Y3" s="267">
        <v>2.5</v>
      </c>
      <c r="Z3" s="267">
        <v>10</v>
      </c>
      <c r="AA3" s="267">
        <v>5</v>
      </c>
      <c r="AB3" s="267">
        <v>10</v>
      </c>
      <c r="AC3" s="267">
        <v>10</v>
      </c>
      <c r="AD3" s="267">
        <v>10</v>
      </c>
      <c r="AE3" s="267">
        <v>4</v>
      </c>
      <c r="AF3" s="267">
        <v>4</v>
      </c>
      <c r="AG3" s="267">
        <v>3</v>
      </c>
      <c r="AH3" s="267">
        <v>3</v>
      </c>
      <c r="AI3" s="267">
        <v>3</v>
      </c>
      <c r="AJ3" s="267">
        <v>3</v>
      </c>
      <c r="AK3" s="267">
        <v>10</v>
      </c>
      <c r="AL3" s="267">
        <v>10</v>
      </c>
      <c r="AM3" s="267">
        <v>2.5</v>
      </c>
      <c r="AN3" s="267">
        <v>2.5</v>
      </c>
      <c r="AO3" s="267">
        <v>1.25</v>
      </c>
      <c r="AP3" s="267">
        <v>1.25</v>
      </c>
      <c r="AQ3" s="267">
        <v>1.25</v>
      </c>
      <c r="AR3" s="267">
        <v>1.25</v>
      </c>
      <c r="AS3" s="267">
        <v>2.5</v>
      </c>
      <c r="AT3" s="267">
        <v>2.5</v>
      </c>
      <c r="AU3" s="267">
        <v>10</v>
      </c>
      <c r="AV3" s="267">
        <v>5</v>
      </c>
    </row>
    <row r="5" spans="1:48">
      <c r="B5" s="313" t="s">
        <v>389</v>
      </c>
      <c r="C5" s="314" t="s">
        <v>423</v>
      </c>
      <c r="D5" s="314" t="s">
        <v>424</v>
      </c>
      <c r="E5" s="314" t="s">
        <v>531</v>
      </c>
      <c r="F5" s="314" t="s">
        <v>240</v>
      </c>
      <c r="G5" s="313" t="s">
        <v>401</v>
      </c>
      <c r="H5" s="314" t="s">
        <v>402</v>
      </c>
      <c r="I5" s="314" t="s">
        <v>403</v>
      </c>
      <c r="J5" s="314" t="s">
        <v>404</v>
      </c>
      <c r="K5" s="314" t="s">
        <v>405</v>
      </c>
      <c r="L5" s="314" t="s">
        <v>406</v>
      </c>
      <c r="M5" s="314" t="s">
        <v>407</v>
      </c>
      <c r="N5" s="314" t="s">
        <v>408</v>
      </c>
      <c r="O5" s="314" t="s">
        <v>409</v>
      </c>
      <c r="P5" s="314" t="s">
        <v>410</v>
      </c>
      <c r="Q5" s="314" t="s">
        <v>411</v>
      </c>
      <c r="R5" s="314" t="s">
        <v>425</v>
      </c>
      <c r="S5" s="314" t="s">
        <v>426</v>
      </c>
      <c r="T5" s="314" t="s">
        <v>428</v>
      </c>
      <c r="U5" s="314" t="s">
        <v>431</v>
      </c>
      <c r="V5" s="314" t="s">
        <v>429</v>
      </c>
      <c r="W5" s="314" t="s">
        <v>432</v>
      </c>
      <c r="X5" s="314" t="s">
        <v>433</v>
      </c>
      <c r="Y5" s="314" t="s">
        <v>434</v>
      </c>
      <c r="Z5" s="314" t="s">
        <v>427</v>
      </c>
      <c r="AA5" s="315" t="s">
        <v>430</v>
      </c>
      <c r="AB5" s="313" t="s">
        <v>395</v>
      </c>
      <c r="AC5" s="314" t="s">
        <v>399</v>
      </c>
      <c r="AD5" s="314" t="s">
        <v>400</v>
      </c>
      <c r="AE5" s="314" t="s">
        <v>412</v>
      </c>
      <c r="AF5" s="314" t="s">
        <v>413</v>
      </c>
      <c r="AG5" s="314" t="s">
        <v>414</v>
      </c>
      <c r="AH5" s="314" t="s">
        <v>415</v>
      </c>
      <c r="AI5" s="314" t="s">
        <v>416</v>
      </c>
      <c r="AJ5" s="314" t="s">
        <v>417</v>
      </c>
      <c r="AK5" s="314" t="s">
        <v>418</v>
      </c>
      <c r="AL5" s="314" t="s">
        <v>419</v>
      </c>
      <c r="AM5" s="314" t="s">
        <v>435</v>
      </c>
      <c r="AN5" s="314" t="s">
        <v>436</v>
      </c>
      <c r="AO5" s="314" t="s">
        <v>438</v>
      </c>
      <c r="AP5" s="314" t="s">
        <v>441</v>
      </c>
      <c r="AQ5" s="314" t="s">
        <v>439</v>
      </c>
      <c r="AR5" s="314" t="s">
        <v>442</v>
      </c>
      <c r="AS5" s="314" t="s">
        <v>443</v>
      </c>
      <c r="AT5" s="314" t="s">
        <v>444</v>
      </c>
      <c r="AU5" s="314" t="s">
        <v>437</v>
      </c>
      <c r="AV5" s="315" t="s">
        <v>440</v>
      </c>
    </row>
    <row r="6" spans="1:48">
      <c r="B6" s="32">
        <v>1998</v>
      </c>
      <c r="C6" s="32" t="s">
        <v>557</v>
      </c>
      <c r="D6" s="32" t="s">
        <v>557</v>
      </c>
      <c r="E6" s="32" t="s">
        <v>558</v>
      </c>
      <c r="F6" s="32" t="s">
        <v>559</v>
      </c>
      <c r="G6" s="285"/>
      <c r="U6">
        <v>4</v>
      </c>
      <c r="W6">
        <v>4</v>
      </c>
      <c r="X6">
        <v>4</v>
      </c>
      <c r="Y6" t="s">
        <v>103</v>
      </c>
      <c r="AA6" s="286"/>
      <c r="AB6" s="275" t="str">
        <f t="shared" ref="AB6:AK7" si="0">IF(G6="-","",IF(G6/4*AB$3=0, "",G6/4*AB$3))</f>
        <v/>
      </c>
      <c r="AC6" s="274" t="str">
        <f t="shared" si="0"/>
        <v/>
      </c>
      <c r="AD6" s="274" t="str">
        <f t="shared" si="0"/>
        <v/>
      </c>
      <c r="AE6" s="274" t="str">
        <f t="shared" si="0"/>
        <v/>
      </c>
      <c r="AF6" s="274" t="str">
        <f t="shared" si="0"/>
        <v/>
      </c>
      <c r="AG6" s="274" t="str">
        <f t="shared" si="0"/>
        <v/>
      </c>
      <c r="AH6" s="274" t="str">
        <f t="shared" si="0"/>
        <v/>
      </c>
      <c r="AI6" s="274" t="str">
        <f t="shared" si="0"/>
        <v/>
      </c>
      <c r="AJ6" s="274" t="str">
        <f t="shared" si="0"/>
        <v/>
      </c>
      <c r="AK6" s="274" t="str">
        <f t="shared" si="0"/>
        <v/>
      </c>
      <c r="AL6" s="274" t="str">
        <f t="shared" ref="AL6:AU7" si="1">IF(Q6="-","",IF(Q6/4*AL$3=0, "",Q6/4*AL$3))</f>
        <v/>
      </c>
      <c r="AM6" s="274" t="str">
        <f t="shared" si="1"/>
        <v/>
      </c>
      <c r="AN6" s="274" t="str">
        <f t="shared" si="1"/>
        <v/>
      </c>
      <c r="AO6" s="274" t="str">
        <f t="shared" si="1"/>
        <v/>
      </c>
      <c r="AP6" s="274">
        <f t="shared" si="1"/>
        <v>1.25</v>
      </c>
      <c r="AQ6" s="274" t="str">
        <f t="shared" si="1"/>
        <v/>
      </c>
      <c r="AR6" s="274">
        <f t="shared" si="1"/>
        <v>1.25</v>
      </c>
      <c r="AS6" s="274">
        <f t="shared" si="1"/>
        <v>2.5</v>
      </c>
      <c r="AT6" s="274" t="str">
        <f t="shared" si="1"/>
        <v/>
      </c>
      <c r="AU6" s="274" t="str">
        <f t="shared" si="1"/>
        <v/>
      </c>
      <c r="AV6" s="273" t="str">
        <f t="shared" ref="AV6:AV7" si="2">IF(AA6="-","",IF(AA6/4*AV$3=0, "",AA6/4*AV$3))</f>
        <v/>
      </c>
    </row>
    <row r="7" spans="1:48">
      <c r="B7" s="32">
        <v>1998</v>
      </c>
      <c r="C7" s="32" t="s">
        <v>557</v>
      </c>
      <c r="D7" s="32" t="s">
        <v>557</v>
      </c>
      <c r="E7" s="32" t="s">
        <v>558</v>
      </c>
      <c r="F7" s="32" t="s">
        <v>559</v>
      </c>
      <c r="G7" s="285"/>
      <c r="U7">
        <v>4</v>
      </c>
      <c r="W7">
        <v>4</v>
      </c>
      <c r="X7">
        <v>4</v>
      </c>
      <c r="Y7" t="s">
        <v>103</v>
      </c>
      <c r="AA7" s="286"/>
      <c r="AB7" s="272" t="str">
        <f t="shared" si="0"/>
        <v/>
      </c>
      <c r="AC7" s="267" t="str">
        <f t="shared" si="0"/>
        <v/>
      </c>
      <c r="AD7" s="267" t="str">
        <f t="shared" si="0"/>
        <v/>
      </c>
      <c r="AE7" s="267" t="str">
        <f t="shared" si="0"/>
        <v/>
      </c>
      <c r="AF7" s="267" t="str">
        <f t="shared" si="0"/>
        <v/>
      </c>
      <c r="AG7" s="267" t="str">
        <f t="shared" si="0"/>
        <v/>
      </c>
      <c r="AH7" s="267" t="str">
        <f t="shared" si="0"/>
        <v/>
      </c>
      <c r="AI7" s="267" t="str">
        <f t="shared" si="0"/>
        <v/>
      </c>
      <c r="AJ7" s="267" t="str">
        <f t="shared" si="0"/>
        <v/>
      </c>
      <c r="AK7" s="267" t="str">
        <f t="shared" si="0"/>
        <v/>
      </c>
      <c r="AL7" s="267" t="str">
        <f t="shared" si="1"/>
        <v/>
      </c>
      <c r="AM7" s="267" t="str">
        <f t="shared" si="1"/>
        <v/>
      </c>
      <c r="AN7" s="267" t="str">
        <f t="shared" si="1"/>
        <v/>
      </c>
      <c r="AO7" s="267" t="str">
        <f t="shared" si="1"/>
        <v/>
      </c>
      <c r="AP7" s="267">
        <f t="shared" si="1"/>
        <v>1.25</v>
      </c>
      <c r="AQ7" s="267" t="str">
        <f t="shared" si="1"/>
        <v/>
      </c>
      <c r="AR7" s="267">
        <f t="shared" si="1"/>
        <v>1.25</v>
      </c>
      <c r="AS7" s="267">
        <f t="shared" si="1"/>
        <v>2.5</v>
      </c>
      <c r="AT7" s="267" t="str">
        <f t="shared" si="1"/>
        <v/>
      </c>
      <c r="AU7" s="267" t="str">
        <f t="shared" si="1"/>
        <v/>
      </c>
      <c r="AV7" s="271" t="str">
        <f t="shared" si="2"/>
        <v/>
      </c>
    </row>
    <row r="8" spans="1:48">
      <c r="B8" s="32">
        <v>1998</v>
      </c>
      <c r="C8" s="32" t="s">
        <v>445</v>
      </c>
      <c r="D8" s="32" t="s">
        <v>561</v>
      </c>
      <c r="E8" s="32" t="s">
        <v>558</v>
      </c>
      <c r="F8" s="32" t="s">
        <v>559</v>
      </c>
      <c r="G8" s="285"/>
      <c r="U8">
        <v>4</v>
      </c>
      <c r="W8">
        <v>3</v>
      </c>
      <c r="X8">
        <v>3</v>
      </c>
      <c r="Y8">
        <v>4</v>
      </c>
      <c r="AA8" s="286"/>
      <c r="AB8" s="272" t="str">
        <f t="shared" ref="AB8:AB16" si="3">IF(G8="-","",IF(G8/4*AB$3=0, "",G8/4*AB$3))</f>
        <v/>
      </c>
      <c r="AC8" s="267" t="str">
        <f t="shared" ref="AC8:AV8" si="4">IF(H8="-","",IF(H8/4*AC$3=0, "",H8/4*AC$3))</f>
        <v/>
      </c>
      <c r="AD8" s="267" t="str">
        <f t="shared" si="4"/>
        <v/>
      </c>
      <c r="AE8" s="267" t="str">
        <f t="shared" si="4"/>
        <v/>
      </c>
      <c r="AF8" s="267" t="str">
        <f t="shared" si="4"/>
        <v/>
      </c>
      <c r="AG8" s="267" t="str">
        <f t="shared" si="4"/>
        <v/>
      </c>
      <c r="AH8" s="267" t="str">
        <f t="shared" si="4"/>
        <v/>
      </c>
      <c r="AI8" s="267" t="str">
        <f t="shared" si="4"/>
        <v/>
      </c>
      <c r="AJ8" s="267" t="str">
        <f t="shared" si="4"/>
        <v/>
      </c>
      <c r="AK8" s="267" t="str">
        <f t="shared" si="4"/>
        <v/>
      </c>
      <c r="AL8" s="267" t="str">
        <f t="shared" si="4"/>
        <v/>
      </c>
      <c r="AM8" s="267" t="str">
        <f t="shared" si="4"/>
        <v/>
      </c>
      <c r="AN8" s="267" t="str">
        <f t="shared" si="4"/>
        <v/>
      </c>
      <c r="AO8" s="267" t="str">
        <f t="shared" si="4"/>
        <v/>
      </c>
      <c r="AP8" s="267">
        <f t="shared" si="4"/>
        <v>1.25</v>
      </c>
      <c r="AQ8" s="267" t="str">
        <f t="shared" si="4"/>
        <v/>
      </c>
      <c r="AR8" s="267">
        <f t="shared" si="4"/>
        <v>0.9375</v>
      </c>
      <c r="AS8" s="267">
        <f t="shared" si="4"/>
        <v>1.875</v>
      </c>
      <c r="AT8" s="267">
        <f t="shared" si="4"/>
        <v>2.5</v>
      </c>
      <c r="AU8" s="267" t="str">
        <f t="shared" si="4"/>
        <v/>
      </c>
      <c r="AV8" s="271" t="str">
        <f t="shared" si="4"/>
        <v/>
      </c>
    </row>
    <row r="9" spans="1:48">
      <c r="B9" s="32">
        <v>1998</v>
      </c>
      <c r="C9" s="32" t="s">
        <v>445</v>
      </c>
      <c r="D9" s="32" t="s">
        <v>561</v>
      </c>
      <c r="E9" s="32" t="s">
        <v>558</v>
      </c>
      <c r="F9" s="32" t="s">
        <v>337</v>
      </c>
      <c r="G9" s="285"/>
      <c r="P9">
        <v>3</v>
      </c>
      <c r="Q9">
        <v>2</v>
      </c>
      <c r="T9">
        <v>4</v>
      </c>
      <c r="V9">
        <v>4</v>
      </c>
      <c r="AA9" s="286">
        <v>4</v>
      </c>
      <c r="AB9" s="272" t="str">
        <f t="shared" si="3"/>
        <v/>
      </c>
      <c r="AC9" s="267" t="str">
        <f t="shared" ref="AC9:AL15" si="5">IF(H9="-","",IF(H9/4*AC$3=0, "",H9/4*AC$3))</f>
        <v/>
      </c>
      <c r="AD9" s="267" t="str">
        <f t="shared" si="5"/>
        <v/>
      </c>
      <c r="AE9" s="267" t="str">
        <f t="shared" si="5"/>
        <v/>
      </c>
      <c r="AF9" s="267" t="str">
        <f t="shared" si="5"/>
        <v/>
      </c>
      <c r="AG9" s="267" t="str">
        <f t="shared" si="5"/>
        <v/>
      </c>
      <c r="AH9" s="267" t="str">
        <f t="shared" si="5"/>
        <v/>
      </c>
      <c r="AI9" s="267" t="str">
        <f t="shared" si="5"/>
        <v/>
      </c>
      <c r="AJ9" s="267" t="str">
        <f t="shared" si="5"/>
        <v/>
      </c>
      <c r="AK9" s="267">
        <f t="shared" si="5"/>
        <v>7.5</v>
      </c>
      <c r="AL9" s="267">
        <f t="shared" si="5"/>
        <v>5</v>
      </c>
      <c r="AM9" s="267" t="str">
        <f t="shared" ref="AM9:AV15" si="6">IF(R9="-","",IF(R9/4*AM$3=0, "",R9/4*AM$3))</f>
        <v/>
      </c>
      <c r="AN9" s="267" t="str">
        <f t="shared" si="6"/>
        <v/>
      </c>
      <c r="AO9" s="267">
        <f t="shared" si="6"/>
        <v>1.25</v>
      </c>
      <c r="AP9" s="267" t="str">
        <f t="shared" si="6"/>
        <v/>
      </c>
      <c r="AQ9" s="267">
        <f t="shared" si="6"/>
        <v>1.25</v>
      </c>
      <c r="AR9" s="267" t="str">
        <f t="shared" si="6"/>
        <v/>
      </c>
      <c r="AS9" s="267" t="str">
        <f t="shared" si="6"/>
        <v/>
      </c>
      <c r="AT9" s="267" t="str">
        <f t="shared" si="6"/>
        <v/>
      </c>
      <c r="AU9" s="267" t="str">
        <f t="shared" si="6"/>
        <v/>
      </c>
      <c r="AV9" s="271">
        <f t="shared" si="6"/>
        <v>5</v>
      </c>
    </row>
    <row r="10" spans="1:48">
      <c r="B10" s="32">
        <v>1998</v>
      </c>
      <c r="C10" s="32" t="s">
        <v>511</v>
      </c>
      <c r="D10" s="32" t="s">
        <v>561</v>
      </c>
      <c r="E10" s="32" t="s">
        <v>558</v>
      </c>
      <c r="F10" s="32" t="s">
        <v>337</v>
      </c>
      <c r="G10" s="285"/>
      <c r="P10">
        <v>3</v>
      </c>
      <c r="Q10">
        <v>2</v>
      </c>
      <c r="T10">
        <v>4</v>
      </c>
      <c r="V10">
        <v>4</v>
      </c>
      <c r="AA10" s="286">
        <v>4</v>
      </c>
      <c r="AB10" s="272" t="str">
        <f t="shared" si="3"/>
        <v/>
      </c>
      <c r="AC10" s="267" t="str">
        <f t="shared" si="5"/>
        <v/>
      </c>
      <c r="AD10" s="267" t="str">
        <f t="shared" si="5"/>
        <v/>
      </c>
      <c r="AE10" s="267" t="str">
        <f t="shared" si="5"/>
        <v/>
      </c>
      <c r="AF10" s="267" t="str">
        <f t="shared" si="5"/>
        <v/>
      </c>
      <c r="AG10" s="267" t="str">
        <f t="shared" si="5"/>
        <v/>
      </c>
      <c r="AH10" s="267" t="str">
        <f t="shared" si="5"/>
        <v/>
      </c>
      <c r="AI10" s="267" t="str">
        <f t="shared" si="5"/>
        <v/>
      </c>
      <c r="AJ10" s="267" t="str">
        <f t="shared" si="5"/>
        <v/>
      </c>
      <c r="AK10" s="267">
        <f t="shared" si="5"/>
        <v>7.5</v>
      </c>
      <c r="AL10" s="267">
        <f t="shared" si="5"/>
        <v>5</v>
      </c>
      <c r="AM10" s="267" t="str">
        <f t="shared" si="6"/>
        <v/>
      </c>
      <c r="AN10" s="267" t="str">
        <f t="shared" si="6"/>
        <v/>
      </c>
      <c r="AO10" s="267">
        <f t="shared" si="6"/>
        <v>1.25</v>
      </c>
      <c r="AP10" s="267" t="str">
        <f t="shared" si="6"/>
        <v/>
      </c>
      <c r="AQ10" s="267">
        <f t="shared" si="6"/>
        <v>1.25</v>
      </c>
      <c r="AR10" s="267" t="str">
        <f t="shared" si="6"/>
        <v/>
      </c>
      <c r="AS10" s="267" t="str">
        <f t="shared" si="6"/>
        <v/>
      </c>
      <c r="AT10" s="267" t="str">
        <f t="shared" si="6"/>
        <v/>
      </c>
      <c r="AU10" s="267" t="str">
        <f t="shared" si="6"/>
        <v/>
      </c>
      <c r="AV10" s="271">
        <f t="shared" si="6"/>
        <v>5</v>
      </c>
    </row>
    <row r="11" spans="1:48">
      <c r="B11" s="32">
        <v>1998</v>
      </c>
      <c r="C11" s="32" t="s">
        <v>445</v>
      </c>
      <c r="D11" s="32" t="s">
        <v>561</v>
      </c>
      <c r="E11" s="32" t="s">
        <v>558</v>
      </c>
      <c r="F11" s="32" t="s">
        <v>286</v>
      </c>
      <c r="G11" s="285">
        <v>4</v>
      </c>
      <c r="H11">
        <v>4</v>
      </c>
      <c r="I11">
        <v>4</v>
      </c>
      <c r="R11">
        <v>4</v>
      </c>
      <c r="S11">
        <v>4</v>
      </c>
      <c r="Z11">
        <v>4</v>
      </c>
      <c r="AA11" s="286"/>
      <c r="AB11" s="272">
        <f t="shared" si="3"/>
        <v>10</v>
      </c>
      <c r="AC11" s="267">
        <f t="shared" si="5"/>
        <v>10</v>
      </c>
      <c r="AD11" s="267">
        <f t="shared" si="5"/>
        <v>10</v>
      </c>
      <c r="AE11" s="267" t="str">
        <f t="shared" si="5"/>
        <v/>
      </c>
      <c r="AF11" s="267" t="str">
        <f t="shared" si="5"/>
        <v/>
      </c>
      <c r="AG11" s="267" t="str">
        <f t="shared" si="5"/>
        <v/>
      </c>
      <c r="AH11" s="267" t="str">
        <f t="shared" si="5"/>
        <v/>
      </c>
      <c r="AI11" s="267" t="str">
        <f t="shared" si="5"/>
        <v/>
      </c>
      <c r="AJ11" s="267" t="str">
        <f t="shared" si="5"/>
        <v/>
      </c>
      <c r="AK11" s="267" t="str">
        <f t="shared" si="5"/>
        <v/>
      </c>
      <c r="AL11" s="267" t="str">
        <f t="shared" si="5"/>
        <v/>
      </c>
      <c r="AM11" s="267">
        <f t="shared" si="6"/>
        <v>2.5</v>
      </c>
      <c r="AN11" s="267">
        <f t="shared" si="6"/>
        <v>2.5</v>
      </c>
      <c r="AO11" s="267" t="str">
        <f t="shared" si="6"/>
        <v/>
      </c>
      <c r="AP11" s="267" t="str">
        <f t="shared" si="6"/>
        <v/>
      </c>
      <c r="AQ11" s="267" t="str">
        <f t="shared" si="6"/>
        <v/>
      </c>
      <c r="AR11" s="267" t="str">
        <f t="shared" si="6"/>
        <v/>
      </c>
      <c r="AS11" s="267" t="str">
        <f t="shared" si="6"/>
        <v/>
      </c>
      <c r="AT11" s="267" t="str">
        <f t="shared" si="6"/>
        <v/>
      </c>
      <c r="AU11" s="267">
        <f t="shared" si="6"/>
        <v>10</v>
      </c>
      <c r="AV11" s="271" t="str">
        <f t="shared" si="6"/>
        <v/>
      </c>
    </row>
    <row r="12" spans="1:48">
      <c r="B12" s="32">
        <v>1998</v>
      </c>
      <c r="C12" s="32" t="s">
        <v>510</v>
      </c>
      <c r="D12" s="32" t="s">
        <v>561</v>
      </c>
      <c r="E12" s="32" t="s">
        <v>558</v>
      </c>
      <c r="F12" s="32" t="s">
        <v>286</v>
      </c>
      <c r="G12" s="285">
        <v>3</v>
      </c>
      <c r="H12">
        <v>3</v>
      </c>
      <c r="I12">
        <v>4</v>
      </c>
      <c r="R12">
        <v>3</v>
      </c>
      <c r="S12">
        <v>3</v>
      </c>
      <c r="Z12">
        <v>4</v>
      </c>
      <c r="AA12" s="286"/>
      <c r="AB12" s="272">
        <f t="shared" si="3"/>
        <v>7.5</v>
      </c>
      <c r="AC12" s="267">
        <f t="shared" si="5"/>
        <v>7.5</v>
      </c>
      <c r="AD12" s="267">
        <f t="shared" si="5"/>
        <v>10</v>
      </c>
      <c r="AE12" s="267" t="str">
        <f t="shared" si="5"/>
        <v/>
      </c>
      <c r="AF12" s="267" t="str">
        <f t="shared" si="5"/>
        <v/>
      </c>
      <c r="AG12" s="267" t="str">
        <f t="shared" si="5"/>
        <v/>
      </c>
      <c r="AH12" s="267" t="str">
        <f t="shared" si="5"/>
        <v/>
      </c>
      <c r="AI12" s="267" t="str">
        <f t="shared" si="5"/>
        <v/>
      </c>
      <c r="AJ12" s="267" t="str">
        <f t="shared" si="5"/>
        <v/>
      </c>
      <c r="AK12" s="267" t="str">
        <f t="shared" si="5"/>
        <v/>
      </c>
      <c r="AL12" s="267" t="str">
        <f t="shared" si="5"/>
        <v/>
      </c>
      <c r="AM12" s="267">
        <f t="shared" si="6"/>
        <v>1.875</v>
      </c>
      <c r="AN12" s="267">
        <f t="shared" si="6"/>
        <v>1.875</v>
      </c>
      <c r="AO12" s="267" t="str">
        <f t="shared" si="6"/>
        <v/>
      </c>
      <c r="AP12" s="267" t="str">
        <f t="shared" si="6"/>
        <v/>
      </c>
      <c r="AQ12" s="267" t="str">
        <f t="shared" si="6"/>
        <v/>
      </c>
      <c r="AR12" s="267" t="str">
        <f t="shared" si="6"/>
        <v/>
      </c>
      <c r="AS12" s="267" t="str">
        <f t="shared" si="6"/>
        <v/>
      </c>
      <c r="AT12" s="267" t="str">
        <f t="shared" si="6"/>
        <v/>
      </c>
      <c r="AU12" s="267">
        <f t="shared" si="6"/>
        <v>10</v>
      </c>
      <c r="AV12" s="271" t="str">
        <f t="shared" si="6"/>
        <v/>
      </c>
    </row>
    <row r="13" spans="1:48">
      <c r="B13" s="32">
        <v>1998</v>
      </c>
      <c r="C13" s="32" t="s">
        <v>510</v>
      </c>
      <c r="D13" s="32" t="s">
        <v>561</v>
      </c>
      <c r="E13" s="32" t="s">
        <v>558</v>
      </c>
      <c r="F13" s="32" t="s">
        <v>563</v>
      </c>
      <c r="G13" s="285"/>
      <c r="J13">
        <v>4</v>
      </c>
      <c r="K13">
        <v>4</v>
      </c>
      <c r="L13">
        <v>4</v>
      </c>
      <c r="M13">
        <v>4</v>
      </c>
      <c r="N13">
        <v>4</v>
      </c>
      <c r="O13">
        <v>4</v>
      </c>
      <c r="AA13" s="286"/>
      <c r="AB13" s="272" t="str">
        <f t="shared" si="3"/>
        <v/>
      </c>
      <c r="AC13" s="267" t="str">
        <f t="shared" si="5"/>
        <v/>
      </c>
      <c r="AD13" s="267" t="str">
        <f t="shared" si="5"/>
        <v/>
      </c>
      <c r="AE13" s="267">
        <f t="shared" si="5"/>
        <v>4</v>
      </c>
      <c r="AF13" s="267">
        <f t="shared" si="5"/>
        <v>4</v>
      </c>
      <c r="AG13" s="267">
        <f t="shared" si="5"/>
        <v>3</v>
      </c>
      <c r="AH13" s="267">
        <f t="shared" si="5"/>
        <v>3</v>
      </c>
      <c r="AI13" s="267">
        <f t="shared" si="5"/>
        <v>3</v>
      </c>
      <c r="AJ13" s="267">
        <f t="shared" si="5"/>
        <v>3</v>
      </c>
      <c r="AK13" s="267" t="str">
        <f t="shared" si="5"/>
        <v/>
      </c>
      <c r="AL13" s="267" t="str">
        <f t="shared" si="5"/>
        <v/>
      </c>
      <c r="AM13" s="267" t="str">
        <f t="shared" si="6"/>
        <v/>
      </c>
      <c r="AN13" s="267" t="str">
        <f t="shared" si="6"/>
        <v/>
      </c>
      <c r="AO13" s="267" t="str">
        <f t="shared" si="6"/>
        <v/>
      </c>
      <c r="AP13" s="267" t="str">
        <f t="shared" si="6"/>
        <v/>
      </c>
      <c r="AQ13" s="267" t="str">
        <f t="shared" si="6"/>
        <v/>
      </c>
      <c r="AR13" s="267" t="str">
        <f t="shared" si="6"/>
        <v/>
      </c>
      <c r="AS13" s="267" t="str">
        <f t="shared" si="6"/>
        <v/>
      </c>
      <c r="AT13" s="267" t="str">
        <f t="shared" si="6"/>
        <v/>
      </c>
      <c r="AU13" s="267" t="str">
        <f t="shared" si="6"/>
        <v/>
      </c>
      <c r="AV13" s="271" t="str">
        <f t="shared" si="6"/>
        <v/>
      </c>
    </row>
    <row r="14" spans="1:48">
      <c r="B14" s="32">
        <v>1998</v>
      </c>
      <c r="C14" s="32" t="s">
        <v>511</v>
      </c>
      <c r="D14" s="32" t="s">
        <v>561</v>
      </c>
      <c r="E14" s="32" t="s">
        <v>558</v>
      </c>
      <c r="F14" s="32" t="s">
        <v>563</v>
      </c>
      <c r="G14" s="285"/>
      <c r="J14">
        <v>3</v>
      </c>
      <c r="K14">
        <v>2</v>
      </c>
      <c r="L14">
        <v>3</v>
      </c>
      <c r="M14">
        <v>3</v>
      </c>
      <c r="N14">
        <v>2</v>
      </c>
      <c r="O14">
        <v>3</v>
      </c>
      <c r="AA14" s="286"/>
      <c r="AB14" s="272" t="str">
        <f t="shared" si="3"/>
        <v/>
      </c>
      <c r="AC14" s="267" t="str">
        <f t="shared" si="5"/>
        <v/>
      </c>
      <c r="AD14" s="267" t="str">
        <f t="shared" si="5"/>
        <v/>
      </c>
      <c r="AE14" s="267">
        <f t="shared" si="5"/>
        <v>3</v>
      </c>
      <c r="AF14" s="267">
        <f t="shared" si="5"/>
        <v>2</v>
      </c>
      <c r="AG14" s="267">
        <f t="shared" si="5"/>
        <v>2.25</v>
      </c>
      <c r="AH14" s="267">
        <f t="shared" si="5"/>
        <v>2.25</v>
      </c>
      <c r="AI14" s="267">
        <f t="shared" si="5"/>
        <v>1.5</v>
      </c>
      <c r="AJ14" s="267">
        <f t="shared" si="5"/>
        <v>2.25</v>
      </c>
      <c r="AK14" s="267" t="str">
        <f t="shared" si="5"/>
        <v/>
      </c>
      <c r="AL14" s="267" t="str">
        <f t="shared" si="5"/>
        <v/>
      </c>
      <c r="AM14" s="267" t="str">
        <f t="shared" si="6"/>
        <v/>
      </c>
      <c r="AN14" s="267" t="str">
        <f t="shared" si="6"/>
        <v/>
      </c>
      <c r="AO14" s="267" t="str">
        <f t="shared" si="6"/>
        <v/>
      </c>
      <c r="AP14" s="267" t="str">
        <f t="shared" si="6"/>
        <v/>
      </c>
      <c r="AQ14" s="267" t="str">
        <f t="shared" si="6"/>
        <v/>
      </c>
      <c r="AR14" s="267" t="str">
        <f t="shared" si="6"/>
        <v/>
      </c>
      <c r="AS14" s="267" t="str">
        <f t="shared" si="6"/>
        <v/>
      </c>
      <c r="AT14" s="267" t="str">
        <f t="shared" si="6"/>
        <v/>
      </c>
      <c r="AU14" s="267" t="str">
        <f t="shared" si="6"/>
        <v/>
      </c>
      <c r="AV14" s="271" t="str">
        <f t="shared" si="6"/>
        <v/>
      </c>
    </row>
    <row r="15" spans="1:48">
      <c r="B15" s="32">
        <v>1998</v>
      </c>
      <c r="C15" s="32" t="s">
        <v>512</v>
      </c>
      <c r="D15" s="32" t="s">
        <v>561</v>
      </c>
      <c r="E15" s="32" t="s">
        <v>558</v>
      </c>
      <c r="F15" s="32" t="s">
        <v>563</v>
      </c>
      <c r="G15" s="287"/>
      <c r="H15" s="288"/>
      <c r="I15" s="288"/>
      <c r="J15" s="288">
        <v>3</v>
      </c>
      <c r="K15" s="288">
        <v>3</v>
      </c>
      <c r="L15" s="288">
        <v>3</v>
      </c>
      <c r="M15" s="288">
        <v>3</v>
      </c>
      <c r="N15" s="288">
        <v>3</v>
      </c>
      <c r="O15" s="288">
        <v>3</v>
      </c>
      <c r="P15" s="288"/>
      <c r="Q15" s="288"/>
      <c r="R15" s="288"/>
      <c r="S15" s="288"/>
      <c r="T15" s="288"/>
      <c r="U15" s="288"/>
      <c r="V15" s="288"/>
      <c r="W15" s="288"/>
      <c r="X15" s="288"/>
      <c r="Y15" s="288"/>
      <c r="Z15" s="288"/>
      <c r="AA15" s="289"/>
      <c r="AB15" s="270" t="str">
        <f t="shared" si="3"/>
        <v/>
      </c>
      <c r="AC15" s="269" t="str">
        <f t="shared" si="5"/>
        <v/>
      </c>
      <c r="AD15" s="269" t="str">
        <f t="shared" si="5"/>
        <v/>
      </c>
      <c r="AE15" s="269">
        <f t="shared" si="5"/>
        <v>3</v>
      </c>
      <c r="AF15" s="269">
        <f t="shared" si="5"/>
        <v>3</v>
      </c>
      <c r="AG15" s="269">
        <f t="shared" si="5"/>
        <v>2.25</v>
      </c>
      <c r="AH15" s="269">
        <f t="shared" si="5"/>
        <v>2.25</v>
      </c>
      <c r="AI15" s="269">
        <f t="shared" si="5"/>
        <v>2.25</v>
      </c>
      <c r="AJ15" s="269">
        <f t="shared" si="5"/>
        <v>2.25</v>
      </c>
      <c r="AK15" s="269" t="str">
        <f t="shared" si="5"/>
        <v/>
      </c>
      <c r="AL15" s="269" t="str">
        <f t="shared" si="5"/>
        <v/>
      </c>
      <c r="AM15" s="269" t="str">
        <f t="shared" si="6"/>
        <v/>
      </c>
      <c r="AN15" s="269" t="str">
        <f t="shared" si="6"/>
        <v/>
      </c>
      <c r="AO15" s="269" t="str">
        <f t="shared" si="6"/>
        <v/>
      </c>
      <c r="AP15" s="269" t="str">
        <f t="shared" si="6"/>
        <v/>
      </c>
      <c r="AQ15" s="269" t="str">
        <f t="shared" si="6"/>
        <v/>
      </c>
      <c r="AR15" s="269" t="str">
        <f t="shared" si="6"/>
        <v/>
      </c>
      <c r="AS15" s="269" t="str">
        <f t="shared" si="6"/>
        <v/>
      </c>
      <c r="AT15" s="269" t="str">
        <f t="shared" si="6"/>
        <v/>
      </c>
      <c r="AU15" s="269" t="str">
        <f t="shared" si="6"/>
        <v/>
      </c>
      <c r="AV15" s="268" t="str">
        <f t="shared" si="6"/>
        <v/>
      </c>
    </row>
    <row r="16" spans="1:48">
      <c r="B16" s="32">
        <v>1999</v>
      </c>
      <c r="C16" s="32" t="s">
        <v>445</v>
      </c>
      <c r="D16" s="32" t="s">
        <v>564</v>
      </c>
      <c r="E16" s="32" t="s">
        <v>565</v>
      </c>
      <c r="F16" s="32" t="s">
        <v>559</v>
      </c>
      <c r="G16" s="282"/>
      <c r="H16" s="283"/>
      <c r="I16" s="283"/>
      <c r="J16" s="283"/>
      <c r="K16" s="283"/>
      <c r="L16" s="283"/>
      <c r="M16" s="283"/>
      <c r="N16" s="283"/>
      <c r="O16" s="283"/>
      <c r="P16" s="283"/>
      <c r="Q16" s="283"/>
      <c r="R16" s="283"/>
      <c r="S16" s="283"/>
      <c r="T16" s="283"/>
      <c r="U16" s="283">
        <v>3</v>
      </c>
      <c r="V16" s="283"/>
      <c r="W16" s="283">
        <v>4</v>
      </c>
      <c r="X16" s="283">
        <v>4</v>
      </c>
      <c r="Y16" s="283">
        <v>3</v>
      </c>
      <c r="Z16" s="283"/>
      <c r="AA16" s="284"/>
      <c r="AB16" s="275" t="str">
        <f t="shared" si="3"/>
        <v/>
      </c>
      <c r="AC16" s="274" t="str">
        <f t="shared" ref="AC16:AV21" si="7">IF(H16="-","",IF(H16/4*AC$3=0, "",H16/4*AC$3))</f>
        <v/>
      </c>
      <c r="AD16" s="274" t="str">
        <f t="shared" si="7"/>
        <v/>
      </c>
      <c r="AE16" s="274" t="str">
        <f t="shared" si="7"/>
        <v/>
      </c>
      <c r="AF16" s="274" t="str">
        <f t="shared" si="7"/>
        <v/>
      </c>
      <c r="AG16" s="274" t="str">
        <f t="shared" si="7"/>
        <v/>
      </c>
      <c r="AH16" s="274" t="str">
        <f t="shared" si="7"/>
        <v/>
      </c>
      <c r="AI16" s="274" t="str">
        <f t="shared" si="7"/>
        <v/>
      </c>
      <c r="AJ16" s="274" t="str">
        <f t="shared" si="7"/>
        <v/>
      </c>
      <c r="AK16" s="274" t="str">
        <f t="shared" si="7"/>
        <v/>
      </c>
      <c r="AL16" s="274" t="str">
        <f t="shared" si="7"/>
        <v/>
      </c>
      <c r="AM16" s="274" t="str">
        <f t="shared" si="7"/>
        <v/>
      </c>
      <c r="AN16" s="274" t="str">
        <f t="shared" si="7"/>
        <v/>
      </c>
      <c r="AO16" s="274" t="str">
        <f t="shared" si="7"/>
        <v/>
      </c>
      <c r="AP16" s="274">
        <f t="shared" si="7"/>
        <v>0.9375</v>
      </c>
      <c r="AQ16" s="274" t="str">
        <f t="shared" si="7"/>
        <v/>
      </c>
      <c r="AR16" s="274">
        <f t="shared" si="7"/>
        <v>1.25</v>
      </c>
      <c r="AS16" s="274">
        <f t="shared" si="7"/>
        <v>2.5</v>
      </c>
      <c r="AT16" s="274">
        <f t="shared" si="7"/>
        <v>1.875</v>
      </c>
      <c r="AU16" s="274" t="str">
        <f t="shared" si="7"/>
        <v/>
      </c>
      <c r="AV16" s="273" t="str">
        <f t="shared" si="7"/>
        <v/>
      </c>
    </row>
    <row r="17" spans="2:50">
      <c r="B17" s="32">
        <v>1999</v>
      </c>
      <c r="C17" s="32" t="s">
        <v>511</v>
      </c>
      <c r="D17" s="32" t="s">
        <v>564</v>
      </c>
      <c r="E17" s="32" t="s">
        <v>565</v>
      </c>
      <c r="F17" s="32" t="s">
        <v>337</v>
      </c>
      <c r="G17" s="285"/>
      <c r="P17">
        <v>4</v>
      </c>
      <c r="Q17">
        <v>3</v>
      </c>
      <c r="T17">
        <v>4</v>
      </c>
      <c r="V17">
        <v>2</v>
      </c>
      <c r="AA17" s="286">
        <v>4</v>
      </c>
      <c r="AB17" s="272" t="str">
        <f t="shared" ref="AB17:AB19" si="8">IF(G17="-","",IF(G17/4*AB$3=0, "",G17/4*AB$3))</f>
        <v/>
      </c>
      <c r="AC17" s="267" t="str">
        <f t="shared" si="7"/>
        <v/>
      </c>
      <c r="AD17" s="267" t="str">
        <f t="shared" si="7"/>
        <v/>
      </c>
      <c r="AE17" s="267" t="str">
        <f t="shared" si="7"/>
        <v/>
      </c>
      <c r="AF17" s="267" t="str">
        <f t="shared" si="7"/>
        <v/>
      </c>
      <c r="AG17" s="267" t="str">
        <f t="shared" si="7"/>
        <v/>
      </c>
      <c r="AH17" s="267" t="str">
        <f t="shared" si="7"/>
        <v/>
      </c>
      <c r="AI17" s="267" t="str">
        <f t="shared" si="7"/>
        <v/>
      </c>
      <c r="AJ17" s="267" t="str">
        <f t="shared" si="7"/>
        <v/>
      </c>
      <c r="AK17" s="267">
        <f t="shared" si="7"/>
        <v>10</v>
      </c>
      <c r="AL17" s="267">
        <f t="shared" si="7"/>
        <v>7.5</v>
      </c>
      <c r="AM17" s="267" t="str">
        <f t="shared" si="7"/>
        <v/>
      </c>
      <c r="AN17" s="267" t="str">
        <f t="shared" si="7"/>
        <v/>
      </c>
      <c r="AO17" s="267">
        <f t="shared" si="7"/>
        <v>1.25</v>
      </c>
      <c r="AP17" s="267" t="str">
        <f t="shared" si="7"/>
        <v/>
      </c>
      <c r="AQ17" s="267">
        <f t="shared" si="7"/>
        <v>0.625</v>
      </c>
      <c r="AR17" s="267" t="str">
        <f t="shared" si="7"/>
        <v/>
      </c>
      <c r="AS17" s="267" t="str">
        <f t="shared" si="7"/>
        <v/>
      </c>
      <c r="AT17" s="267" t="str">
        <f t="shared" si="7"/>
        <v/>
      </c>
      <c r="AU17" s="267" t="str">
        <f t="shared" si="7"/>
        <v/>
      </c>
      <c r="AV17" s="271">
        <f t="shared" si="7"/>
        <v>5</v>
      </c>
    </row>
    <row r="18" spans="2:50">
      <c r="B18" s="32">
        <v>1998</v>
      </c>
      <c r="C18" s="32" t="s">
        <v>510</v>
      </c>
      <c r="D18" s="32" t="s">
        <v>561</v>
      </c>
      <c r="E18" s="32" t="s">
        <v>558</v>
      </c>
      <c r="F18" s="32" t="s">
        <v>286</v>
      </c>
      <c r="G18" s="285">
        <v>4</v>
      </c>
      <c r="H18">
        <v>4</v>
      </c>
      <c r="I18">
        <v>4</v>
      </c>
      <c r="R18">
        <v>3</v>
      </c>
      <c r="S18">
        <v>4</v>
      </c>
      <c r="Z18">
        <v>4</v>
      </c>
      <c r="AA18" s="286"/>
      <c r="AB18" s="272">
        <f t="shared" si="8"/>
        <v>10</v>
      </c>
      <c r="AC18" s="267">
        <f t="shared" si="7"/>
        <v>10</v>
      </c>
      <c r="AD18" s="267">
        <f t="shared" si="7"/>
        <v>10</v>
      </c>
      <c r="AE18" s="267" t="str">
        <f t="shared" si="7"/>
        <v/>
      </c>
      <c r="AF18" s="267" t="str">
        <f t="shared" si="7"/>
        <v/>
      </c>
      <c r="AG18" s="267" t="str">
        <f t="shared" si="7"/>
        <v/>
      </c>
      <c r="AH18" s="267" t="str">
        <f t="shared" si="7"/>
        <v/>
      </c>
      <c r="AI18" s="267" t="str">
        <f t="shared" si="7"/>
        <v/>
      </c>
      <c r="AJ18" s="267" t="str">
        <f t="shared" si="7"/>
        <v/>
      </c>
      <c r="AK18" s="267" t="str">
        <f t="shared" si="7"/>
        <v/>
      </c>
      <c r="AL18" s="267" t="str">
        <f t="shared" si="7"/>
        <v/>
      </c>
      <c r="AM18" s="267">
        <f t="shared" si="7"/>
        <v>1.875</v>
      </c>
      <c r="AN18" s="267">
        <f t="shared" si="7"/>
        <v>2.5</v>
      </c>
      <c r="AO18" s="267" t="str">
        <f t="shared" si="7"/>
        <v/>
      </c>
      <c r="AP18" s="267" t="str">
        <f t="shared" si="7"/>
        <v/>
      </c>
      <c r="AQ18" s="267" t="str">
        <f t="shared" si="7"/>
        <v/>
      </c>
      <c r="AR18" s="267" t="str">
        <f t="shared" si="7"/>
        <v/>
      </c>
      <c r="AS18" s="267" t="str">
        <f t="shared" si="7"/>
        <v/>
      </c>
      <c r="AT18" s="267" t="str">
        <f t="shared" si="7"/>
        <v/>
      </c>
      <c r="AU18" s="267">
        <f t="shared" si="7"/>
        <v>10</v>
      </c>
      <c r="AV18" s="271" t="str">
        <f t="shared" si="7"/>
        <v/>
      </c>
    </row>
    <row r="19" spans="2:50">
      <c r="B19" s="32">
        <v>1998</v>
      </c>
      <c r="C19" s="32" t="s">
        <v>510</v>
      </c>
      <c r="D19" s="32" t="s">
        <v>561</v>
      </c>
      <c r="E19" s="32" t="s">
        <v>558</v>
      </c>
      <c r="F19" s="32" t="s">
        <v>563</v>
      </c>
      <c r="G19" s="287"/>
      <c r="H19" s="288"/>
      <c r="I19" s="288"/>
      <c r="J19" s="288">
        <v>4</v>
      </c>
      <c r="K19" s="288">
        <v>3</v>
      </c>
      <c r="L19" s="288">
        <v>4</v>
      </c>
      <c r="M19" s="288">
        <v>4</v>
      </c>
      <c r="N19" s="288">
        <v>3</v>
      </c>
      <c r="O19" s="288">
        <v>4</v>
      </c>
      <c r="P19" s="288"/>
      <c r="Q19" s="288"/>
      <c r="R19" s="288"/>
      <c r="S19" s="288"/>
      <c r="T19" s="288"/>
      <c r="U19" s="288"/>
      <c r="V19" s="288"/>
      <c r="W19" s="288"/>
      <c r="X19" s="288"/>
      <c r="Y19" s="288"/>
      <c r="Z19" s="288"/>
      <c r="AA19" s="289"/>
      <c r="AB19" s="270" t="str">
        <f t="shared" si="8"/>
        <v/>
      </c>
      <c r="AC19" s="269" t="str">
        <f t="shared" si="7"/>
        <v/>
      </c>
      <c r="AD19" s="269" t="str">
        <f t="shared" si="7"/>
        <v/>
      </c>
      <c r="AE19" s="269">
        <f t="shared" si="7"/>
        <v>4</v>
      </c>
      <c r="AF19" s="269">
        <f t="shared" si="7"/>
        <v>3</v>
      </c>
      <c r="AG19" s="269">
        <f t="shared" si="7"/>
        <v>3</v>
      </c>
      <c r="AH19" s="269">
        <f t="shared" si="7"/>
        <v>3</v>
      </c>
      <c r="AI19" s="269">
        <f t="shared" si="7"/>
        <v>2.25</v>
      </c>
      <c r="AJ19" s="269">
        <f t="shared" si="7"/>
        <v>3</v>
      </c>
      <c r="AK19" s="269" t="str">
        <f t="shared" si="7"/>
        <v/>
      </c>
      <c r="AL19" s="269" t="str">
        <f t="shared" si="7"/>
        <v/>
      </c>
      <c r="AM19" s="269" t="str">
        <f t="shared" si="7"/>
        <v/>
      </c>
      <c r="AN19" s="269" t="str">
        <f t="shared" si="7"/>
        <v/>
      </c>
      <c r="AO19" s="269" t="str">
        <f t="shared" si="7"/>
        <v/>
      </c>
      <c r="AP19" s="269" t="str">
        <f t="shared" si="7"/>
        <v/>
      </c>
      <c r="AQ19" s="269" t="str">
        <f t="shared" si="7"/>
        <v/>
      </c>
      <c r="AR19" s="269" t="str">
        <f t="shared" si="7"/>
        <v/>
      </c>
      <c r="AS19" s="269" t="str">
        <f t="shared" si="7"/>
        <v/>
      </c>
      <c r="AT19" s="269" t="str">
        <f t="shared" si="7"/>
        <v/>
      </c>
      <c r="AU19" s="269" t="str">
        <f t="shared" si="7"/>
        <v/>
      </c>
      <c r="AV19" s="268" t="str">
        <f t="shared" si="7"/>
        <v/>
      </c>
    </row>
    <row r="20" spans="2:50">
      <c r="B20" s="32">
        <v>1998</v>
      </c>
      <c r="C20" s="32" t="s">
        <v>445</v>
      </c>
      <c r="D20" s="32" t="s">
        <v>564</v>
      </c>
      <c r="E20" s="32" t="s">
        <v>565</v>
      </c>
      <c r="F20" s="32" t="s">
        <v>559</v>
      </c>
      <c r="G20" s="282"/>
      <c r="H20" s="283"/>
      <c r="I20" s="283"/>
      <c r="J20" s="283"/>
      <c r="K20" s="283"/>
      <c r="L20" s="283"/>
      <c r="M20" s="283"/>
      <c r="N20" s="283"/>
      <c r="O20" s="283"/>
      <c r="P20" s="283"/>
      <c r="Q20" s="283"/>
      <c r="R20" s="283"/>
      <c r="S20" s="283"/>
      <c r="T20" s="283"/>
      <c r="U20" s="283">
        <v>2</v>
      </c>
      <c r="V20" s="283"/>
      <c r="W20" s="283">
        <v>4</v>
      </c>
      <c r="X20" s="283">
        <v>4</v>
      </c>
      <c r="Y20" s="283">
        <v>4</v>
      </c>
      <c r="Z20" s="283"/>
      <c r="AA20" s="284"/>
      <c r="AB20" s="275" t="str">
        <f>IF(G20="-","",IF(G20/4*AB$3=0, "",G20/4*AB$3))</f>
        <v/>
      </c>
      <c r="AC20" s="274" t="str">
        <f t="shared" si="7"/>
        <v/>
      </c>
      <c r="AD20" s="274" t="str">
        <f t="shared" si="7"/>
        <v/>
      </c>
      <c r="AE20" s="274" t="str">
        <f t="shared" si="7"/>
        <v/>
      </c>
      <c r="AF20" s="274" t="str">
        <f t="shared" si="7"/>
        <v/>
      </c>
      <c r="AG20" s="274" t="str">
        <f t="shared" si="7"/>
        <v/>
      </c>
      <c r="AH20" s="274" t="str">
        <f t="shared" si="7"/>
        <v/>
      </c>
      <c r="AI20" s="274" t="str">
        <f t="shared" si="7"/>
        <v/>
      </c>
      <c r="AJ20" s="274" t="str">
        <f t="shared" si="7"/>
        <v/>
      </c>
      <c r="AK20" s="274" t="str">
        <f t="shared" si="7"/>
        <v/>
      </c>
      <c r="AL20" s="274" t="str">
        <f t="shared" si="7"/>
        <v/>
      </c>
      <c r="AM20" s="274" t="str">
        <f t="shared" si="7"/>
        <v/>
      </c>
      <c r="AN20" s="274" t="str">
        <f t="shared" si="7"/>
        <v/>
      </c>
      <c r="AO20" s="274" t="str">
        <f t="shared" si="7"/>
        <v/>
      </c>
      <c r="AP20" s="274">
        <f t="shared" si="7"/>
        <v>0.625</v>
      </c>
      <c r="AQ20" s="274" t="str">
        <f t="shared" si="7"/>
        <v/>
      </c>
      <c r="AR20" s="274">
        <f t="shared" si="7"/>
        <v>1.25</v>
      </c>
      <c r="AS20" s="274">
        <f t="shared" si="7"/>
        <v>2.5</v>
      </c>
      <c r="AT20" s="274">
        <f t="shared" si="7"/>
        <v>2.5</v>
      </c>
      <c r="AU20" s="274" t="str">
        <f t="shared" si="7"/>
        <v/>
      </c>
      <c r="AV20" s="273" t="str">
        <f t="shared" si="7"/>
        <v/>
      </c>
    </row>
    <row r="21" spans="2:50">
      <c r="B21" s="32">
        <v>1998</v>
      </c>
      <c r="C21" s="32" t="s">
        <v>511</v>
      </c>
      <c r="D21" s="32" t="s">
        <v>564</v>
      </c>
      <c r="E21" s="32" t="s">
        <v>565</v>
      </c>
      <c r="F21" s="32" t="s">
        <v>337</v>
      </c>
      <c r="G21" s="287"/>
      <c r="H21" s="288"/>
      <c r="I21" s="288"/>
      <c r="J21" s="288"/>
      <c r="K21" s="288"/>
      <c r="L21" s="288"/>
      <c r="M21" s="288"/>
      <c r="N21" s="288"/>
      <c r="O21" s="288"/>
      <c r="P21" s="288">
        <v>3</v>
      </c>
      <c r="Q21" s="288">
        <v>3</v>
      </c>
      <c r="R21" s="288"/>
      <c r="S21" s="288"/>
      <c r="T21" s="288">
        <v>3</v>
      </c>
      <c r="U21" s="288"/>
      <c r="V21" s="288">
        <v>4</v>
      </c>
      <c r="W21" s="288"/>
      <c r="X21" s="288"/>
      <c r="Y21" s="288"/>
      <c r="Z21" s="288"/>
      <c r="AA21" s="289">
        <v>3</v>
      </c>
      <c r="AB21" s="270" t="str">
        <f>IF(G21="-","",IF(G21/4*AB$3=0, "",G21/4*AB$3))</f>
        <v/>
      </c>
      <c r="AC21" s="269" t="str">
        <f t="shared" si="7"/>
        <v/>
      </c>
      <c r="AD21" s="269" t="str">
        <f t="shared" si="7"/>
        <v/>
      </c>
      <c r="AE21" s="269" t="str">
        <f t="shared" si="7"/>
        <v/>
      </c>
      <c r="AF21" s="269" t="str">
        <f t="shared" si="7"/>
        <v/>
      </c>
      <c r="AG21" s="269" t="str">
        <f t="shared" si="7"/>
        <v/>
      </c>
      <c r="AH21" s="269" t="str">
        <f t="shared" si="7"/>
        <v/>
      </c>
      <c r="AI21" s="269" t="str">
        <f t="shared" si="7"/>
        <v/>
      </c>
      <c r="AJ21" s="269" t="str">
        <f t="shared" si="7"/>
        <v/>
      </c>
      <c r="AK21" s="269">
        <f t="shared" si="7"/>
        <v>7.5</v>
      </c>
      <c r="AL21" s="269">
        <f t="shared" si="7"/>
        <v>7.5</v>
      </c>
      <c r="AM21" s="269" t="str">
        <f t="shared" si="7"/>
        <v/>
      </c>
      <c r="AN21" s="269" t="str">
        <f t="shared" si="7"/>
        <v/>
      </c>
      <c r="AO21" s="269">
        <f t="shared" si="7"/>
        <v>0.9375</v>
      </c>
      <c r="AP21" s="269" t="str">
        <f t="shared" si="7"/>
        <v/>
      </c>
      <c r="AQ21" s="269">
        <f t="shared" si="7"/>
        <v>1.25</v>
      </c>
      <c r="AR21" s="269" t="str">
        <f t="shared" si="7"/>
        <v/>
      </c>
      <c r="AS21" s="269" t="str">
        <f t="shared" si="7"/>
        <v/>
      </c>
      <c r="AT21" s="269" t="str">
        <f t="shared" si="7"/>
        <v/>
      </c>
      <c r="AU21" s="269" t="str">
        <f t="shared" si="7"/>
        <v/>
      </c>
      <c r="AV21" s="268">
        <f t="shared" si="7"/>
        <v>3.75</v>
      </c>
    </row>
    <row r="25" spans="2:50">
      <c r="D25" s="184" t="s">
        <v>389</v>
      </c>
      <c r="E25" s="183">
        <v>1999</v>
      </c>
      <c r="F25" s="267"/>
      <c r="G25" s="280">
        <v>10</v>
      </c>
      <c r="H25" s="280">
        <v>10</v>
      </c>
      <c r="I25" s="280">
        <v>10</v>
      </c>
      <c r="J25" s="280">
        <v>4</v>
      </c>
      <c r="K25" s="280">
        <v>4</v>
      </c>
      <c r="L25" s="280">
        <v>3</v>
      </c>
      <c r="M25" s="280">
        <v>3</v>
      </c>
      <c r="N25" s="280">
        <v>3</v>
      </c>
      <c r="O25" s="280">
        <v>3</v>
      </c>
      <c r="P25" s="280">
        <v>10</v>
      </c>
      <c r="Q25" s="280">
        <v>10</v>
      </c>
      <c r="R25" s="280">
        <v>2.5</v>
      </c>
      <c r="S25" s="280">
        <v>2.5</v>
      </c>
      <c r="T25" s="280">
        <v>1.25</v>
      </c>
      <c r="U25" s="280">
        <v>1.25</v>
      </c>
      <c r="V25" s="280">
        <v>1.25</v>
      </c>
      <c r="W25" s="280">
        <v>1.25</v>
      </c>
      <c r="X25" s="280">
        <v>2.5</v>
      </c>
      <c r="Y25" s="280">
        <v>2.5</v>
      </c>
      <c r="Z25" s="280">
        <v>10</v>
      </c>
      <c r="AA25" s="280">
        <v>5</v>
      </c>
      <c r="AB25" s="279">
        <v>10</v>
      </c>
      <c r="AC25" s="279">
        <v>10</v>
      </c>
      <c r="AD25" s="279">
        <v>10</v>
      </c>
      <c r="AE25" s="279">
        <v>4</v>
      </c>
      <c r="AF25" s="279">
        <v>4</v>
      </c>
      <c r="AG25" s="279">
        <v>3</v>
      </c>
      <c r="AH25" s="279">
        <v>3</v>
      </c>
      <c r="AI25" s="279">
        <v>3</v>
      </c>
      <c r="AJ25" s="279">
        <v>3</v>
      </c>
      <c r="AK25" s="279">
        <v>10</v>
      </c>
      <c r="AL25" s="279">
        <v>10</v>
      </c>
      <c r="AM25" s="279">
        <v>2.5</v>
      </c>
      <c r="AN25" s="279">
        <v>2.5</v>
      </c>
      <c r="AO25" s="279">
        <v>1.25</v>
      </c>
      <c r="AP25" s="279">
        <v>1.25</v>
      </c>
      <c r="AQ25" s="279">
        <v>1.25</v>
      </c>
      <c r="AR25" s="279">
        <v>1.25</v>
      </c>
      <c r="AS25" s="279">
        <v>2.5</v>
      </c>
      <c r="AT25" s="279">
        <v>2.5</v>
      </c>
      <c r="AU25" s="279">
        <v>10</v>
      </c>
      <c r="AV25" s="279">
        <v>5</v>
      </c>
      <c r="AW25" s="267"/>
      <c r="AX25" s="267"/>
    </row>
    <row r="26" spans="2:50">
      <c r="D26" s="267"/>
      <c r="E26" s="267"/>
      <c r="F26" s="267"/>
      <c r="G26" s="267"/>
      <c r="H26" s="267"/>
      <c r="I26" s="267"/>
      <c r="J26" s="267"/>
      <c r="K26" s="267"/>
      <c r="L26" s="267"/>
      <c r="M26" s="267"/>
      <c r="N26" s="267"/>
      <c r="O26" s="267"/>
      <c r="P26" s="267"/>
      <c r="Q26" s="267"/>
      <c r="R26" s="267"/>
      <c r="S26" s="267"/>
      <c r="T26" s="267"/>
      <c r="U26" s="267"/>
      <c r="V26" s="267"/>
      <c r="W26" s="267"/>
      <c r="X26" s="267"/>
      <c r="Y26" s="267"/>
      <c r="Z26" s="267"/>
      <c r="AA26" s="267"/>
      <c r="AB26" s="267"/>
      <c r="AC26" s="267"/>
      <c r="AD26" s="267"/>
      <c r="AE26" s="267"/>
      <c r="AF26" s="267"/>
      <c r="AG26" s="267"/>
      <c r="AH26" s="267"/>
      <c r="AI26" s="267"/>
      <c r="AJ26" s="267"/>
      <c r="AK26" s="267"/>
      <c r="AL26" s="267"/>
      <c r="AM26" s="267"/>
      <c r="AN26" s="267"/>
      <c r="AO26" s="267"/>
      <c r="AP26" s="267"/>
      <c r="AQ26" s="267"/>
      <c r="AR26" s="267"/>
      <c r="AS26" s="267"/>
      <c r="AT26" s="267"/>
      <c r="AU26" s="267"/>
      <c r="AV26" s="267"/>
      <c r="AW26" s="267"/>
      <c r="AX26" s="267"/>
    </row>
    <row r="27" spans="2:50">
      <c r="D27" s="184" t="s">
        <v>423</v>
      </c>
      <c r="E27" s="184" t="s">
        <v>531</v>
      </c>
      <c r="F27" s="184" t="s">
        <v>424</v>
      </c>
      <c r="G27" t="s">
        <v>454</v>
      </c>
      <c r="H27" t="s">
        <v>455</v>
      </c>
      <c r="I27" t="s">
        <v>456</v>
      </c>
      <c r="J27" t="s">
        <v>457</v>
      </c>
      <c r="K27" t="s">
        <v>458</v>
      </c>
      <c r="L27" t="s">
        <v>459</v>
      </c>
      <c r="M27" t="s">
        <v>460</v>
      </c>
      <c r="N27" t="s">
        <v>461</v>
      </c>
      <c r="O27" t="s">
        <v>462</v>
      </c>
      <c r="P27" t="s">
        <v>463</v>
      </c>
      <c r="Q27" t="s">
        <v>464</v>
      </c>
      <c r="R27" t="s">
        <v>485</v>
      </c>
      <c r="S27" t="s">
        <v>486</v>
      </c>
      <c r="T27" t="s">
        <v>487</v>
      </c>
      <c r="U27" t="s">
        <v>488</v>
      </c>
      <c r="V27" t="s">
        <v>489</v>
      </c>
      <c r="W27" t="s">
        <v>490</v>
      </c>
      <c r="X27" t="s">
        <v>491</v>
      </c>
      <c r="Y27" t="s">
        <v>492</v>
      </c>
      <c r="Z27" t="s">
        <v>493</v>
      </c>
      <c r="AA27" t="s">
        <v>494</v>
      </c>
      <c r="AB27" t="s">
        <v>465</v>
      </c>
      <c r="AC27" t="s">
        <v>466</v>
      </c>
      <c r="AD27" t="s">
        <v>467</v>
      </c>
      <c r="AE27" t="s">
        <v>468</v>
      </c>
      <c r="AF27" t="s">
        <v>469</v>
      </c>
      <c r="AG27" t="s">
        <v>470</v>
      </c>
      <c r="AH27" t="s">
        <v>471</v>
      </c>
      <c r="AI27" t="s">
        <v>472</v>
      </c>
      <c r="AJ27" t="s">
        <v>473</v>
      </c>
      <c r="AK27" t="s">
        <v>474</v>
      </c>
      <c r="AL27" t="s">
        <v>475</v>
      </c>
      <c r="AM27" t="s">
        <v>495</v>
      </c>
      <c r="AN27" t="s">
        <v>496</v>
      </c>
      <c r="AO27" t="s">
        <v>497</v>
      </c>
      <c r="AP27" t="s">
        <v>498</v>
      </c>
      <c r="AQ27" t="s">
        <v>499</v>
      </c>
      <c r="AR27" t="s">
        <v>500</v>
      </c>
      <c r="AS27" t="s">
        <v>501</v>
      </c>
      <c r="AT27" t="s">
        <v>502</v>
      </c>
      <c r="AU27" t="s">
        <v>503</v>
      </c>
      <c r="AV27" t="s">
        <v>504</v>
      </c>
      <c r="AW27" s="277" t="s">
        <v>476</v>
      </c>
      <c r="AX27" s="277" t="s">
        <v>477</v>
      </c>
    </row>
    <row r="28" spans="2:50">
      <c r="D28" s="230" t="s">
        <v>445</v>
      </c>
      <c r="E28" t="s">
        <v>565</v>
      </c>
      <c r="F28" t="s">
        <v>564</v>
      </c>
      <c r="G28" s="230"/>
      <c r="H28" s="230"/>
      <c r="I28" s="230"/>
      <c r="J28" s="230"/>
      <c r="K28" s="230"/>
      <c r="L28" s="230"/>
      <c r="M28" s="230"/>
      <c r="N28" s="230"/>
      <c r="O28" s="230"/>
      <c r="P28" s="230"/>
      <c r="Q28" s="230"/>
      <c r="R28" s="230"/>
      <c r="S28" s="230"/>
      <c r="T28" s="230"/>
      <c r="U28" s="230">
        <v>3</v>
      </c>
      <c r="V28" s="230"/>
      <c r="W28" s="230">
        <v>4</v>
      </c>
      <c r="X28" s="230">
        <v>4</v>
      </c>
      <c r="Y28" s="230">
        <v>3</v>
      </c>
      <c r="Z28" s="230"/>
      <c r="AA28" s="230"/>
      <c r="AB28" s="230"/>
      <c r="AC28" s="230"/>
      <c r="AD28" s="230"/>
      <c r="AE28" s="230"/>
      <c r="AF28" s="230"/>
      <c r="AG28" s="230"/>
      <c r="AH28" s="230"/>
      <c r="AI28" s="230"/>
      <c r="AJ28" s="230"/>
      <c r="AK28" s="230"/>
      <c r="AL28" s="230"/>
      <c r="AM28" s="230"/>
      <c r="AN28" s="230"/>
      <c r="AO28" s="230"/>
      <c r="AP28" s="230">
        <v>0.9375</v>
      </c>
      <c r="AQ28" s="230"/>
      <c r="AR28" s="230">
        <v>1.25</v>
      </c>
      <c r="AS28" s="230">
        <v>2.5</v>
      </c>
      <c r="AT28" s="230">
        <v>1.875</v>
      </c>
      <c r="AU28" s="230"/>
      <c r="AV28" s="230"/>
      <c r="AW28" s="276">
        <f t="shared" ref="AW28:AW33" si="9">SUM(G28:AA28)</f>
        <v>14</v>
      </c>
      <c r="AX28" s="276">
        <f t="shared" ref="AX28:AX35" si="10">SUMIFS(AB28:AV28, AB28:AV28, "&lt;&gt;")/SUMIFS($AB$25:$AV$25, AB28:AV28, "&lt;&gt;")*100</f>
        <v>87.5</v>
      </c>
    </row>
    <row r="29" spans="2:50">
      <c r="D29" s="230" t="s">
        <v>511</v>
      </c>
      <c r="E29" t="s">
        <v>565</v>
      </c>
      <c r="F29" t="s">
        <v>564</v>
      </c>
      <c r="G29" s="230"/>
      <c r="H29" s="230"/>
      <c r="I29" s="230"/>
      <c r="J29" s="230"/>
      <c r="K29" s="230"/>
      <c r="L29" s="230"/>
      <c r="M29" s="230"/>
      <c r="N29" s="230"/>
      <c r="O29" s="230"/>
      <c r="P29" s="230">
        <v>4</v>
      </c>
      <c r="Q29" s="230">
        <v>3</v>
      </c>
      <c r="R29" s="230"/>
      <c r="S29" s="230"/>
      <c r="T29" s="230">
        <v>4</v>
      </c>
      <c r="U29" s="230"/>
      <c r="V29" s="230">
        <v>2</v>
      </c>
      <c r="W29" s="230"/>
      <c r="X29" s="230"/>
      <c r="Y29" s="230"/>
      <c r="Z29" s="230"/>
      <c r="AA29" s="230">
        <v>4</v>
      </c>
      <c r="AB29" s="230"/>
      <c r="AC29" s="230"/>
      <c r="AD29" s="230"/>
      <c r="AE29" s="230"/>
      <c r="AF29" s="230"/>
      <c r="AG29" s="230"/>
      <c r="AH29" s="230"/>
      <c r="AI29" s="230"/>
      <c r="AJ29" s="230"/>
      <c r="AK29" s="230">
        <v>10</v>
      </c>
      <c r="AL29" s="230">
        <v>7.5</v>
      </c>
      <c r="AM29" s="230"/>
      <c r="AN29" s="230"/>
      <c r="AO29" s="230">
        <v>1.25</v>
      </c>
      <c r="AP29" s="230"/>
      <c r="AQ29" s="230">
        <v>0.625</v>
      </c>
      <c r="AR29" s="230"/>
      <c r="AS29" s="230"/>
      <c r="AT29" s="230"/>
      <c r="AU29" s="230"/>
      <c r="AV29" s="230">
        <v>5</v>
      </c>
      <c r="AW29" s="276">
        <f t="shared" si="9"/>
        <v>17</v>
      </c>
      <c r="AX29" s="276">
        <f t="shared" si="10"/>
        <v>88.63636363636364</v>
      </c>
    </row>
    <row r="30" spans="2:50">
      <c r="D30" s="230" t="s">
        <v>317</v>
      </c>
      <c r="E30" s="230"/>
      <c r="F30" s="230"/>
      <c r="G30" s="230"/>
      <c r="H30" s="230"/>
      <c r="I30" s="230"/>
      <c r="J30" s="230"/>
      <c r="K30" s="230"/>
      <c r="L30" s="230"/>
      <c r="M30" s="230"/>
      <c r="N30" s="230"/>
      <c r="O30" s="230"/>
      <c r="P30" s="230">
        <v>4</v>
      </c>
      <c r="Q30" s="230">
        <v>3</v>
      </c>
      <c r="R30" s="230"/>
      <c r="S30" s="230"/>
      <c r="T30" s="230">
        <v>4</v>
      </c>
      <c r="U30" s="230">
        <v>3</v>
      </c>
      <c r="V30" s="230">
        <v>2</v>
      </c>
      <c r="W30" s="230">
        <v>4</v>
      </c>
      <c r="X30" s="230">
        <v>4</v>
      </c>
      <c r="Y30" s="230">
        <v>3</v>
      </c>
      <c r="Z30" s="230"/>
      <c r="AA30" s="230">
        <v>4</v>
      </c>
      <c r="AB30" s="230"/>
      <c r="AC30" s="230"/>
      <c r="AD30" s="230"/>
      <c r="AE30" s="230"/>
      <c r="AF30" s="230"/>
      <c r="AG30" s="230"/>
      <c r="AH30" s="230"/>
      <c r="AI30" s="230"/>
      <c r="AJ30" s="230"/>
      <c r="AK30" s="230">
        <v>10</v>
      </c>
      <c r="AL30" s="230">
        <v>7.5</v>
      </c>
      <c r="AM30" s="230"/>
      <c r="AN30" s="230"/>
      <c r="AO30" s="230">
        <v>1.25</v>
      </c>
      <c r="AP30" s="230">
        <v>0.9375</v>
      </c>
      <c r="AQ30" s="230">
        <v>0.625</v>
      </c>
      <c r="AR30" s="230">
        <v>1.25</v>
      </c>
      <c r="AS30" s="230">
        <v>2.5</v>
      </c>
      <c r="AT30" s="230">
        <v>1.875</v>
      </c>
      <c r="AU30" s="230"/>
      <c r="AV30" s="230">
        <v>5</v>
      </c>
      <c r="AW30" s="276">
        <f t="shared" si="9"/>
        <v>31</v>
      </c>
      <c r="AX30" s="276">
        <f t="shared" si="10"/>
        <v>88.392857142857139</v>
      </c>
    </row>
    <row r="31" spans="2:50">
      <c r="AW31" s="276">
        <f t="shared" si="9"/>
        <v>0</v>
      </c>
      <c r="AX31" s="276" t="e">
        <f t="shared" si="10"/>
        <v>#DIV/0!</v>
      </c>
    </row>
    <row r="32" spans="2:50">
      <c r="AW32" s="276">
        <f t="shared" si="9"/>
        <v>0</v>
      </c>
      <c r="AX32" s="276" t="e">
        <f t="shared" si="10"/>
        <v>#DIV/0!</v>
      </c>
    </row>
    <row r="33" spans="47:50">
      <c r="AW33" s="276">
        <f t="shared" si="9"/>
        <v>0</v>
      </c>
      <c r="AX33" s="276" t="e">
        <f t="shared" si="10"/>
        <v>#DIV/0!</v>
      </c>
    </row>
    <row r="34" spans="47:50">
      <c r="AW34" s="276">
        <f t="shared" ref="AW34" si="11">SUM(G34:AA34)</f>
        <v>0</v>
      </c>
      <c r="AX34" s="276" t="e">
        <f t="shared" si="10"/>
        <v>#DIV/0!</v>
      </c>
    </row>
    <row r="35" spans="47:50">
      <c r="AW35" s="276">
        <f>SUM(G35:AA35)</f>
        <v>0</v>
      </c>
      <c r="AX35" s="276" t="e">
        <f t="shared" si="10"/>
        <v>#DIV/0!</v>
      </c>
    </row>
    <row r="36" spans="47:50">
      <c r="AU36" s="317"/>
      <c r="AV36" s="317"/>
    </row>
    <row r="37" spans="47:50">
      <c r="AU37" s="317"/>
      <c r="AV37" s="317"/>
    </row>
    <row r="38" spans="47:50">
      <c r="AU38" s="317"/>
      <c r="AV38" s="317"/>
    </row>
    <row r="39" spans="47:50">
      <c r="AU39" s="317"/>
      <c r="AV39" s="317"/>
    </row>
    <row r="46" spans="47:50">
      <c r="AV46" s="316"/>
    </row>
  </sheetData>
  <pageMargins left="0.7" right="0.7" top="0.75" bottom="0.75" header="0.3" footer="0.3"/>
  <pageSetup orientation="portrait"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36A75-C7A3-4628-84C3-4C3302C688B6}">
  <dimension ref="A1:V66"/>
  <sheetViews>
    <sheetView topLeftCell="A8" zoomScale="40" zoomScaleNormal="40" workbookViewId="0">
      <selection activeCell="H55" sqref="H55:J55"/>
    </sheetView>
  </sheetViews>
  <sheetFormatPr defaultColWidth="8.625" defaultRowHeight="14.1"/>
  <cols>
    <col min="1" max="4" width="9.125" style="324" bestFit="1" customWidth="1"/>
    <col min="5" max="5" width="9.625" style="324" bestFit="1" customWidth="1"/>
    <col min="6" max="6" width="8.875" style="324" bestFit="1" customWidth="1"/>
    <col min="7" max="8" width="8.625" style="324"/>
    <col min="9" max="9" width="14.625" style="324" bestFit="1" customWidth="1"/>
    <col min="10" max="10" width="14.75" style="324" bestFit="1" customWidth="1"/>
    <col min="11" max="11" width="15.875" style="324" bestFit="1" customWidth="1"/>
    <col min="12" max="12" width="8.625" style="324"/>
    <col min="13" max="13" width="5.125" style="324" bestFit="1" customWidth="1"/>
    <col min="14" max="15" width="17.375" style="324" bestFit="1" customWidth="1"/>
    <col min="16" max="16" width="19.125" style="325" bestFit="1" customWidth="1"/>
    <col min="17" max="17" width="8.625" style="324"/>
    <col min="18" max="18" width="5.125" style="324" bestFit="1" customWidth="1"/>
    <col min="19" max="19" width="17.375" style="324" bestFit="1" customWidth="1"/>
    <col min="20" max="20" width="9.75" style="324" bestFit="1" customWidth="1"/>
    <col min="21" max="16384" width="8.625" style="324"/>
  </cols>
  <sheetData>
    <row r="1" spans="1:20" ht="26.45" customHeight="1">
      <c r="A1" s="371" t="s">
        <v>584</v>
      </c>
      <c r="B1" s="371"/>
      <c r="C1" s="371"/>
      <c r="D1" s="371"/>
      <c r="E1" s="371"/>
      <c r="F1" s="371"/>
      <c r="G1" s="371"/>
      <c r="H1" s="371"/>
      <c r="I1" s="371"/>
      <c r="J1" s="371"/>
      <c r="K1" s="371"/>
      <c r="L1" s="371"/>
      <c r="M1" s="371"/>
      <c r="N1" s="371"/>
      <c r="O1" s="371"/>
      <c r="P1" s="371"/>
      <c r="Q1" s="371"/>
      <c r="R1" s="371"/>
      <c r="S1" s="371"/>
      <c r="T1" s="371"/>
    </row>
    <row r="3" spans="1:20">
      <c r="A3" s="326" t="s">
        <v>585</v>
      </c>
      <c r="B3" s="326"/>
      <c r="H3" s="372" t="s">
        <v>586</v>
      </c>
      <c r="I3" s="372"/>
      <c r="J3" s="372"/>
      <c r="K3" s="372"/>
      <c r="M3" s="373" t="s">
        <v>587</v>
      </c>
      <c r="N3" s="373"/>
      <c r="O3" s="373"/>
      <c r="P3" s="327"/>
      <c r="R3" s="374" t="s">
        <v>588</v>
      </c>
      <c r="S3" s="374"/>
    </row>
    <row r="4" spans="1:20">
      <c r="A4" s="324" t="s">
        <v>589</v>
      </c>
      <c r="H4" s="328" t="s">
        <v>590</v>
      </c>
      <c r="I4" s="329" t="s">
        <v>591</v>
      </c>
      <c r="J4" s="329" t="s">
        <v>250</v>
      </c>
      <c r="K4" s="328" t="s">
        <v>592</v>
      </c>
      <c r="M4" s="328" t="s">
        <v>590</v>
      </c>
      <c r="N4" s="328" t="s">
        <v>593</v>
      </c>
      <c r="O4" s="329" t="s">
        <v>594</v>
      </c>
      <c r="P4" s="330"/>
      <c r="R4" s="329" t="s">
        <v>590</v>
      </c>
      <c r="S4" s="329" t="s">
        <v>594</v>
      </c>
      <c r="T4" s="329" t="s">
        <v>250</v>
      </c>
    </row>
    <row r="5" spans="1:20">
      <c r="A5" s="324" t="s">
        <v>590</v>
      </c>
      <c r="B5" s="324" t="s">
        <v>595</v>
      </c>
      <c r="C5" s="324" t="s">
        <v>596</v>
      </c>
      <c r="D5" s="324" t="s">
        <v>597</v>
      </c>
      <c r="E5" s="324" t="s">
        <v>598</v>
      </c>
      <c r="F5" s="324" t="s">
        <v>599</v>
      </c>
      <c r="H5" s="331">
        <v>2025</v>
      </c>
      <c r="I5" s="332" t="s">
        <v>595</v>
      </c>
      <c r="J5" s="332">
        <v>3</v>
      </c>
      <c r="K5" s="333" t="str">
        <f>LEFT(I5,4)</f>
        <v>RP01</v>
      </c>
      <c r="M5" s="331">
        <v>2025</v>
      </c>
      <c r="N5" s="332" t="s">
        <v>600</v>
      </c>
      <c r="O5" s="333" t="s">
        <v>601</v>
      </c>
      <c r="R5" s="331">
        <v>2025</v>
      </c>
      <c r="S5" s="332" t="s">
        <v>601</v>
      </c>
      <c r="T5" s="333">
        <v>3</v>
      </c>
    </row>
    <row r="6" spans="1:20">
      <c r="A6" s="324">
        <v>2025</v>
      </c>
      <c r="B6" s="324">
        <v>3</v>
      </c>
      <c r="C6" s="324">
        <v>4</v>
      </c>
      <c r="D6" s="324">
        <v>2</v>
      </c>
      <c r="E6" s="324">
        <v>4</v>
      </c>
      <c r="F6" s="324">
        <v>1</v>
      </c>
      <c r="H6" s="334">
        <v>2025</v>
      </c>
      <c r="I6" s="324" t="s">
        <v>596</v>
      </c>
      <c r="J6" s="324">
        <v>4</v>
      </c>
      <c r="K6" s="335" t="str">
        <f t="shared" ref="K6:K9" si="0">LEFT(I6,4)</f>
        <v>RP02</v>
      </c>
      <c r="M6" s="334">
        <v>2025</v>
      </c>
      <c r="N6" s="324" t="s">
        <v>602</v>
      </c>
      <c r="O6" s="335" t="s">
        <v>603</v>
      </c>
      <c r="R6" s="334">
        <v>2025</v>
      </c>
      <c r="S6" s="324" t="s">
        <v>603</v>
      </c>
      <c r="T6" s="335">
        <v>4</v>
      </c>
    </row>
    <row r="7" spans="1:20">
      <c r="H7" s="334">
        <v>2025</v>
      </c>
      <c r="I7" s="324" t="s">
        <v>597</v>
      </c>
      <c r="J7" s="324">
        <v>2</v>
      </c>
      <c r="K7" s="335" t="str">
        <f t="shared" si="0"/>
        <v>RP03</v>
      </c>
      <c r="M7" s="334">
        <v>2025</v>
      </c>
      <c r="N7" s="324" t="s">
        <v>604</v>
      </c>
      <c r="O7" s="335" t="s">
        <v>605</v>
      </c>
      <c r="R7" s="334">
        <v>2025</v>
      </c>
      <c r="S7" s="324" t="s">
        <v>605</v>
      </c>
      <c r="T7" s="335">
        <v>2</v>
      </c>
    </row>
    <row r="8" spans="1:20">
      <c r="H8" s="334">
        <v>2025</v>
      </c>
      <c r="I8" s="324" t="s">
        <v>598</v>
      </c>
      <c r="J8" s="324">
        <v>4</v>
      </c>
      <c r="K8" s="335" t="str">
        <f t="shared" si="0"/>
        <v>RP04</v>
      </c>
      <c r="M8" s="334">
        <v>2025</v>
      </c>
      <c r="N8" s="324" t="s">
        <v>606</v>
      </c>
      <c r="O8" s="335" t="s">
        <v>607</v>
      </c>
      <c r="R8" s="334">
        <v>2025</v>
      </c>
      <c r="S8" s="324" t="s">
        <v>607</v>
      </c>
      <c r="T8" s="335">
        <v>4</v>
      </c>
    </row>
    <row r="9" spans="1:20">
      <c r="A9" s="324" t="s">
        <v>608</v>
      </c>
      <c r="B9" s="324" t="s">
        <v>600</v>
      </c>
      <c r="C9" s="324" t="s">
        <v>601</v>
      </c>
      <c r="H9" s="336">
        <v>2025</v>
      </c>
      <c r="I9" s="337" t="s">
        <v>599</v>
      </c>
      <c r="J9" s="337">
        <v>1</v>
      </c>
      <c r="K9" s="338" t="str">
        <f t="shared" si="0"/>
        <v>RP05</v>
      </c>
      <c r="M9" s="336">
        <v>2025</v>
      </c>
      <c r="N9" s="337" t="s">
        <v>609</v>
      </c>
      <c r="O9" s="338" t="s">
        <v>610</v>
      </c>
      <c r="R9" s="336">
        <v>2025</v>
      </c>
      <c r="S9" s="337" t="s">
        <v>610</v>
      </c>
      <c r="T9" s="338">
        <v>1</v>
      </c>
    </row>
    <row r="10" spans="1:20">
      <c r="B10" s="324" t="s">
        <v>602</v>
      </c>
      <c r="C10" s="324" t="s">
        <v>603</v>
      </c>
    </row>
    <row r="11" spans="1:20">
      <c r="B11" s="324" t="s">
        <v>604</v>
      </c>
      <c r="C11" s="324" t="s">
        <v>605</v>
      </c>
    </row>
    <row r="12" spans="1:20">
      <c r="B12" s="324" t="s">
        <v>606</v>
      </c>
      <c r="C12" s="324" t="s">
        <v>607</v>
      </c>
    </row>
    <row r="13" spans="1:20">
      <c r="B13" s="324" t="s">
        <v>609</v>
      </c>
      <c r="C13" s="324" t="s">
        <v>610</v>
      </c>
    </row>
    <row r="16" spans="1:20">
      <c r="A16" s="326" t="s">
        <v>611</v>
      </c>
      <c r="B16" s="326"/>
    </row>
    <row r="18" spans="1:22">
      <c r="A18" s="324" t="s">
        <v>590</v>
      </c>
      <c r="B18" s="324" t="s">
        <v>612</v>
      </c>
      <c r="C18" s="324" t="s">
        <v>613</v>
      </c>
      <c r="D18" s="324" t="s">
        <v>614</v>
      </c>
      <c r="E18" s="324" t="s">
        <v>598</v>
      </c>
      <c r="F18" s="339" t="s">
        <v>615</v>
      </c>
      <c r="H18" s="372" t="s">
        <v>586</v>
      </c>
      <c r="I18" s="372"/>
      <c r="J18" s="372"/>
      <c r="K18" s="372"/>
      <c r="M18" s="373" t="s">
        <v>587</v>
      </c>
      <c r="N18" s="373"/>
      <c r="O18" s="373"/>
      <c r="P18" s="327"/>
      <c r="R18" s="374" t="s">
        <v>588</v>
      </c>
      <c r="S18" s="374"/>
    </row>
    <row r="19" spans="1:22">
      <c r="A19" s="324">
        <v>2025</v>
      </c>
      <c r="B19" s="324">
        <v>3</v>
      </c>
      <c r="C19" s="324">
        <v>4</v>
      </c>
      <c r="D19" s="324">
        <v>2</v>
      </c>
      <c r="E19" s="324">
        <v>4</v>
      </c>
      <c r="F19" s="324">
        <v>1</v>
      </c>
      <c r="H19" s="328" t="s">
        <v>590</v>
      </c>
      <c r="I19" s="329" t="s">
        <v>591</v>
      </c>
      <c r="J19" s="329" t="s">
        <v>250</v>
      </c>
      <c r="K19" s="328" t="s">
        <v>592</v>
      </c>
      <c r="M19" s="328" t="s">
        <v>590</v>
      </c>
      <c r="N19" s="328" t="s">
        <v>593</v>
      </c>
      <c r="O19" s="329" t="s">
        <v>594</v>
      </c>
      <c r="P19" s="330"/>
      <c r="R19" s="329" t="s">
        <v>590</v>
      </c>
      <c r="S19" s="329" t="s">
        <v>594</v>
      </c>
      <c r="T19" s="329" t="s">
        <v>250</v>
      </c>
    </row>
    <row r="20" spans="1:22">
      <c r="A20" s="324">
        <v>2026</v>
      </c>
      <c r="B20" s="324">
        <v>4</v>
      </c>
      <c r="C20" s="324">
        <v>3</v>
      </c>
      <c r="D20" s="324">
        <v>2</v>
      </c>
      <c r="E20" s="324">
        <v>4</v>
      </c>
      <c r="H20" s="331">
        <v>2025</v>
      </c>
      <c r="I20" s="332" t="s">
        <v>612</v>
      </c>
      <c r="J20" s="332">
        <v>3</v>
      </c>
      <c r="K20" s="333" t="str">
        <f>LEFT(I20,4)</f>
        <v>RP01</v>
      </c>
      <c r="M20" s="331">
        <v>2025</v>
      </c>
      <c r="N20" s="332" t="s">
        <v>600</v>
      </c>
      <c r="O20" s="333" t="s">
        <v>601</v>
      </c>
      <c r="R20" s="331">
        <v>2025</v>
      </c>
      <c r="S20" s="332" t="s">
        <v>601</v>
      </c>
      <c r="T20" s="333">
        <v>3</v>
      </c>
    </row>
    <row r="21" spans="1:22">
      <c r="H21" s="334">
        <v>2025</v>
      </c>
      <c r="I21" s="324" t="s">
        <v>613</v>
      </c>
      <c r="J21" s="324">
        <v>4</v>
      </c>
      <c r="K21" s="335" t="str">
        <f t="shared" ref="K21:K28" si="1">LEFT(I21,4)</f>
        <v>RP02</v>
      </c>
      <c r="M21" s="334">
        <v>2025</v>
      </c>
      <c r="N21" s="324" t="s">
        <v>602</v>
      </c>
      <c r="O21" s="335" t="s">
        <v>603</v>
      </c>
      <c r="P21" s="340" t="s">
        <v>616</v>
      </c>
      <c r="R21" s="334">
        <v>2025</v>
      </c>
      <c r="S21" s="324" t="s">
        <v>603</v>
      </c>
      <c r="T21" s="335">
        <v>4</v>
      </c>
      <c r="V21" s="341" t="s">
        <v>617</v>
      </c>
    </row>
    <row r="22" spans="1:22">
      <c r="H22" s="334">
        <v>2025</v>
      </c>
      <c r="I22" s="324" t="s">
        <v>614</v>
      </c>
      <c r="J22" s="324">
        <v>2</v>
      </c>
      <c r="K22" s="335" t="str">
        <f t="shared" si="1"/>
        <v>RP03</v>
      </c>
      <c r="M22" s="334">
        <v>2025</v>
      </c>
      <c r="N22" s="324" t="s">
        <v>604</v>
      </c>
      <c r="O22" s="335" t="s">
        <v>605</v>
      </c>
      <c r="R22" s="334">
        <v>2025</v>
      </c>
      <c r="S22" s="324" t="s">
        <v>605</v>
      </c>
      <c r="T22" s="335">
        <v>2</v>
      </c>
      <c r="V22" s="341" t="s">
        <v>618</v>
      </c>
    </row>
    <row r="23" spans="1:22">
      <c r="A23" s="324" t="s">
        <v>608</v>
      </c>
      <c r="B23" s="324" t="s">
        <v>600</v>
      </c>
      <c r="C23" s="324" t="s">
        <v>603</v>
      </c>
      <c r="H23" s="334">
        <v>2025</v>
      </c>
      <c r="I23" s="324" t="s">
        <v>598</v>
      </c>
      <c r="J23" s="324">
        <v>4</v>
      </c>
      <c r="K23" s="335" t="str">
        <f t="shared" si="1"/>
        <v>RP04</v>
      </c>
      <c r="M23" s="334">
        <v>2025</v>
      </c>
      <c r="N23" s="324" t="s">
        <v>606</v>
      </c>
      <c r="O23" s="335" t="s">
        <v>607</v>
      </c>
      <c r="R23" s="334">
        <v>2025</v>
      </c>
      <c r="S23" s="324" t="s">
        <v>607</v>
      </c>
      <c r="T23" s="335">
        <v>4</v>
      </c>
    </row>
    <row r="24" spans="1:22">
      <c r="B24" s="324" t="s">
        <v>602</v>
      </c>
      <c r="C24" s="324" t="s">
        <v>619</v>
      </c>
      <c r="H24" s="334">
        <v>2025</v>
      </c>
      <c r="I24" s="324" t="s">
        <v>599</v>
      </c>
      <c r="J24" s="324">
        <v>1</v>
      </c>
      <c r="K24" s="335" t="str">
        <f t="shared" si="1"/>
        <v>RP05</v>
      </c>
      <c r="M24" s="336">
        <v>2025</v>
      </c>
      <c r="N24" s="337" t="s">
        <v>609</v>
      </c>
      <c r="O24" s="338" t="s">
        <v>610</v>
      </c>
      <c r="R24" s="336">
        <v>2025</v>
      </c>
      <c r="S24" s="337" t="s">
        <v>610</v>
      </c>
      <c r="T24" s="338">
        <v>1</v>
      </c>
    </row>
    <row r="25" spans="1:22">
      <c r="B25" s="324" t="s">
        <v>604</v>
      </c>
      <c r="C25" s="324" t="s">
        <v>620</v>
      </c>
      <c r="H25" s="331">
        <v>2026</v>
      </c>
      <c r="I25" s="332" t="s">
        <v>612</v>
      </c>
      <c r="J25" s="332">
        <v>4</v>
      </c>
      <c r="K25" s="333" t="str">
        <f t="shared" si="1"/>
        <v>RP01</v>
      </c>
      <c r="M25" s="331">
        <v>2026</v>
      </c>
      <c r="N25" s="332" t="s">
        <v>600</v>
      </c>
      <c r="O25" s="333" t="s">
        <v>603</v>
      </c>
      <c r="R25" s="331">
        <v>2026</v>
      </c>
      <c r="S25" s="332" t="s">
        <v>603</v>
      </c>
      <c r="T25" s="333">
        <v>4</v>
      </c>
      <c r="V25" s="341" t="s">
        <v>621</v>
      </c>
    </row>
    <row r="26" spans="1:22">
      <c r="B26" s="324" t="s">
        <v>606</v>
      </c>
      <c r="C26" s="324" t="s">
        <v>607</v>
      </c>
      <c r="H26" s="334">
        <v>2026</v>
      </c>
      <c r="I26" s="324" t="s">
        <v>613</v>
      </c>
      <c r="J26" s="324">
        <v>3</v>
      </c>
      <c r="K26" s="335" t="str">
        <f t="shared" si="1"/>
        <v>RP02</v>
      </c>
      <c r="M26" s="334">
        <v>2026</v>
      </c>
      <c r="N26" s="324" t="s">
        <v>602</v>
      </c>
      <c r="O26" s="335" t="s">
        <v>619</v>
      </c>
      <c r="R26" s="334">
        <v>2026</v>
      </c>
      <c r="S26" s="324" t="s">
        <v>619</v>
      </c>
      <c r="T26" s="335">
        <v>3</v>
      </c>
    </row>
    <row r="27" spans="1:22">
      <c r="H27" s="334">
        <v>2026</v>
      </c>
      <c r="I27" s="324" t="s">
        <v>614</v>
      </c>
      <c r="J27" s="324">
        <v>2</v>
      </c>
      <c r="K27" s="335" t="str">
        <f t="shared" si="1"/>
        <v>RP03</v>
      </c>
      <c r="M27" s="334">
        <v>2026</v>
      </c>
      <c r="N27" s="324" t="s">
        <v>604</v>
      </c>
      <c r="O27" s="335" t="s">
        <v>620</v>
      </c>
      <c r="R27" s="334">
        <v>2026</v>
      </c>
      <c r="S27" s="324" t="s">
        <v>620</v>
      </c>
      <c r="T27" s="335">
        <v>2</v>
      </c>
    </row>
    <row r="28" spans="1:22">
      <c r="H28" s="334">
        <v>2026</v>
      </c>
      <c r="I28" s="324" t="s">
        <v>598</v>
      </c>
      <c r="J28" s="324">
        <v>4</v>
      </c>
      <c r="K28" s="335" t="str">
        <f t="shared" si="1"/>
        <v>RP04</v>
      </c>
      <c r="M28" s="336">
        <v>2026</v>
      </c>
      <c r="N28" s="337" t="s">
        <v>606</v>
      </c>
      <c r="O28" s="338" t="s">
        <v>607</v>
      </c>
      <c r="R28" s="336">
        <v>2026</v>
      </c>
      <c r="S28" s="337" t="s">
        <v>607</v>
      </c>
      <c r="T28" s="338">
        <v>4</v>
      </c>
    </row>
    <row r="29" spans="1:22">
      <c r="H29" s="336">
        <v>2026</v>
      </c>
      <c r="I29" s="337" t="s">
        <v>599</v>
      </c>
      <c r="J29" s="337"/>
      <c r="K29" s="338" t="str">
        <f>LEFT(I29,4)</f>
        <v>RP05</v>
      </c>
    </row>
    <row r="35" spans="1:20" ht="27.6" customHeight="1">
      <c r="A35" s="371" t="s">
        <v>622</v>
      </c>
      <c r="B35" s="371"/>
      <c r="C35" s="371"/>
      <c r="D35" s="371"/>
      <c r="E35" s="371"/>
      <c r="F35" s="371"/>
      <c r="G35" s="371"/>
      <c r="H35" s="371"/>
      <c r="I35" s="371"/>
      <c r="J35" s="371"/>
      <c r="K35" s="371"/>
      <c r="L35" s="371"/>
      <c r="M35" s="371"/>
      <c r="N35" s="371"/>
      <c r="O35" s="371"/>
      <c r="P35" s="371"/>
      <c r="Q35" s="371"/>
      <c r="R35" s="371"/>
      <c r="S35" s="371"/>
      <c r="T35" s="371"/>
    </row>
    <row r="37" spans="1:20">
      <c r="A37" s="326" t="s">
        <v>585</v>
      </c>
      <c r="B37" s="326"/>
      <c r="H37" s="372" t="s">
        <v>586</v>
      </c>
      <c r="I37" s="372"/>
      <c r="J37" s="372"/>
      <c r="K37" s="342"/>
      <c r="M37" s="373" t="s">
        <v>587</v>
      </c>
      <c r="N37" s="373"/>
      <c r="P37" s="327"/>
      <c r="R37" s="374" t="s">
        <v>588</v>
      </c>
      <c r="S37" s="374"/>
    </row>
    <row r="38" spans="1:20">
      <c r="A38" s="324" t="s">
        <v>589</v>
      </c>
      <c r="H38" s="328" t="s">
        <v>590</v>
      </c>
      <c r="I38" s="328" t="s">
        <v>591</v>
      </c>
      <c r="J38" s="329" t="s">
        <v>250</v>
      </c>
      <c r="K38" s="329"/>
      <c r="M38" s="328" t="s">
        <v>590</v>
      </c>
      <c r="N38" s="328" t="s">
        <v>594</v>
      </c>
      <c r="P38" s="330"/>
      <c r="R38" s="329" t="s">
        <v>590</v>
      </c>
      <c r="S38" s="329" t="s">
        <v>594</v>
      </c>
      <c r="T38" s="329" t="s">
        <v>250</v>
      </c>
    </row>
    <row r="39" spans="1:20">
      <c r="A39" s="324" t="s">
        <v>590</v>
      </c>
      <c r="B39" s="324" t="s">
        <v>601</v>
      </c>
      <c r="C39" s="324" t="s">
        <v>603</v>
      </c>
      <c r="D39" s="324" t="s">
        <v>605</v>
      </c>
      <c r="E39" s="324" t="s">
        <v>607</v>
      </c>
      <c r="F39" s="324" t="s">
        <v>610</v>
      </c>
      <c r="H39" s="331">
        <v>2025</v>
      </c>
      <c r="I39" s="332" t="s">
        <v>601</v>
      </c>
      <c r="J39" s="333">
        <v>3</v>
      </c>
      <c r="M39" s="331">
        <v>2025</v>
      </c>
      <c r="N39" s="333" t="s">
        <v>601</v>
      </c>
      <c r="R39" s="331">
        <v>2025</v>
      </c>
      <c r="S39" s="332" t="s">
        <v>601</v>
      </c>
      <c r="T39" s="333">
        <v>3</v>
      </c>
    </row>
    <row r="40" spans="1:20">
      <c r="A40" s="324">
        <v>2025</v>
      </c>
      <c r="B40" s="324">
        <v>3</v>
      </c>
      <c r="C40" s="324">
        <v>4</v>
      </c>
      <c r="D40" s="324">
        <v>2</v>
      </c>
      <c r="E40" s="324">
        <v>4</v>
      </c>
      <c r="F40" s="324">
        <v>1</v>
      </c>
      <c r="H40" s="334">
        <v>2025</v>
      </c>
      <c r="I40" s="324" t="s">
        <v>603</v>
      </c>
      <c r="J40" s="335">
        <v>4</v>
      </c>
      <c r="M40" s="334">
        <v>2025</v>
      </c>
      <c r="N40" s="335" t="s">
        <v>603</v>
      </c>
      <c r="R40" s="343">
        <v>2025</v>
      </c>
      <c r="S40" s="344" t="s">
        <v>603</v>
      </c>
      <c r="T40" s="345">
        <v>4</v>
      </c>
    </row>
    <row r="41" spans="1:20">
      <c r="H41" s="334">
        <v>2025</v>
      </c>
      <c r="I41" s="324" t="s">
        <v>605</v>
      </c>
      <c r="J41" s="335">
        <v>2</v>
      </c>
      <c r="M41" s="334">
        <v>2025</v>
      </c>
      <c r="N41" s="335" t="s">
        <v>605</v>
      </c>
      <c r="R41" s="334">
        <v>2025</v>
      </c>
      <c r="S41" s="324" t="s">
        <v>605</v>
      </c>
      <c r="T41" s="335">
        <v>2</v>
      </c>
    </row>
    <row r="42" spans="1:20">
      <c r="H42" s="334">
        <v>2025</v>
      </c>
      <c r="I42" s="324" t="s">
        <v>607</v>
      </c>
      <c r="J42" s="335">
        <v>4</v>
      </c>
      <c r="M42" s="334">
        <v>2025</v>
      </c>
      <c r="N42" s="335" t="s">
        <v>607</v>
      </c>
      <c r="R42" s="343">
        <v>2025</v>
      </c>
      <c r="S42" s="344" t="s">
        <v>607</v>
      </c>
      <c r="T42" s="345">
        <v>4</v>
      </c>
    </row>
    <row r="43" spans="1:20">
      <c r="A43" s="324" t="s">
        <v>608</v>
      </c>
      <c r="B43" s="324">
        <v>1</v>
      </c>
      <c r="C43" s="324" t="s">
        <v>601</v>
      </c>
      <c r="H43" s="336">
        <v>2025</v>
      </c>
      <c r="I43" s="337" t="s">
        <v>610</v>
      </c>
      <c r="J43" s="338">
        <v>1</v>
      </c>
      <c r="M43" s="336">
        <v>2025</v>
      </c>
      <c r="N43" s="338" t="s">
        <v>610</v>
      </c>
      <c r="R43" s="346">
        <v>2025</v>
      </c>
      <c r="S43" s="347" t="s">
        <v>610</v>
      </c>
      <c r="T43" s="348">
        <v>1</v>
      </c>
    </row>
    <row r="44" spans="1:20">
      <c r="B44" s="324">
        <v>2</v>
      </c>
      <c r="C44" s="324" t="s">
        <v>603</v>
      </c>
    </row>
    <row r="45" spans="1:20">
      <c r="B45" s="324">
        <v>3</v>
      </c>
      <c r="C45" s="324" t="s">
        <v>605</v>
      </c>
    </row>
    <row r="46" spans="1:20">
      <c r="B46" s="324">
        <v>4</v>
      </c>
      <c r="C46" s="324" t="s">
        <v>607</v>
      </c>
    </row>
    <row r="47" spans="1:20">
      <c r="B47" s="324">
        <v>5</v>
      </c>
      <c r="C47" s="324" t="s">
        <v>610</v>
      </c>
    </row>
    <row r="53" spans="1:22">
      <c r="A53" s="326" t="s">
        <v>611</v>
      </c>
      <c r="B53" s="326"/>
    </row>
    <row r="55" spans="1:22">
      <c r="A55" s="324" t="s">
        <v>590</v>
      </c>
      <c r="B55" s="324" t="s">
        <v>603</v>
      </c>
      <c r="C55" s="324" t="s">
        <v>619</v>
      </c>
      <c r="D55" s="324" t="s">
        <v>620</v>
      </c>
      <c r="E55" s="324" t="s">
        <v>607</v>
      </c>
      <c r="F55" s="339" t="s">
        <v>610</v>
      </c>
      <c r="H55" s="372" t="s">
        <v>586</v>
      </c>
      <c r="I55" s="372"/>
      <c r="J55" s="372"/>
      <c r="K55" s="342"/>
      <c r="M55" s="373" t="s">
        <v>587</v>
      </c>
      <c r="N55" s="373"/>
      <c r="P55" s="327"/>
      <c r="R55" s="374" t="s">
        <v>588</v>
      </c>
      <c r="S55" s="374"/>
    </row>
    <row r="56" spans="1:22">
      <c r="A56" s="324">
        <v>2025</v>
      </c>
      <c r="B56" s="324">
        <v>3</v>
      </c>
      <c r="C56" s="324">
        <v>4</v>
      </c>
      <c r="D56" s="324">
        <v>2</v>
      </c>
      <c r="E56" s="324">
        <v>4</v>
      </c>
      <c r="F56" s="324">
        <v>1</v>
      </c>
      <c r="H56" s="328" t="s">
        <v>590</v>
      </c>
      <c r="I56" s="328" t="s">
        <v>591</v>
      </c>
      <c r="J56" s="329" t="s">
        <v>250</v>
      </c>
      <c r="K56" s="329"/>
      <c r="M56" s="328" t="s">
        <v>590</v>
      </c>
      <c r="N56" s="328" t="s">
        <v>594</v>
      </c>
      <c r="P56" s="330"/>
      <c r="R56" s="329" t="s">
        <v>590</v>
      </c>
      <c r="S56" s="329" t="s">
        <v>594</v>
      </c>
      <c r="T56" s="329" t="s">
        <v>250</v>
      </c>
    </row>
    <row r="57" spans="1:22">
      <c r="A57" s="324">
        <v>2026</v>
      </c>
      <c r="B57" s="324">
        <v>4</v>
      </c>
      <c r="C57" s="324">
        <v>3</v>
      </c>
      <c r="D57" s="324">
        <v>2</v>
      </c>
      <c r="E57" s="324">
        <v>4</v>
      </c>
      <c r="H57" s="331">
        <v>2025</v>
      </c>
      <c r="I57" s="332" t="s">
        <v>603</v>
      </c>
      <c r="J57" s="333">
        <v>3</v>
      </c>
      <c r="M57" s="331">
        <v>2025</v>
      </c>
      <c r="N57" s="333" t="s">
        <v>601</v>
      </c>
      <c r="R57" s="349">
        <v>2025</v>
      </c>
      <c r="S57" s="350" t="s">
        <v>603</v>
      </c>
      <c r="T57" s="351">
        <v>3</v>
      </c>
      <c r="V57" s="341" t="s">
        <v>623</v>
      </c>
    </row>
    <row r="58" spans="1:22">
      <c r="H58" s="334">
        <v>2025</v>
      </c>
      <c r="I58" s="324" t="s">
        <v>619</v>
      </c>
      <c r="J58" s="335">
        <v>4</v>
      </c>
      <c r="M58" s="334">
        <v>2025</v>
      </c>
      <c r="N58" s="335" t="s">
        <v>603</v>
      </c>
      <c r="R58" s="343">
        <v>2025</v>
      </c>
      <c r="S58" s="344" t="s">
        <v>607</v>
      </c>
      <c r="T58" s="345">
        <v>4</v>
      </c>
      <c r="V58" s="352" t="s">
        <v>624</v>
      </c>
    </row>
    <row r="59" spans="1:22">
      <c r="H59" s="334">
        <v>2025</v>
      </c>
      <c r="I59" s="324" t="s">
        <v>620</v>
      </c>
      <c r="J59" s="335">
        <v>2</v>
      </c>
      <c r="M59" s="334">
        <v>2025</v>
      </c>
      <c r="N59" s="335" t="s">
        <v>605</v>
      </c>
      <c r="R59" s="346">
        <v>2025</v>
      </c>
      <c r="S59" s="347" t="s">
        <v>610</v>
      </c>
      <c r="T59" s="348">
        <v>1</v>
      </c>
    </row>
    <row r="60" spans="1:22">
      <c r="A60" s="324" t="s">
        <v>608</v>
      </c>
      <c r="B60" s="324">
        <v>1</v>
      </c>
      <c r="C60" s="324" t="s">
        <v>603</v>
      </c>
      <c r="H60" s="334">
        <v>2025</v>
      </c>
      <c r="I60" s="324" t="s">
        <v>607</v>
      </c>
      <c r="J60" s="335">
        <v>4</v>
      </c>
      <c r="M60" s="334">
        <v>2025</v>
      </c>
      <c r="N60" s="335" t="s">
        <v>607</v>
      </c>
      <c r="R60" s="331">
        <v>2026</v>
      </c>
      <c r="S60" s="332" t="s">
        <v>603</v>
      </c>
      <c r="T60" s="333">
        <v>4</v>
      </c>
    </row>
    <row r="61" spans="1:22">
      <c r="B61" s="324">
        <v>2</v>
      </c>
      <c r="C61" s="324" t="s">
        <v>619</v>
      </c>
      <c r="H61" s="336">
        <v>2025</v>
      </c>
      <c r="I61" s="337" t="s">
        <v>610</v>
      </c>
      <c r="J61" s="338">
        <v>1</v>
      </c>
      <c r="M61" s="336">
        <v>2025</v>
      </c>
      <c r="N61" s="338" t="s">
        <v>610</v>
      </c>
      <c r="R61" s="334">
        <v>2026</v>
      </c>
      <c r="S61" s="324" t="s">
        <v>619</v>
      </c>
      <c r="T61" s="335">
        <v>3</v>
      </c>
    </row>
    <row r="62" spans="1:22">
      <c r="B62" s="324">
        <v>3</v>
      </c>
      <c r="C62" s="324" t="s">
        <v>620</v>
      </c>
      <c r="H62" s="331">
        <v>2026</v>
      </c>
      <c r="I62" s="332" t="s">
        <v>603</v>
      </c>
      <c r="J62" s="333">
        <v>4</v>
      </c>
      <c r="M62" s="331">
        <v>2026</v>
      </c>
      <c r="N62" s="333" t="s">
        <v>603</v>
      </c>
      <c r="R62" s="334">
        <v>2026</v>
      </c>
      <c r="S62" s="324" t="s">
        <v>620</v>
      </c>
      <c r="T62" s="335">
        <v>2</v>
      </c>
    </row>
    <row r="63" spans="1:22">
      <c r="B63" s="324">
        <v>4</v>
      </c>
      <c r="C63" s="324" t="s">
        <v>607</v>
      </c>
      <c r="H63" s="334">
        <v>2026</v>
      </c>
      <c r="I63" s="324" t="s">
        <v>619</v>
      </c>
      <c r="J63" s="335">
        <v>3</v>
      </c>
      <c r="M63" s="334">
        <v>2026</v>
      </c>
      <c r="N63" s="335" t="s">
        <v>619</v>
      </c>
      <c r="R63" s="336">
        <v>2026</v>
      </c>
      <c r="S63" s="337" t="s">
        <v>607</v>
      </c>
      <c r="T63" s="338">
        <v>4</v>
      </c>
    </row>
    <row r="64" spans="1:22">
      <c r="H64" s="334">
        <v>2026</v>
      </c>
      <c r="I64" s="324" t="s">
        <v>620</v>
      </c>
      <c r="J64" s="335">
        <v>2</v>
      </c>
      <c r="M64" s="334">
        <v>2026</v>
      </c>
      <c r="N64" s="335" t="s">
        <v>620</v>
      </c>
    </row>
    <row r="65" spans="8:14">
      <c r="H65" s="334">
        <v>2026</v>
      </c>
      <c r="I65" s="324" t="s">
        <v>607</v>
      </c>
      <c r="J65" s="335">
        <v>4</v>
      </c>
      <c r="M65" s="336">
        <v>2026</v>
      </c>
      <c r="N65" s="338" t="s">
        <v>607</v>
      </c>
    </row>
    <row r="66" spans="8:14">
      <c r="H66" s="336">
        <v>2026</v>
      </c>
      <c r="I66" s="337" t="s">
        <v>610</v>
      </c>
      <c r="J66" s="338"/>
    </row>
  </sheetData>
  <mergeCells count="14">
    <mergeCell ref="A35:T35"/>
    <mergeCell ref="H37:J37"/>
    <mergeCell ref="M37:N37"/>
    <mergeCell ref="R37:S37"/>
    <mergeCell ref="H55:J55"/>
    <mergeCell ref="M55:N55"/>
    <mergeCell ref="R55:S55"/>
    <mergeCell ref="A1:T1"/>
    <mergeCell ref="H3:K3"/>
    <mergeCell ref="M3:O3"/>
    <mergeCell ref="R3:S3"/>
    <mergeCell ref="H18:K18"/>
    <mergeCell ref="M18:O18"/>
    <mergeCell ref="R18:S18"/>
  </mergeCell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BB8D5-4897-4A6F-9E68-1F436CC09BEA}">
  <sheetPr>
    <tabColor theme="1"/>
  </sheetPr>
  <dimension ref="A1:DE94"/>
  <sheetViews>
    <sheetView topLeftCell="BV1" zoomScale="70" zoomScaleNormal="70" workbookViewId="0">
      <selection activeCell="CU11" sqref="CU11"/>
    </sheetView>
  </sheetViews>
  <sheetFormatPr defaultRowHeight="14.1"/>
  <cols>
    <col min="1" max="2" width="56" hidden="1" customWidth="1"/>
    <col min="3" max="4" width="0" hidden="1" customWidth="1"/>
    <col min="5" max="5" width="8.875" hidden="1" customWidth="1"/>
    <col min="6" max="9" width="8.625" hidden="1" customWidth="1"/>
    <col min="10" max="10" width="30.5" hidden="1" customWidth="1"/>
    <col min="11" max="13" width="8.625" hidden="1" customWidth="1"/>
    <col min="14" max="17" width="0" hidden="1" customWidth="1"/>
    <col min="18" max="18" width="5.75" hidden="1" customWidth="1"/>
    <col min="19" max="28" width="0" hidden="1" customWidth="1"/>
    <col min="29" max="29" width="33" hidden="1" customWidth="1"/>
    <col min="30" max="33" width="0" hidden="1" customWidth="1"/>
    <col min="34" max="34" width="49.375" hidden="1" customWidth="1"/>
    <col min="35" max="35" width="16.125" hidden="1" customWidth="1"/>
    <col min="36" max="36" width="18.125" hidden="1" customWidth="1"/>
    <col min="37" max="44" width="8.625" hidden="1" customWidth="1"/>
    <col min="45" max="45" width="14.375" hidden="1" customWidth="1"/>
    <col min="46" max="46" width="14.25" hidden="1" customWidth="1"/>
    <col min="47" max="47" width="12.375" hidden="1" customWidth="1"/>
    <col min="48" max="55" width="0" hidden="1" customWidth="1"/>
    <col min="56" max="56" width="12.5" hidden="1" customWidth="1"/>
    <col min="57" max="57" width="11.875" hidden="1" customWidth="1"/>
    <col min="58" max="59" width="0" hidden="1" customWidth="1"/>
    <col min="75" max="75" width="5.625" hidden="1" customWidth="1"/>
    <col min="76" max="76" width="36.25" hidden="1" customWidth="1"/>
    <col min="77" max="77" width="35.875" hidden="1" customWidth="1"/>
    <col min="78" max="78" width="25" hidden="1" customWidth="1"/>
    <col min="79" max="79" width="0" hidden="1" customWidth="1"/>
    <col min="80" max="80" width="5.625" hidden="1" customWidth="1"/>
    <col min="81" max="81" width="38.5" hidden="1" customWidth="1"/>
    <col min="82" max="82" width="36.375" hidden="1" customWidth="1"/>
    <col min="83" max="83" width="0" hidden="1" customWidth="1"/>
    <col min="84" max="84" width="5.875" hidden="1" customWidth="1"/>
    <col min="85" max="85" width="32.75" hidden="1" customWidth="1"/>
    <col min="86" max="86" width="37.875" hidden="1" customWidth="1"/>
    <col min="87" max="87" width="0" hidden="1" customWidth="1"/>
    <col min="88" max="88" width="5.875" hidden="1" customWidth="1"/>
    <col min="89" max="89" width="37.625" hidden="1" customWidth="1"/>
    <col min="90" max="90" width="37.75" hidden="1" customWidth="1"/>
    <col min="91" max="91" width="0" hidden="1" customWidth="1"/>
    <col min="92" max="92" width="5.625" hidden="1" customWidth="1"/>
    <col min="93" max="93" width="39.875" hidden="1" customWidth="1"/>
    <col min="94" max="94" width="36.875" hidden="1" customWidth="1"/>
    <col min="95" max="96" width="0" hidden="1" customWidth="1"/>
    <col min="97" max="97" width="6.125" bestFit="1" customWidth="1"/>
    <col min="98" max="98" width="18.25" bestFit="1" customWidth="1"/>
    <col min="99" max="99" width="40.125" bestFit="1" customWidth="1"/>
    <col min="100" max="100" width="5.875" bestFit="1" customWidth="1"/>
    <col min="101" max="101" width="40.125" customWidth="1"/>
    <col min="102" max="102" width="10.125" bestFit="1" customWidth="1"/>
    <col min="103" max="103" width="10.125" customWidth="1"/>
    <col min="106" max="106" width="17.625" bestFit="1" customWidth="1"/>
    <col min="107" max="107" width="14" bestFit="1" customWidth="1"/>
    <col min="109" max="109" width="10.5" bestFit="1" customWidth="1"/>
  </cols>
  <sheetData>
    <row r="1" spans="1:108" ht="16.5">
      <c r="A1" s="212" t="s">
        <v>625</v>
      </c>
      <c r="B1" s="213"/>
      <c r="E1">
        <v>4</v>
      </c>
      <c r="F1">
        <v>30</v>
      </c>
      <c r="G1">
        <v>51</v>
      </c>
      <c r="H1">
        <v>72</v>
      </c>
      <c r="I1">
        <v>91</v>
      </c>
      <c r="BW1" s="312" t="s">
        <v>626</v>
      </c>
      <c r="BX1" s="312" t="s">
        <v>424</v>
      </c>
      <c r="BY1" s="312" t="s">
        <v>627</v>
      </c>
      <c r="BZ1" s="312" t="s">
        <v>423</v>
      </c>
      <c r="CB1" s="312" t="s">
        <v>626</v>
      </c>
      <c r="CC1" s="312" t="s">
        <v>628</v>
      </c>
      <c r="CD1" s="312" t="s">
        <v>627</v>
      </c>
      <c r="CF1" s="312" t="s">
        <v>626</v>
      </c>
      <c r="CG1" s="312" t="s">
        <v>629</v>
      </c>
      <c r="CH1" s="312" t="s">
        <v>627</v>
      </c>
      <c r="CJ1" s="312" t="s">
        <v>626</v>
      </c>
      <c r="CK1" s="312" t="s">
        <v>630</v>
      </c>
      <c r="CL1" s="312" t="s">
        <v>627</v>
      </c>
      <c r="CN1" s="312" t="s">
        <v>626</v>
      </c>
      <c r="CO1" s="312" t="s">
        <v>631</v>
      </c>
      <c r="CP1" s="312" t="s">
        <v>627</v>
      </c>
      <c r="CS1" s="312" t="s">
        <v>626</v>
      </c>
      <c r="CT1" s="312" t="s">
        <v>424</v>
      </c>
      <c r="CU1" s="312" t="s">
        <v>627</v>
      </c>
      <c r="CV1" s="312" t="s">
        <v>626</v>
      </c>
      <c r="CW1" s="312" t="s">
        <v>632</v>
      </c>
      <c r="CX1" s="312" t="s">
        <v>423</v>
      </c>
      <c r="CY1" s="312" t="s">
        <v>98</v>
      </c>
      <c r="DB1" s="184" t="s">
        <v>332</v>
      </c>
      <c r="DC1" t="s">
        <v>633</v>
      </c>
    </row>
    <row r="2" spans="1:108" ht="16.5">
      <c r="A2" s="214" t="s">
        <v>634</v>
      </c>
      <c r="B2" s="215" t="s">
        <v>635</v>
      </c>
      <c r="E2" s="197" t="s">
        <v>636</v>
      </c>
      <c r="F2" s="198" t="s">
        <v>637</v>
      </c>
      <c r="G2" s="198" t="s">
        <v>638</v>
      </c>
      <c r="H2" s="198" t="s">
        <v>639</v>
      </c>
      <c r="I2" s="198" t="s">
        <v>640</v>
      </c>
      <c r="J2" s="198" t="s">
        <v>95</v>
      </c>
      <c r="R2" s="192">
        <v>4</v>
      </c>
      <c r="S2" s="192" t="s">
        <v>641</v>
      </c>
      <c r="AH2" s="238" t="s">
        <v>257</v>
      </c>
      <c r="AI2" s="239">
        <v>25</v>
      </c>
      <c r="AJ2" s="239">
        <v>10</v>
      </c>
      <c r="AK2" s="239">
        <v>20</v>
      </c>
      <c r="AL2" s="239">
        <v>5</v>
      </c>
      <c r="AM2" s="239">
        <v>5</v>
      </c>
      <c r="AN2" s="239">
        <v>10</v>
      </c>
      <c r="AO2" s="239">
        <v>10</v>
      </c>
      <c r="AP2" s="239">
        <v>5</v>
      </c>
      <c r="AQ2" s="239">
        <v>10</v>
      </c>
      <c r="AR2" s="239">
        <v>25</v>
      </c>
      <c r="AS2" s="239">
        <v>10</v>
      </c>
      <c r="AT2" s="239">
        <v>20</v>
      </c>
      <c r="AU2" s="239">
        <v>5</v>
      </c>
      <c r="AV2" s="239">
        <v>5</v>
      </c>
      <c r="AW2" s="239">
        <v>10</v>
      </c>
      <c r="AX2" s="239">
        <v>10</v>
      </c>
      <c r="AY2" s="239">
        <v>5</v>
      </c>
      <c r="AZ2" s="239">
        <v>10</v>
      </c>
      <c r="BW2" s="62">
        <v>1</v>
      </c>
      <c r="BX2" s="62" t="s">
        <v>642</v>
      </c>
      <c r="BY2" s="62" t="s">
        <v>643</v>
      </c>
      <c r="BZ2" s="62" t="s">
        <v>644</v>
      </c>
      <c r="CB2" s="62">
        <v>1</v>
      </c>
      <c r="CC2" s="62" t="s">
        <v>642</v>
      </c>
      <c r="CD2" s="62" t="s">
        <v>645</v>
      </c>
      <c r="CF2" s="62">
        <v>1</v>
      </c>
      <c r="CG2" s="62" t="s">
        <v>642</v>
      </c>
      <c r="CH2" s="62" t="s">
        <v>646</v>
      </c>
      <c r="CJ2" s="62">
        <v>1</v>
      </c>
      <c r="CK2" s="62" t="s">
        <v>557</v>
      </c>
      <c r="CL2" s="62" t="s">
        <v>647</v>
      </c>
      <c r="CN2" s="62">
        <v>1</v>
      </c>
      <c r="CO2" s="62" t="s">
        <v>648</v>
      </c>
      <c r="CP2" s="62" t="s">
        <v>649</v>
      </c>
      <c r="CS2" s="62">
        <v>1</v>
      </c>
      <c r="CT2" s="62" t="s">
        <v>642</v>
      </c>
      <c r="CU2" s="62" t="s">
        <v>650</v>
      </c>
      <c r="CV2" s="62">
        <v>7</v>
      </c>
      <c r="CW2" s="62" t="s">
        <v>642</v>
      </c>
      <c r="CX2" s="62" t="s">
        <v>644</v>
      </c>
      <c r="CY2" s="62"/>
      <c r="DB2" s="183" t="s">
        <v>557</v>
      </c>
      <c r="DC2">
        <v>1</v>
      </c>
      <c r="DD2" t="s">
        <v>137</v>
      </c>
    </row>
    <row r="3" spans="1:108">
      <c r="A3" s="216" t="s">
        <v>651</v>
      </c>
      <c r="B3" s="216" t="s">
        <v>651</v>
      </c>
      <c r="E3" s="188">
        <v>5</v>
      </c>
      <c r="F3" s="188">
        <v>31</v>
      </c>
      <c r="G3" s="188">
        <v>52</v>
      </c>
      <c r="H3" s="188">
        <v>73</v>
      </c>
      <c r="I3" s="188">
        <v>92</v>
      </c>
      <c r="J3" s="188" t="s">
        <v>652</v>
      </c>
      <c r="K3" t="s">
        <v>653</v>
      </c>
      <c r="L3" t="s">
        <v>653</v>
      </c>
      <c r="M3" s="188" t="s">
        <v>653</v>
      </c>
      <c r="N3" s="188" t="s">
        <v>653</v>
      </c>
      <c r="O3" s="188" t="s">
        <v>653</v>
      </c>
      <c r="P3">
        <v>1</v>
      </c>
      <c r="R3" s="192">
        <v>30</v>
      </c>
      <c r="S3" s="192" t="s">
        <v>628</v>
      </c>
      <c r="X3" s="187">
        <v>5</v>
      </c>
      <c r="Y3" s="188">
        <v>31</v>
      </c>
      <c r="Z3" s="188">
        <v>52</v>
      </c>
      <c r="AA3" s="188">
        <v>73</v>
      </c>
      <c r="AB3" s="188">
        <v>92</v>
      </c>
      <c r="AC3" s="187" t="s">
        <v>652</v>
      </c>
      <c r="AD3" s="64"/>
      <c r="AH3" s="240" t="s">
        <v>453</v>
      </c>
      <c r="AI3" s="240" t="s">
        <v>454</v>
      </c>
      <c r="AJ3" s="240" t="s">
        <v>455</v>
      </c>
      <c r="AK3" s="240" t="s">
        <v>456</v>
      </c>
      <c r="AL3" s="240" t="s">
        <v>457</v>
      </c>
      <c r="AM3" s="240" t="s">
        <v>458</v>
      </c>
      <c r="AN3" s="240" t="s">
        <v>459</v>
      </c>
      <c r="AO3" s="240" t="s">
        <v>460</v>
      </c>
      <c r="AP3" s="240" t="s">
        <v>461</v>
      </c>
      <c r="AQ3" s="240" t="s">
        <v>462</v>
      </c>
      <c r="AR3" s="240" t="s">
        <v>465</v>
      </c>
      <c r="AS3" s="240" t="s">
        <v>466</v>
      </c>
      <c r="AT3" s="240" t="s">
        <v>467</v>
      </c>
      <c r="AU3" s="240" t="s">
        <v>468</v>
      </c>
      <c r="AV3" s="240" t="s">
        <v>469</v>
      </c>
      <c r="AW3" s="240" t="s">
        <v>470</v>
      </c>
      <c r="AX3" s="240" t="s">
        <v>471</v>
      </c>
      <c r="AY3" s="240" t="s">
        <v>472</v>
      </c>
      <c r="AZ3" s="240" t="s">
        <v>473</v>
      </c>
      <c r="BW3" s="62">
        <v>2</v>
      </c>
      <c r="BX3" s="62" t="s">
        <v>654</v>
      </c>
      <c r="BY3" s="62" t="s">
        <v>655</v>
      </c>
      <c r="BZ3" s="62" t="s">
        <v>644</v>
      </c>
      <c r="CB3" s="62">
        <v>2</v>
      </c>
      <c r="CC3" s="62" t="s">
        <v>656</v>
      </c>
      <c r="CD3" s="62" t="s">
        <v>657</v>
      </c>
      <c r="CF3" s="62">
        <v>2</v>
      </c>
      <c r="CG3" s="62" t="s">
        <v>656</v>
      </c>
      <c r="CH3" s="62" t="s">
        <v>658</v>
      </c>
      <c r="CJ3" s="62">
        <v>2</v>
      </c>
      <c r="CK3" s="62" t="s">
        <v>642</v>
      </c>
      <c r="CL3" s="62" t="s">
        <v>659</v>
      </c>
      <c r="CN3" s="62">
        <v>2</v>
      </c>
      <c r="CO3" s="62" t="s">
        <v>642</v>
      </c>
      <c r="CP3" s="62" t="s">
        <v>660</v>
      </c>
      <c r="CS3" s="62">
        <v>2</v>
      </c>
      <c r="CT3" s="62" t="s">
        <v>654</v>
      </c>
      <c r="CU3" s="62" t="s">
        <v>661</v>
      </c>
      <c r="CV3" s="62">
        <v>8</v>
      </c>
      <c r="CW3" s="62" t="s">
        <v>654</v>
      </c>
      <c r="CX3" s="62" t="s">
        <v>644</v>
      </c>
      <c r="CY3" s="62"/>
      <c r="DB3" s="183" t="s">
        <v>648</v>
      </c>
      <c r="DC3">
        <v>1</v>
      </c>
      <c r="DD3" t="s">
        <v>137</v>
      </c>
    </row>
    <row r="4" spans="1:108">
      <c r="A4" s="216" t="s">
        <v>662</v>
      </c>
      <c r="B4" s="216" t="s">
        <v>662</v>
      </c>
      <c r="E4" s="188">
        <v>6</v>
      </c>
      <c r="F4" s="188"/>
      <c r="G4" s="188"/>
      <c r="H4" s="188"/>
      <c r="I4" s="188"/>
      <c r="J4" s="188" t="s">
        <v>663</v>
      </c>
      <c r="K4" t="s">
        <v>653</v>
      </c>
      <c r="R4" s="192">
        <v>51</v>
      </c>
      <c r="S4" s="192" t="s">
        <v>664</v>
      </c>
      <c r="X4" s="187">
        <v>6</v>
      </c>
      <c r="Y4" s="188"/>
      <c r="Z4" s="188"/>
      <c r="AA4" s="188"/>
      <c r="AB4" s="188"/>
      <c r="AC4" s="187" t="s">
        <v>663</v>
      </c>
      <c r="AD4" s="64"/>
      <c r="AH4" s="163" t="s">
        <v>665</v>
      </c>
      <c r="AI4" s="161">
        <v>3</v>
      </c>
      <c r="AJ4" s="161">
        <v>3</v>
      </c>
      <c r="AK4" s="161">
        <v>4</v>
      </c>
      <c r="AL4" s="161">
        <v>3.5</v>
      </c>
      <c r="AM4" s="161">
        <v>2.5</v>
      </c>
      <c r="AN4" s="161">
        <v>2.5</v>
      </c>
      <c r="AO4" s="161">
        <v>1.5</v>
      </c>
      <c r="AP4" s="161">
        <v>3.5</v>
      </c>
      <c r="AQ4" s="161">
        <v>3</v>
      </c>
      <c r="AR4" s="161">
        <v>18.75</v>
      </c>
      <c r="AS4" s="161">
        <v>7.5</v>
      </c>
      <c r="AT4" s="161">
        <v>20</v>
      </c>
      <c r="AU4" s="161">
        <v>4.375</v>
      </c>
      <c r="AV4" s="161">
        <v>3.125</v>
      </c>
      <c r="AW4" s="161">
        <v>6.25</v>
      </c>
      <c r="AX4" s="161">
        <v>3.75</v>
      </c>
      <c r="AY4" s="161">
        <v>4.375</v>
      </c>
      <c r="AZ4" s="161">
        <v>7.5</v>
      </c>
      <c r="BW4" s="62">
        <v>3</v>
      </c>
      <c r="BX4" s="62" t="s">
        <v>513</v>
      </c>
      <c r="BY4" s="62" t="s">
        <v>666</v>
      </c>
      <c r="BZ4" s="62" t="s">
        <v>644</v>
      </c>
      <c r="CB4" s="62">
        <v>3</v>
      </c>
      <c r="CC4" s="62" t="s">
        <v>667</v>
      </c>
      <c r="CD4" s="62" t="s">
        <v>668</v>
      </c>
      <c r="CF4" s="62">
        <v>3</v>
      </c>
      <c r="CG4" s="62" t="s">
        <v>667</v>
      </c>
      <c r="CH4" s="62" t="s">
        <v>669</v>
      </c>
      <c r="CJ4" s="62">
        <v>3</v>
      </c>
      <c r="CK4" s="62" t="s">
        <v>656</v>
      </c>
      <c r="CL4" s="62" t="s">
        <v>670</v>
      </c>
      <c r="CN4" s="62">
        <v>3</v>
      </c>
      <c r="CO4" s="62" t="s">
        <v>656</v>
      </c>
      <c r="CP4" s="62" t="s">
        <v>671</v>
      </c>
      <c r="CS4" s="62">
        <v>3</v>
      </c>
      <c r="CT4" s="62" t="s">
        <v>513</v>
      </c>
      <c r="CU4" s="62" t="s">
        <v>672</v>
      </c>
      <c r="CV4" s="62">
        <v>9</v>
      </c>
      <c r="CW4" s="62" t="s">
        <v>513</v>
      </c>
      <c r="CX4" s="62" t="s">
        <v>644</v>
      </c>
      <c r="CY4" s="62"/>
      <c r="DB4" s="183" t="s">
        <v>642</v>
      </c>
      <c r="DC4">
        <v>5</v>
      </c>
      <c r="DD4" t="s">
        <v>137</v>
      </c>
    </row>
    <row r="5" spans="1:108">
      <c r="A5" s="216" t="s">
        <v>673</v>
      </c>
      <c r="B5" s="216" t="s">
        <v>673</v>
      </c>
      <c r="E5" s="190">
        <v>7</v>
      </c>
      <c r="F5" s="190"/>
      <c r="G5" s="190"/>
      <c r="H5" s="190"/>
      <c r="I5" s="190"/>
      <c r="J5" s="188" t="s">
        <v>674</v>
      </c>
      <c r="K5" t="s">
        <v>653</v>
      </c>
      <c r="R5" s="192">
        <v>72</v>
      </c>
      <c r="S5" s="192" t="s">
        <v>630</v>
      </c>
      <c r="X5" s="189">
        <v>7</v>
      </c>
      <c r="Y5" s="190"/>
      <c r="Z5" s="190"/>
      <c r="AA5" s="190"/>
      <c r="AB5" s="190"/>
      <c r="AC5" s="187" t="s">
        <v>674</v>
      </c>
      <c r="AD5" s="64"/>
      <c r="AH5" s="163" t="s">
        <v>675</v>
      </c>
      <c r="AI5" s="161">
        <v>3</v>
      </c>
      <c r="AJ5" s="161">
        <v>3</v>
      </c>
      <c r="AK5" s="161">
        <v>4</v>
      </c>
      <c r="AL5" s="161">
        <v>4</v>
      </c>
      <c r="AM5" s="161">
        <v>2</v>
      </c>
      <c r="AN5" s="161">
        <v>3</v>
      </c>
      <c r="AO5" s="161">
        <v>3</v>
      </c>
      <c r="AP5" s="161">
        <v>2</v>
      </c>
      <c r="AQ5" s="161">
        <v>3.5</v>
      </c>
      <c r="AR5" s="161">
        <v>18.75</v>
      </c>
      <c r="AS5" s="161">
        <v>7.5</v>
      </c>
      <c r="AT5" s="161">
        <v>20</v>
      </c>
      <c r="AU5" s="161">
        <v>5</v>
      </c>
      <c r="AV5" s="161">
        <v>2.5</v>
      </c>
      <c r="AW5" s="161">
        <v>7.5</v>
      </c>
      <c r="AX5" s="161">
        <v>7.5</v>
      </c>
      <c r="AY5" s="161">
        <v>2.5</v>
      </c>
      <c r="AZ5" s="161">
        <v>8.75</v>
      </c>
      <c r="BW5" s="62">
        <v>4</v>
      </c>
      <c r="BX5" s="62" t="s">
        <v>676</v>
      </c>
      <c r="BY5" s="62" t="s">
        <v>677</v>
      </c>
      <c r="BZ5" s="62" t="s">
        <v>644</v>
      </c>
      <c r="CB5" s="62">
        <v>4</v>
      </c>
      <c r="CC5" s="62" t="s">
        <v>678</v>
      </c>
      <c r="CD5" s="62" t="s">
        <v>679</v>
      </c>
      <c r="CF5" s="62">
        <v>4</v>
      </c>
      <c r="CG5" s="62" t="s">
        <v>446</v>
      </c>
      <c r="CH5" s="62" t="s">
        <v>680</v>
      </c>
      <c r="CJ5" s="62">
        <v>4</v>
      </c>
      <c r="CK5" s="62" t="s">
        <v>446</v>
      </c>
      <c r="CL5" s="62" t="s">
        <v>681</v>
      </c>
      <c r="CN5" s="62">
        <v>4</v>
      </c>
      <c r="CO5" s="62" t="s">
        <v>667</v>
      </c>
      <c r="CP5" s="62" t="s">
        <v>682</v>
      </c>
      <c r="CS5" s="62">
        <v>4</v>
      </c>
      <c r="CT5" s="62" t="s">
        <v>676</v>
      </c>
      <c r="CU5" s="62" t="s">
        <v>683</v>
      </c>
      <c r="CV5" s="62">
        <v>10</v>
      </c>
      <c r="CW5" s="62" t="s">
        <v>676</v>
      </c>
      <c r="CX5" s="62" t="s">
        <v>644</v>
      </c>
      <c r="CY5" s="62"/>
      <c r="DB5" s="183" t="s">
        <v>654</v>
      </c>
      <c r="DC5">
        <v>1</v>
      </c>
      <c r="DD5" t="s">
        <v>137</v>
      </c>
    </row>
    <row r="6" spans="1:108">
      <c r="A6" s="216" t="s">
        <v>684</v>
      </c>
      <c r="B6" s="216" t="s">
        <v>684</v>
      </c>
      <c r="E6" s="188">
        <v>8</v>
      </c>
      <c r="F6" s="188"/>
      <c r="G6" s="188"/>
      <c r="H6" s="188"/>
      <c r="I6" s="188"/>
      <c r="J6" s="188" t="s">
        <v>685</v>
      </c>
      <c r="K6" t="s">
        <v>653</v>
      </c>
      <c r="R6" s="192">
        <v>91</v>
      </c>
      <c r="S6" s="192" t="s">
        <v>631</v>
      </c>
      <c r="X6" s="187">
        <v>8</v>
      </c>
      <c r="Y6" s="188"/>
      <c r="Z6" s="188"/>
      <c r="AA6" s="188"/>
      <c r="AB6" s="188"/>
      <c r="AC6" s="187" t="s">
        <v>685</v>
      </c>
      <c r="AD6" s="64"/>
      <c r="AH6" s="163" t="s">
        <v>686</v>
      </c>
      <c r="AI6" s="161">
        <v>3.5</v>
      </c>
      <c r="AJ6" s="161">
        <v>3.5</v>
      </c>
      <c r="AK6" s="161">
        <v>3</v>
      </c>
      <c r="AL6" s="161">
        <v>2</v>
      </c>
      <c r="AM6" s="161">
        <v>2</v>
      </c>
      <c r="AN6" s="161">
        <v>4</v>
      </c>
      <c r="AO6" s="161">
        <v>4</v>
      </c>
      <c r="AP6" s="161">
        <v>2.5</v>
      </c>
      <c r="AQ6" s="161">
        <v>4</v>
      </c>
      <c r="AR6" s="161">
        <v>21.875</v>
      </c>
      <c r="AS6" s="161">
        <v>8.75</v>
      </c>
      <c r="AT6" s="161">
        <v>15</v>
      </c>
      <c r="AU6" s="161">
        <v>2.5</v>
      </c>
      <c r="AV6" s="161">
        <v>2.5</v>
      </c>
      <c r="AW6" s="161">
        <v>10</v>
      </c>
      <c r="AX6" s="161">
        <v>10</v>
      </c>
      <c r="AY6" s="161">
        <v>3.125</v>
      </c>
      <c r="AZ6" s="161">
        <v>10</v>
      </c>
      <c r="BW6" s="62">
        <v>5</v>
      </c>
      <c r="BX6" s="62" t="s">
        <v>687</v>
      </c>
      <c r="BY6" s="62" t="s">
        <v>688</v>
      </c>
      <c r="BZ6" s="62" t="s">
        <v>644</v>
      </c>
      <c r="CB6" s="62">
        <v>5</v>
      </c>
      <c r="CC6" s="62" t="s">
        <v>446</v>
      </c>
      <c r="CD6" s="62" t="s">
        <v>689</v>
      </c>
      <c r="CF6" s="62">
        <v>5</v>
      </c>
      <c r="CG6" s="62" t="s">
        <v>690</v>
      </c>
      <c r="CH6" s="62" t="s">
        <v>691</v>
      </c>
      <c r="CJ6" s="62">
        <v>5</v>
      </c>
      <c r="CK6" s="62" t="s">
        <v>690</v>
      </c>
      <c r="CL6" s="62" t="s">
        <v>692</v>
      </c>
      <c r="CN6" s="62">
        <v>5</v>
      </c>
      <c r="CO6" s="62" t="s">
        <v>446</v>
      </c>
      <c r="CP6" s="62" t="s">
        <v>693</v>
      </c>
      <c r="CS6" s="62">
        <v>5</v>
      </c>
      <c r="CT6" s="62" t="s">
        <v>687</v>
      </c>
      <c r="CU6" s="62" t="s">
        <v>694</v>
      </c>
      <c r="CV6" s="62">
        <v>11</v>
      </c>
      <c r="CW6" s="62" t="s">
        <v>687</v>
      </c>
      <c r="CX6" s="62" t="s">
        <v>644</v>
      </c>
      <c r="CY6" s="62"/>
      <c r="DB6" s="183" t="s">
        <v>513</v>
      </c>
      <c r="DC6">
        <v>1</v>
      </c>
      <c r="DD6" t="s">
        <v>137</v>
      </c>
    </row>
    <row r="7" spans="1:108">
      <c r="A7" s="216" t="s">
        <v>695</v>
      </c>
      <c r="B7" s="216" t="s">
        <v>695</v>
      </c>
      <c r="E7" s="188">
        <v>9</v>
      </c>
      <c r="F7" s="188"/>
      <c r="G7" s="188"/>
      <c r="H7" s="188"/>
      <c r="I7" s="188"/>
      <c r="J7" s="188" t="s">
        <v>696</v>
      </c>
      <c r="K7" t="s">
        <v>653</v>
      </c>
      <c r="X7" s="187">
        <v>9</v>
      </c>
      <c r="Y7" s="188"/>
      <c r="Z7" s="188"/>
      <c r="AA7" s="188"/>
      <c r="AB7" s="188"/>
      <c r="AC7" s="187" t="s">
        <v>696</v>
      </c>
      <c r="AD7" s="64"/>
      <c r="AH7" s="163" t="s">
        <v>697</v>
      </c>
      <c r="AI7" s="161">
        <v>4</v>
      </c>
      <c r="AJ7" s="161">
        <v>4</v>
      </c>
      <c r="AK7" s="161">
        <v>2</v>
      </c>
      <c r="AL7" s="161">
        <v>2</v>
      </c>
      <c r="AM7" s="161">
        <v>1</v>
      </c>
      <c r="AN7" s="161">
        <v>4</v>
      </c>
      <c r="AO7" s="161">
        <v>3</v>
      </c>
      <c r="AP7" s="161">
        <v>2</v>
      </c>
      <c r="AQ7" s="161">
        <v>2.6666666666666665</v>
      </c>
      <c r="AR7" s="161">
        <v>25</v>
      </c>
      <c r="AS7" s="161">
        <v>10</v>
      </c>
      <c r="AT7" s="161">
        <v>10</v>
      </c>
      <c r="AU7" s="161">
        <v>2.5</v>
      </c>
      <c r="AV7" s="161">
        <v>1.25</v>
      </c>
      <c r="AW7" s="161">
        <v>10</v>
      </c>
      <c r="AX7" s="161">
        <v>7.5</v>
      </c>
      <c r="AY7" s="161">
        <v>2.5</v>
      </c>
      <c r="AZ7" s="161">
        <v>6.666666666666667</v>
      </c>
      <c r="BW7" s="62">
        <v>6</v>
      </c>
      <c r="BX7" s="62" t="s">
        <v>656</v>
      </c>
      <c r="BY7" s="62" t="s">
        <v>698</v>
      </c>
      <c r="BZ7" s="62" t="s">
        <v>644</v>
      </c>
      <c r="CB7" s="62">
        <v>6</v>
      </c>
      <c r="CC7" s="62" t="s">
        <v>690</v>
      </c>
      <c r="CD7" s="62" t="s">
        <v>699</v>
      </c>
      <c r="CF7" s="62">
        <v>6</v>
      </c>
      <c r="CG7" s="62" t="s">
        <v>700</v>
      </c>
      <c r="CH7" s="62" t="s">
        <v>701</v>
      </c>
      <c r="CJ7" s="62">
        <v>6</v>
      </c>
      <c r="CK7" s="62" t="s">
        <v>516</v>
      </c>
      <c r="CL7" s="62" t="s">
        <v>702</v>
      </c>
      <c r="CN7" s="62">
        <v>6</v>
      </c>
      <c r="CO7" s="62" t="s">
        <v>690</v>
      </c>
      <c r="CP7" s="62" t="s">
        <v>703</v>
      </c>
      <c r="CS7" s="62">
        <v>6</v>
      </c>
      <c r="CT7" s="62" t="s">
        <v>656</v>
      </c>
      <c r="CU7" s="62" t="s">
        <v>704</v>
      </c>
      <c r="CV7" s="62">
        <v>12</v>
      </c>
      <c r="CW7" s="62" t="s">
        <v>656</v>
      </c>
      <c r="CX7" s="62" t="s">
        <v>644</v>
      </c>
      <c r="CY7" s="62"/>
      <c r="DB7" s="183" t="s">
        <v>676</v>
      </c>
      <c r="DC7">
        <v>1</v>
      </c>
      <c r="DD7" t="s">
        <v>137</v>
      </c>
    </row>
    <row r="8" spans="1:108">
      <c r="A8" s="216" t="s">
        <v>705</v>
      </c>
      <c r="B8" s="216" t="s">
        <v>705</v>
      </c>
      <c r="E8" s="190">
        <v>10</v>
      </c>
      <c r="F8" s="190">
        <v>32</v>
      </c>
      <c r="G8" s="190">
        <v>53</v>
      </c>
      <c r="H8" s="190">
        <v>74</v>
      </c>
      <c r="I8" s="190">
        <v>93</v>
      </c>
      <c r="J8" s="188" t="s">
        <v>706</v>
      </c>
      <c r="K8" t="s">
        <v>653</v>
      </c>
      <c r="L8" t="s">
        <v>653</v>
      </c>
      <c r="M8" s="188" t="s">
        <v>653</v>
      </c>
      <c r="N8" t="s">
        <v>653</v>
      </c>
      <c r="O8" t="s">
        <v>653</v>
      </c>
      <c r="P8">
        <v>1</v>
      </c>
      <c r="X8" s="189">
        <v>10</v>
      </c>
      <c r="Y8" s="190">
        <v>32</v>
      </c>
      <c r="Z8" s="190">
        <v>53</v>
      </c>
      <c r="AA8" s="190">
        <v>74</v>
      </c>
      <c r="AB8" s="190">
        <v>93</v>
      </c>
      <c r="AC8" s="187" t="s">
        <v>706</v>
      </c>
      <c r="AD8" s="64"/>
      <c r="AH8" s="241" t="s">
        <v>317</v>
      </c>
      <c r="AI8" s="242">
        <v>3.3333333333333335</v>
      </c>
      <c r="AJ8" s="242">
        <v>3.3333333333333335</v>
      </c>
      <c r="AK8" s="242">
        <v>3.3333333333333335</v>
      </c>
      <c r="AL8" s="242">
        <v>2.8333333333333335</v>
      </c>
      <c r="AM8" s="242">
        <v>2</v>
      </c>
      <c r="AN8" s="242">
        <v>3.3333333333333335</v>
      </c>
      <c r="AO8" s="242">
        <v>2.8333333333333335</v>
      </c>
      <c r="AP8" s="242">
        <v>2.6666666666666665</v>
      </c>
      <c r="AQ8" s="242">
        <v>3.1428571428571428</v>
      </c>
      <c r="AR8" s="242">
        <v>20.833333333333332</v>
      </c>
      <c r="AS8" s="242">
        <v>8.3333333333333339</v>
      </c>
      <c r="AT8" s="242">
        <v>16.666666666666668</v>
      </c>
      <c r="AU8" s="242">
        <v>3.5416666666666665</v>
      </c>
      <c r="AV8" s="242">
        <v>2.5</v>
      </c>
      <c r="AW8" s="242">
        <v>8.3333333333333339</v>
      </c>
      <c r="AX8" s="242">
        <v>7.083333333333333</v>
      </c>
      <c r="AY8" s="242">
        <v>3.3333333333333335</v>
      </c>
      <c r="AZ8" s="242">
        <v>7.8571428571428568</v>
      </c>
      <c r="BW8" s="62">
        <v>7</v>
      </c>
      <c r="BX8" s="62" t="s">
        <v>707</v>
      </c>
      <c r="BY8" s="62" t="s">
        <v>708</v>
      </c>
      <c r="BZ8" s="62" t="s">
        <v>644</v>
      </c>
      <c r="CB8" s="62">
        <v>7</v>
      </c>
      <c r="CC8" s="62" t="s">
        <v>700</v>
      </c>
      <c r="CD8" s="62" t="s">
        <v>709</v>
      </c>
      <c r="CF8" s="62">
        <v>7</v>
      </c>
      <c r="CG8" s="62" t="s">
        <v>710</v>
      </c>
      <c r="CH8" s="62" t="s">
        <v>711</v>
      </c>
      <c r="CJ8" s="62">
        <v>7</v>
      </c>
      <c r="CK8" s="62" t="s">
        <v>712</v>
      </c>
      <c r="CL8" s="62" t="s">
        <v>647</v>
      </c>
      <c r="CN8" s="62">
        <v>7</v>
      </c>
      <c r="CO8" s="62" t="s">
        <v>713</v>
      </c>
      <c r="CP8" s="62" t="s">
        <v>714</v>
      </c>
      <c r="CS8" s="62">
        <v>7</v>
      </c>
      <c r="CT8" s="62" t="s">
        <v>707</v>
      </c>
      <c r="CU8" s="62" t="s">
        <v>715</v>
      </c>
      <c r="CV8" s="62">
        <v>13</v>
      </c>
      <c r="CW8" s="62" t="s">
        <v>707</v>
      </c>
      <c r="CX8" s="62" t="s">
        <v>644</v>
      </c>
      <c r="CY8" s="62"/>
      <c r="DB8" s="183" t="s">
        <v>687</v>
      </c>
      <c r="DC8">
        <v>1</v>
      </c>
      <c r="DD8" t="s">
        <v>137</v>
      </c>
    </row>
    <row r="9" spans="1:108">
      <c r="A9" s="216" t="s">
        <v>716</v>
      </c>
      <c r="B9" s="216" t="s">
        <v>716</v>
      </c>
      <c r="E9" s="188">
        <v>11</v>
      </c>
      <c r="F9" s="188"/>
      <c r="G9" s="188"/>
      <c r="H9" s="188"/>
      <c r="I9" s="188"/>
      <c r="J9" s="188" t="s">
        <v>717</v>
      </c>
      <c r="K9" t="s">
        <v>653</v>
      </c>
      <c r="X9" s="187">
        <v>11</v>
      </c>
      <c r="Y9" s="188"/>
      <c r="Z9" s="188"/>
      <c r="AA9" s="188"/>
      <c r="AB9" s="188"/>
      <c r="AC9" s="187" t="s">
        <v>717</v>
      </c>
      <c r="AD9" s="64"/>
      <c r="BW9" s="62">
        <v>8</v>
      </c>
      <c r="BX9" s="62" t="s">
        <v>667</v>
      </c>
      <c r="BY9" s="62" t="s">
        <v>718</v>
      </c>
      <c r="BZ9" s="62" t="s">
        <v>644</v>
      </c>
      <c r="CB9" s="62">
        <v>8</v>
      </c>
      <c r="CC9" s="62" t="s">
        <v>516</v>
      </c>
      <c r="CD9" s="62" t="s">
        <v>719</v>
      </c>
      <c r="CF9" s="62">
        <v>8</v>
      </c>
      <c r="CG9" s="62" t="s">
        <v>713</v>
      </c>
      <c r="CH9" s="62" t="s">
        <v>720</v>
      </c>
      <c r="CJ9" s="62">
        <v>8</v>
      </c>
      <c r="CK9" s="62" t="s">
        <v>721</v>
      </c>
      <c r="CL9" s="62" t="s">
        <v>722</v>
      </c>
      <c r="CN9" s="62">
        <v>8</v>
      </c>
      <c r="CO9" s="62" t="s">
        <v>723</v>
      </c>
      <c r="CP9" s="62" t="s">
        <v>724</v>
      </c>
      <c r="CS9" s="62">
        <v>8</v>
      </c>
      <c r="CT9" s="62" t="s">
        <v>667</v>
      </c>
      <c r="CU9" s="62" t="s">
        <v>725</v>
      </c>
      <c r="CV9" s="62">
        <v>14</v>
      </c>
      <c r="CW9" s="62" t="s">
        <v>667</v>
      </c>
      <c r="CX9" s="62" t="s">
        <v>644</v>
      </c>
      <c r="CY9" s="62"/>
      <c r="DB9" s="183" t="s">
        <v>656</v>
      </c>
      <c r="DC9">
        <v>5</v>
      </c>
      <c r="DD9" t="s">
        <v>137</v>
      </c>
    </row>
    <row r="10" spans="1:108">
      <c r="A10" s="216" t="s">
        <v>726</v>
      </c>
      <c r="B10" s="216" t="s">
        <v>726</v>
      </c>
      <c r="E10" s="188">
        <v>12</v>
      </c>
      <c r="F10" s="188">
        <v>33</v>
      </c>
      <c r="G10" s="188">
        <v>54</v>
      </c>
      <c r="H10" s="188"/>
      <c r="I10" s="188">
        <v>94</v>
      </c>
      <c r="J10" s="188" t="s">
        <v>727</v>
      </c>
      <c r="K10" t="s">
        <v>653</v>
      </c>
      <c r="L10" t="s">
        <v>653</v>
      </c>
      <c r="M10" s="188" t="s">
        <v>653</v>
      </c>
      <c r="O10" s="188" t="s">
        <v>653</v>
      </c>
      <c r="P10">
        <v>2</v>
      </c>
      <c r="X10" s="187">
        <v>12</v>
      </c>
      <c r="Y10" s="188">
        <v>33</v>
      </c>
      <c r="Z10" s="188">
        <v>54</v>
      </c>
      <c r="AA10" s="188"/>
      <c r="AB10" s="188">
        <v>94</v>
      </c>
      <c r="AC10" s="187" t="s">
        <v>727</v>
      </c>
      <c r="AD10" s="64" t="s">
        <v>653</v>
      </c>
      <c r="AI10" s="161">
        <f>AVERAGE(AI4:AI7)</f>
        <v>3.375</v>
      </c>
      <c r="BW10" s="62">
        <v>9</v>
      </c>
      <c r="BX10" s="62" t="s">
        <v>728</v>
      </c>
      <c r="BY10" s="62" t="s">
        <v>729</v>
      </c>
      <c r="BZ10" s="62" t="s">
        <v>644</v>
      </c>
      <c r="CB10" s="62">
        <v>9</v>
      </c>
      <c r="CC10" s="62" t="s">
        <v>721</v>
      </c>
      <c r="CD10" s="62" t="s">
        <v>730</v>
      </c>
      <c r="CF10" s="62">
        <v>9</v>
      </c>
      <c r="CG10" s="62" t="s">
        <v>723</v>
      </c>
      <c r="CH10" s="62" t="s">
        <v>731</v>
      </c>
      <c r="CJ10" s="62">
        <v>9</v>
      </c>
      <c r="CK10" s="62" t="s">
        <v>710</v>
      </c>
      <c r="CL10" s="62" t="s">
        <v>732</v>
      </c>
      <c r="CN10" s="62">
        <v>9</v>
      </c>
      <c r="CO10" s="62" t="s">
        <v>561</v>
      </c>
      <c r="CP10" s="62" t="s">
        <v>733</v>
      </c>
      <c r="CS10" s="62">
        <v>9</v>
      </c>
      <c r="CT10" s="62" t="s">
        <v>728</v>
      </c>
      <c r="CU10" s="62" t="s">
        <v>734</v>
      </c>
      <c r="CV10" s="62">
        <v>15</v>
      </c>
      <c r="CW10" s="62" t="s">
        <v>728</v>
      </c>
      <c r="CX10" s="62" t="s">
        <v>644</v>
      </c>
      <c r="CY10" s="62"/>
      <c r="DB10" s="183" t="s">
        <v>707</v>
      </c>
      <c r="DC10">
        <v>1</v>
      </c>
      <c r="DD10" t="s">
        <v>137</v>
      </c>
    </row>
    <row r="11" spans="1:108">
      <c r="A11" s="216" t="s">
        <v>735</v>
      </c>
      <c r="B11" s="216" t="s">
        <v>735</v>
      </c>
      <c r="E11" s="190">
        <v>13</v>
      </c>
      <c r="F11" s="190"/>
      <c r="G11" s="190"/>
      <c r="H11" s="190"/>
      <c r="I11" s="190"/>
      <c r="J11" s="188" t="s">
        <v>736</v>
      </c>
      <c r="K11" t="s">
        <v>653</v>
      </c>
      <c r="X11" s="189">
        <v>13</v>
      </c>
      <c r="Y11" s="190"/>
      <c r="Z11" s="190"/>
      <c r="AA11" s="190"/>
      <c r="AB11" s="190"/>
      <c r="AC11" s="187" t="s">
        <v>736</v>
      </c>
      <c r="AD11" s="64"/>
      <c r="BW11" s="62">
        <v>10</v>
      </c>
      <c r="BX11" s="62" t="s">
        <v>678</v>
      </c>
      <c r="BY11" s="62" t="s">
        <v>737</v>
      </c>
      <c r="BZ11" s="62" t="s">
        <v>644</v>
      </c>
      <c r="CB11" s="62">
        <v>10</v>
      </c>
      <c r="CC11" s="62" t="s">
        <v>710</v>
      </c>
      <c r="CD11" s="62" t="s">
        <v>738</v>
      </c>
      <c r="CF11" s="62">
        <v>10</v>
      </c>
      <c r="CG11" s="62" t="s">
        <v>561</v>
      </c>
      <c r="CH11" s="62" t="s">
        <v>739</v>
      </c>
      <c r="CJ11" s="62">
        <v>10</v>
      </c>
      <c r="CK11" s="62" t="s">
        <v>740</v>
      </c>
      <c r="CL11" s="62" t="s">
        <v>741</v>
      </c>
      <c r="CN11" s="62">
        <v>10</v>
      </c>
      <c r="CO11" s="62" t="s">
        <v>742</v>
      </c>
      <c r="CP11" s="62" t="s">
        <v>743</v>
      </c>
      <c r="CS11" s="62">
        <v>10</v>
      </c>
      <c r="CT11" s="62" t="s">
        <v>678</v>
      </c>
      <c r="CU11" s="62" t="s">
        <v>744</v>
      </c>
      <c r="CV11" s="62">
        <v>16</v>
      </c>
      <c r="CW11" s="62" t="s">
        <v>745</v>
      </c>
      <c r="CX11" s="62" t="s">
        <v>644</v>
      </c>
      <c r="CY11" s="62"/>
      <c r="DB11" s="183" t="s">
        <v>667</v>
      </c>
      <c r="DC11">
        <v>4</v>
      </c>
      <c r="DD11" t="s">
        <v>137</v>
      </c>
    </row>
    <row r="12" spans="1:108">
      <c r="A12" s="216" t="s">
        <v>746</v>
      </c>
      <c r="B12" s="216" t="s">
        <v>746</v>
      </c>
      <c r="E12" s="188">
        <v>14</v>
      </c>
      <c r="F12" s="188">
        <v>34</v>
      </c>
      <c r="G12" s="188"/>
      <c r="H12" s="188"/>
      <c r="I12" s="188"/>
      <c r="J12" s="188" t="s">
        <v>747</v>
      </c>
      <c r="K12" t="s">
        <v>653</v>
      </c>
      <c r="L12" t="s">
        <v>653</v>
      </c>
      <c r="X12" s="187">
        <v>14</v>
      </c>
      <c r="Y12" s="188">
        <v>34</v>
      </c>
      <c r="Z12" s="188"/>
      <c r="AA12" s="188"/>
      <c r="AB12" s="188"/>
      <c r="AC12" s="187" t="s">
        <v>747</v>
      </c>
      <c r="AD12" s="64"/>
      <c r="BW12" s="62">
        <v>11</v>
      </c>
      <c r="BX12" s="62" t="s">
        <v>446</v>
      </c>
      <c r="BY12" s="62" t="s">
        <v>748</v>
      </c>
      <c r="BZ12" s="62" t="s">
        <v>644</v>
      </c>
      <c r="CB12" s="62">
        <v>11</v>
      </c>
      <c r="CC12" s="62" t="s">
        <v>740</v>
      </c>
      <c r="CD12" s="62" t="s">
        <v>749</v>
      </c>
      <c r="CF12" s="62">
        <v>11</v>
      </c>
      <c r="CG12" s="62" t="s">
        <v>742</v>
      </c>
      <c r="CH12" s="62" t="s">
        <v>750</v>
      </c>
      <c r="CJ12" s="62">
        <v>11</v>
      </c>
      <c r="CK12" s="62" t="s">
        <v>713</v>
      </c>
      <c r="CL12" s="62" t="s">
        <v>751</v>
      </c>
      <c r="CN12" s="62">
        <v>11</v>
      </c>
      <c r="CO12" s="62" t="s">
        <v>752</v>
      </c>
      <c r="CP12" s="62" t="s">
        <v>753</v>
      </c>
      <c r="CS12" s="62">
        <v>11</v>
      </c>
      <c r="CT12" s="62" t="s">
        <v>446</v>
      </c>
      <c r="CU12" s="62" t="s">
        <v>754</v>
      </c>
      <c r="CV12" s="62">
        <v>17</v>
      </c>
      <c r="CW12" s="62" t="s">
        <v>446</v>
      </c>
      <c r="CX12" s="62" t="s">
        <v>644</v>
      </c>
      <c r="CY12" s="62"/>
      <c r="DB12" s="183" t="s">
        <v>745</v>
      </c>
      <c r="DC12">
        <v>1</v>
      </c>
      <c r="DD12" t="s">
        <v>137</v>
      </c>
    </row>
    <row r="13" spans="1:108">
      <c r="E13" s="188">
        <v>15</v>
      </c>
      <c r="F13" s="188">
        <v>35</v>
      </c>
      <c r="G13" s="188">
        <v>55</v>
      </c>
      <c r="H13" s="188">
        <v>75</v>
      </c>
      <c r="I13" s="188">
        <v>95</v>
      </c>
      <c r="J13" s="188" t="s">
        <v>755</v>
      </c>
      <c r="K13" t="s">
        <v>653</v>
      </c>
      <c r="L13" t="s">
        <v>653</v>
      </c>
      <c r="M13" s="188" t="s">
        <v>653</v>
      </c>
      <c r="N13" t="s">
        <v>653</v>
      </c>
      <c r="O13" s="188" t="s">
        <v>653</v>
      </c>
      <c r="P13">
        <v>2</v>
      </c>
      <c r="X13" s="187">
        <v>15</v>
      </c>
      <c r="Y13" s="188">
        <v>35</v>
      </c>
      <c r="Z13" s="188">
        <v>55</v>
      </c>
      <c r="AA13" s="188">
        <v>75</v>
      </c>
      <c r="AB13" s="188">
        <v>95</v>
      </c>
      <c r="AC13" s="187" t="s">
        <v>755</v>
      </c>
      <c r="AD13" s="64"/>
      <c r="BW13" s="62">
        <v>12</v>
      </c>
      <c r="BX13" s="62" t="s">
        <v>690</v>
      </c>
      <c r="BY13" s="62" t="s">
        <v>756</v>
      </c>
      <c r="BZ13" s="62" t="s">
        <v>644</v>
      </c>
      <c r="CB13" s="62">
        <v>12</v>
      </c>
      <c r="CC13" s="62" t="s">
        <v>713</v>
      </c>
      <c r="CD13" s="62" t="s">
        <v>757</v>
      </c>
      <c r="CF13" s="62">
        <v>12</v>
      </c>
      <c r="CG13" s="62" t="s">
        <v>508</v>
      </c>
      <c r="CH13" s="62" t="s">
        <v>758</v>
      </c>
      <c r="CJ13" s="62">
        <v>12</v>
      </c>
      <c r="CK13" s="62" t="s">
        <v>723</v>
      </c>
      <c r="CL13" s="62" t="s">
        <v>759</v>
      </c>
      <c r="CN13" s="62">
        <v>12</v>
      </c>
      <c r="CO13" s="62" t="s">
        <v>508</v>
      </c>
      <c r="CP13" s="62" t="s">
        <v>760</v>
      </c>
      <c r="CS13" s="62">
        <v>12</v>
      </c>
      <c r="CT13" s="62" t="s">
        <v>690</v>
      </c>
      <c r="CU13" s="62" t="s">
        <v>761</v>
      </c>
      <c r="CV13" s="62">
        <v>18</v>
      </c>
      <c r="CW13" s="62" t="s">
        <v>690</v>
      </c>
      <c r="CX13" s="62" t="s">
        <v>644</v>
      </c>
      <c r="CY13" s="62"/>
      <c r="DB13" s="183" t="s">
        <v>728</v>
      </c>
      <c r="DC13">
        <v>1</v>
      </c>
      <c r="DD13" t="s">
        <v>137</v>
      </c>
    </row>
    <row r="14" spans="1:108">
      <c r="E14" s="190">
        <v>16</v>
      </c>
      <c r="F14" s="190">
        <v>36</v>
      </c>
      <c r="G14" s="190">
        <v>56</v>
      </c>
      <c r="H14" s="190">
        <v>76</v>
      </c>
      <c r="I14" s="190">
        <v>96</v>
      </c>
      <c r="J14" s="188" t="s">
        <v>762</v>
      </c>
      <c r="K14" t="s">
        <v>653</v>
      </c>
      <c r="L14" t="s">
        <v>653</v>
      </c>
      <c r="M14" s="188" t="s">
        <v>653</v>
      </c>
      <c r="N14" t="s">
        <v>653</v>
      </c>
      <c r="O14" s="188" t="s">
        <v>653</v>
      </c>
      <c r="P14">
        <v>3</v>
      </c>
      <c r="X14" s="189">
        <v>16</v>
      </c>
      <c r="Y14" s="190">
        <v>36</v>
      </c>
      <c r="Z14" s="190">
        <v>56</v>
      </c>
      <c r="AA14" s="190">
        <v>76</v>
      </c>
      <c r="AB14" s="190">
        <v>96</v>
      </c>
      <c r="AC14" s="187" t="s">
        <v>762</v>
      </c>
      <c r="AD14" s="64"/>
      <c r="AH14" s="238" t="s">
        <v>257</v>
      </c>
      <c r="AI14" s="239">
        <v>25</v>
      </c>
      <c r="AJ14" s="239">
        <v>10</v>
      </c>
      <c r="AK14" s="239">
        <v>20</v>
      </c>
      <c r="AL14" s="239">
        <v>5</v>
      </c>
      <c r="AM14" s="239">
        <v>5</v>
      </c>
      <c r="AN14" s="239">
        <v>10</v>
      </c>
      <c r="AO14" s="239">
        <v>10</v>
      </c>
      <c r="AP14" s="239">
        <v>5</v>
      </c>
      <c r="AQ14" s="239">
        <v>10</v>
      </c>
      <c r="AR14" s="239">
        <v>25</v>
      </c>
      <c r="AS14" s="239">
        <v>10</v>
      </c>
      <c r="AT14" s="239">
        <v>20</v>
      </c>
      <c r="AU14" s="239">
        <v>5</v>
      </c>
      <c r="AV14" s="239">
        <v>5</v>
      </c>
      <c r="AW14" s="239">
        <v>10</v>
      </c>
      <c r="AX14" s="239">
        <v>10</v>
      </c>
      <c r="AY14" s="239">
        <v>5</v>
      </c>
      <c r="AZ14" s="239">
        <v>10</v>
      </c>
      <c r="BW14" s="62">
        <v>13</v>
      </c>
      <c r="BX14" s="62" t="s">
        <v>516</v>
      </c>
      <c r="BY14" s="62" t="s">
        <v>763</v>
      </c>
      <c r="BZ14" s="62" t="s">
        <v>644</v>
      </c>
      <c r="CB14" s="62">
        <v>13</v>
      </c>
      <c r="CC14" s="62" t="s">
        <v>723</v>
      </c>
      <c r="CD14" s="62" t="s">
        <v>764</v>
      </c>
      <c r="CF14" s="62">
        <v>13</v>
      </c>
      <c r="CG14" s="62" t="s">
        <v>564</v>
      </c>
      <c r="CH14" s="62" t="s">
        <v>765</v>
      </c>
      <c r="CJ14" s="62">
        <v>13</v>
      </c>
      <c r="CK14" s="62" t="s">
        <v>766</v>
      </c>
      <c r="CL14" s="62" t="s">
        <v>767</v>
      </c>
      <c r="CN14" s="62">
        <v>13</v>
      </c>
      <c r="CO14" s="62" t="s">
        <v>564</v>
      </c>
      <c r="CP14" s="62" t="s">
        <v>768</v>
      </c>
      <c r="CS14" s="62">
        <v>13</v>
      </c>
      <c r="CT14" s="62" t="s">
        <v>516</v>
      </c>
      <c r="CU14" s="62" t="s">
        <v>769</v>
      </c>
      <c r="CV14" s="62">
        <v>19</v>
      </c>
      <c r="CW14" s="62" t="s">
        <v>516</v>
      </c>
      <c r="CX14" s="62" t="s">
        <v>644</v>
      </c>
      <c r="CY14" s="62"/>
      <c r="DB14" s="183" t="s">
        <v>678</v>
      </c>
      <c r="DC14">
        <v>1</v>
      </c>
      <c r="DD14" t="s">
        <v>137</v>
      </c>
    </row>
    <row r="15" spans="1:108">
      <c r="E15" s="188">
        <v>17</v>
      </c>
      <c r="F15" s="188">
        <v>38</v>
      </c>
      <c r="G15" s="188"/>
      <c r="H15" s="188">
        <v>77</v>
      </c>
      <c r="I15" s="188"/>
      <c r="J15" s="188" t="s">
        <v>770</v>
      </c>
      <c r="K15" t="s">
        <v>653</v>
      </c>
      <c r="L15" t="s">
        <v>653</v>
      </c>
      <c r="N15" t="s">
        <v>653</v>
      </c>
      <c r="X15" s="187">
        <v>17</v>
      </c>
      <c r="Y15" s="188">
        <v>38</v>
      </c>
      <c r="Z15" s="188"/>
      <c r="AA15" s="188">
        <v>77</v>
      </c>
      <c r="AB15" s="188"/>
      <c r="AC15" s="187" t="s">
        <v>770</v>
      </c>
      <c r="AD15" s="64" t="s">
        <v>653</v>
      </c>
      <c r="AH15" s="240" t="s">
        <v>453</v>
      </c>
      <c r="AI15" s="240" t="s">
        <v>454</v>
      </c>
      <c r="AJ15" s="240" t="s">
        <v>455</v>
      </c>
      <c r="AK15" s="240" t="s">
        <v>456</v>
      </c>
      <c r="AL15" s="240" t="s">
        <v>457</v>
      </c>
      <c r="AM15" s="240" t="s">
        <v>458</v>
      </c>
      <c r="AN15" s="240" t="s">
        <v>459</v>
      </c>
      <c r="AO15" s="240" t="s">
        <v>460</v>
      </c>
      <c r="AP15" s="240" t="s">
        <v>461</v>
      </c>
      <c r="AQ15" s="240" t="s">
        <v>462</v>
      </c>
      <c r="AR15" s="240" t="s">
        <v>465</v>
      </c>
      <c r="AS15" s="240" t="s">
        <v>466</v>
      </c>
      <c r="AT15" s="240" t="s">
        <v>467</v>
      </c>
      <c r="AU15" s="240" t="s">
        <v>468</v>
      </c>
      <c r="AV15" s="240" t="s">
        <v>469</v>
      </c>
      <c r="AW15" s="240" t="s">
        <v>470</v>
      </c>
      <c r="AX15" s="240" t="s">
        <v>471</v>
      </c>
      <c r="AY15" s="240" t="s">
        <v>472</v>
      </c>
      <c r="AZ15" s="240" t="s">
        <v>473</v>
      </c>
      <c r="BW15" s="62">
        <v>14</v>
      </c>
      <c r="BX15" s="62" t="s">
        <v>721</v>
      </c>
      <c r="BY15" s="62" t="s">
        <v>771</v>
      </c>
      <c r="BZ15" s="62" t="s">
        <v>644</v>
      </c>
      <c r="CB15" s="62">
        <v>14</v>
      </c>
      <c r="CC15" s="62" t="s">
        <v>766</v>
      </c>
      <c r="CD15" s="62" t="s">
        <v>772</v>
      </c>
      <c r="CF15" s="62">
        <v>14</v>
      </c>
      <c r="CG15" s="62" t="s">
        <v>773</v>
      </c>
      <c r="CH15" s="62" t="s">
        <v>774</v>
      </c>
      <c r="CJ15" s="62">
        <v>14</v>
      </c>
      <c r="CK15" s="62" t="s">
        <v>775</v>
      </c>
      <c r="CL15" s="62" t="s">
        <v>776</v>
      </c>
      <c r="CN15" s="62">
        <v>14</v>
      </c>
      <c r="CO15" s="62" t="s">
        <v>773</v>
      </c>
      <c r="CP15" s="62" t="s">
        <v>777</v>
      </c>
      <c r="CS15" s="62">
        <v>14</v>
      </c>
      <c r="CT15" s="62" t="s">
        <v>721</v>
      </c>
      <c r="CU15" s="62" t="s">
        <v>778</v>
      </c>
      <c r="CV15" s="62">
        <v>20</v>
      </c>
      <c r="CW15" s="62" t="s">
        <v>721</v>
      </c>
      <c r="CX15" s="62" t="s">
        <v>644</v>
      </c>
      <c r="CY15" s="62"/>
      <c r="DB15" s="183" t="s">
        <v>446</v>
      </c>
      <c r="DC15">
        <v>5</v>
      </c>
      <c r="DD15" t="s">
        <v>137</v>
      </c>
    </row>
    <row r="16" spans="1:108">
      <c r="E16" s="188">
        <v>18</v>
      </c>
      <c r="F16" s="188">
        <v>39</v>
      </c>
      <c r="G16" s="188">
        <v>59</v>
      </c>
      <c r="H16" s="188">
        <v>79</v>
      </c>
      <c r="I16" s="188"/>
      <c r="J16" s="188" t="s">
        <v>779</v>
      </c>
      <c r="K16" t="s">
        <v>653</v>
      </c>
      <c r="L16" t="s">
        <v>653</v>
      </c>
      <c r="N16" t="s">
        <v>653</v>
      </c>
      <c r="X16" s="187">
        <v>18</v>
      </c>
      <c r="Y16" s="188">
        <v>39</v>
      </c>
      <c r="Z16" s="188">
        <v>59</v>
      </c>
      <c r="AA16" s="188">
        <v>79</v>
      </c>
      <c r="AB16" s="188"/>
      <c r="AC16" s="187" t="s">
        <v>779</v>
      </c>
      <c r="AD16" s="64"/>
      <c r="AH16" s="163" t="s">
        <v>665</v>
      </c>
      <c r="AI16" s="161">
        <v>3</v>
      </c>
      <c r="AJ16" s="161">
        <v>3</v>
      </c>
      <c r="AK16" s="161">
        <v>4</v>
      </c>
      <c r="AL16" s="161">
        <v>3.5</v>
      </c>
      <c r="AM16" s="161">
        <v>2.5</v>
      </c>
      <c r="AN16" s="161">
        <v>2.5</v>
      </c>
      <c r="AO16" s="161">
        <v>1.5</v>
      </c>
      <c r="AP16" s="161">
        <v>3.5</v>
      </c>
      <c r="AQ16" s="161">
        <v>3</v>
      </c>
      <c r="AR16" s="161">
        <v>18.75</v>
      </c>
      <c r="AS16" s="161">
        <v>7.5</v>
      </c>
      <c r="AT16" s="161">
        <v>20</v>
      </c>
      <c r="AU16" s="161">
        <v>4.375</v>
      </c>
      <c r="AV16" s="161">
        <v>3.125</v>
      </c>
      <c r="AW16" s="161">
        <v>6.25</v>
      </c>
      <c r="AX16" s="161">
        <v>3.75</v>
      </c>
      <c r="AY16" s="161">
        <v>4.375</v>
      </c>
      <c r="AZ16" s="161">
        <v>7.5</v>
      </c>
      <c r="BW16" s="62">
        <v>15</v>
      </c>
      <c r="BX16" s="62" t="s">
        <v>710</v>
      </c>
      <c r="BY16" s="62" t="s">
        <v>780</v>
      </c>
      <c r="BZ16" s="62" t="s">
        <v>644</v>
      </c>
      <c r="CB16" s="62">
        <v>15</v>
      </c>
      <c r="CC16" s="62" t="s">
        <v>775</v>
      </c>
      <c r="CD16" s="62" t="s">
        <v>781</v>
      </c>
      <c r="CJ16" s="62">
        <v>15</v>
      </c>
      <c r="CK16" s="62" t="s">
        <v>561</v>
      </c>
      <c r="CL16" s="62" t="s">
        <v>782</v>
      </c>
      <c r="CS16" s="62">
        <v>15</v>
      </c>
      <c r="CT16" s="62" t="s">
        <v>710</v>
      </c>
      <c r="CU16" s="62" t="s">
        <v>783</v>
      </c>
      <c r="CV16" s="62">
        <v>21</v>
      </c>
      <c r="CW16" s="62" t="s">
        <v>710</v>
      </c>
      <c r="CX16" s="62" t="s">
        <v>644</v>
      </c>
      <c r="CY16" s="62"/>
      <c r="DB16" s="183" t="s">
        <v>690</v>
      </c>
      <c r="DC16">
        <v>5</v>
      </c>
      <c r="DD16" t="s">
        <v>137</v>
      </c>
    </row>
    <row r="17" spans="5:109">
      <c r="E17" s="190">
        <v>19</v>
      </c>
      <c r="F17" s="190">
        <v>40</v>
      </c>
      <c r="G17" s="190">
        <v>60</v>
      </c>
      <c r="H17" s="190">
        <v>80</v>
      </c>
      <c r="I17" s="190">
        <v>97</v>
      </c>
      <c r="J17" s="188" t="s">
        <v>784</v>
      </c>
      <c r="K17" t="s">
        <v>653</v>
      </c>
      <c r="L17" t="s">
        <v>653</v>
      </c>
      <c r="M17" s="188" t="s">
        <v>653</v>
      </c>
      <c r="N17" t="s">
        <v>653</v>
      </c>
      <c r="X17" s="189">
        <v>19</v>
      </c>
      <c r="Y17" s="190">
        <v>40</v>
      </c>
      <c r="Z17" s="190">
        <v>60</v>
      </c>
      <c r="AA17" s="190">
        <v>80</v>
      </c>
      <c r="AB17" s="190">
        <v>97</v>
      </c>
      <c r="AC17" s="187" t="s">
        <v>784</v>
      </c>
      <c r="AD17" s="64" t="s">
        <v>653</v>
      </c>
      <c r="AH17" s="163" t="s">
        <v>675</v>
      </c>
      <c r="AI17" s="161">
        <v>3</v>
      </c>
      <c r="AJ17" s="161">
        <v>3</v>
      </c>
      <c r="AK17" s="161">
        <v>4</v>
      </c>
      <c r="AL17" s="161">
        <v>4</v>
      </c>
      <c r="AM17" s="161">
        <v>2</v>
      </c>
      <c r="AN17" s="161">
        <v>3</v>
      </c>
      <c r="AO17" s="161">
        <v>3</v>
      </c>
      <c r="AP17" s="161">
        <v>2</v>
      </c>
      <c r="AQ17" s="161">
        <v>3.5</v>
      </c>
      <c r="AR17" s="161">
        <v>18.75</v>
      </c>
      <c r="AS17" s="161">
        <v>7.5</v>
      </c>
      <c r="AT17" s="161">
        <v>20</v>
      </c>
      <c r="AU17" s="161">
        <v>5</v>
      </c>
      <c r="AV17" s="161">
        <v>2.5</v>
      </c>
      <c r="AW17" s="161">
        <v>7.5</v>
      </c>
      <c r="AX17" s="161">
        <v>7.5</v>
      </c>
      <c r="AY17" s="161">
        <v>2.5</v>
      </c>
      <c r="AZ17" s="161">
        <v>8.75</v>
      </c>
      <c r="BW17" s="62">
        <v>16</v>
      </c>
      <c r="BX17" s="62" t="s">
        <v>713</v>
      </c>
      <c r="BY17" s="62" t="s">
        <v>785</v>
      </c>
      <c r="BZ17" s="62" t="s">
        <v>644</v>
      </c>
      <c r="CB17" s="62">
        <v>16</v>
      </c>
      <c r="CC17" s="62" t="s">
        <v>561</v>
      </c>
      <c r="CD17" s="62" t="s">
        <v>786</v>
      </c>
      <c r="CJ17" s="62">
        <v>16</v>
      </c>
      <c r="CK17" s="62" t="s">
        <v>752</v>
      </c>
      <c r="CL17" s="62" t="s">
        <v>787</v>
      </c>
      <c r="CS17" s="62">
        <v>16</v>
      </c>
      <c r="CT17" s="62" t="s">
        <v>713</v>
      </c>
      <c r="CU17" s="62" t="s">
        <v>788</v>
      </c>
      <c r="CV17" s="62">
        <v>23</v>
      </c>
      <c r="CW17" s="62" t="s">
        <v>713</v>
      </c>
      <c r="CX17" s="62" t="s">
        <v>644</v>
      </c>
      <c r="CY17" s="62"/>
      <c r="DB17" s="183" t="s">
        <v>700</v>
      </c>
      <c r="DC17">
        <v>2</v>
      </c>
      <c r="DD17" t="s">
        <v>137</v>
      </c>
    </row>
    <row r="18" spans="5:109">
      <c r="E18" s="2">
        <v>20</v>
      </c>
      <c r="F18" s="188"/>
      <c r="G18" s="188"/>
      <c r="H18" s="188"/>
      <c r="I18" s="188"/>
      <c r="J18" s="188" t="s">
        <v>789</v>
      </c>
      <c r="Q18">
        <v>1</v>
      </c>
      <c r="X18" s="191">
        <v>20</v>
      </c>
      <c r="Y18" s="188"/>
      <c r="Z18" s="188"/>
      <c r="AA18" s="188"/>
      <c r="AB18" s="188"/>
      <c r="AC18" s="191" t="s">
        <v>789</v>
      </c>
      <c r="AD18" s="64"/>
      <c r="AH18" s="163" t="s">
        <v>686</v>
      </c>
      <c r="AI18" s="161">
        <v>3.5</v>
      </c>
      <c r="AJ18" s="161">
        <v>3.5</v>
      </c>
      <c r="AK18" s="161">
        <v>3</v>
      </c>
      <c r="AL18" s="161">
        <v>2</v>
      </c>
      <c r="AM18" s="161">
        <v>2</v>
      </c>
      <c r="AN18" s="161">
        <v>4</v>
      </c>
      <c r="AO18" s="161">
        <v>4</v>
      </c>
      <c r="AP18" s="161">
        <v>2.5</v>
      </c>
      <c r="AQ18" s="161">
        <v>4</v>
      </c>
      <c r="AR18" s="161">
        <v>21.875</v>
      </c>
      <c r="AS18" s="161">
        <v>8.75</v>
      </c>
      <c r="AT18" s="161">
        <v>15</v>
      </c>
      <c r="AU18" s="161">
        <v>2.5</v>
      </c>
      <c r="AV18" s="161">
        <v>2.5</v>
      </c>
      <c r="AW18" s="161">
        <v>10</v>
      </c>
      <c r="AX18" s="161">
        <v>10</v>
      </c>
      <c r="AY18" s="161">
        <v>3.125</v>
      </c>
      <c r="AZ18" s="161">
        <v>10</v>
      </c>
      <c r="BW18" s="62">
        <v>17</v>
      </c>
      <c r="BX18" s="62" t="s">
        <v>723</v>
      </c>
      <c r="BY18" s="62" t="s">
        <v>790</v>
      </c>
      <c r="BZ18" s="62" t="s">
        <v>644</v>
      </c>
      <c r="CB18" s="62">
        <v>17</v>
      </c>
      <c r="CC18" s="62" t="s">
        <v>742</v>
      </c>
      <c r="CD18" s="62" t="s">
        <v>791</v>
      </c>
      <c r="CJ18" s="62">
        <v>17</v>
      </c>
      <c r="CK18" s="62" t="s">
        <v>508</v>
      </c>
      <c r="CL18" s="62" t="s">
        <v>792</v>
      </c>
      <c r="CS18" s="62">
        <v>17</v>
      </c>
      <c r="CT18" s="62" t="s">
        <v>723</v>
      </c>
      <c r="CU18" s="62" t="s">
        <v>793</v>
      </c>
      <c r="CV18" s="62">
        <v>24</v>
      </c>
      <c r="CW18" s="62" t="s">
        <v>723</v>
      </c>
      <c r="CX18" s="62" t="s">
        <v>644</v>
      </c>
      <c r="CY18" s="62"/>
      <c r="DB18" s="183" t="s">
        <v>516</v>
      </c>
      <c r="DC18">
        <v>3</v>
      </c>
      <c r="DD18" t="s">
        <v>137</v>
      </c>
    </row>
    <row r="19" spans="5:109">
      <c r="E19" s="188">
        <v>21</v>
      </c>
      <c r="F19" s="188">
        <v>41</v>
      </c>
      <c r="G19" s="188">
        <v>62</v>
      </c>
      <c r="H19" s="188">
        <v>82</v>
      </c>
      <c r="I19" s="188">
        <v>98</v>
      </c>
      <c r="J19" s="188" t="s">
        <v>794</v>
      </c>
      <c r="K19" t="s">
        <v>653</v>
      </c>
      <c r="L19" t="s">
        <v>653</v>
      </c>
      <c r="M19" s="188" t="s">
        <v>653</v>
      </c>
      <c r="N19" s="188" t="s">
        <v>653</v>
      </c>
      <c r="O19" s="188" t="s">
        <v>653</v>
      </c>
      <c r="P19">
        <v>3</v>
      </c>
      <c r="X19" s="187">
        <v>21</v>
      </c>
      <c r="Y19" s="188">
        <v>41</v>
      </c>
      <c r="Z19" s="188">
        <v>62</v>
      </c>
      <c r="AA19" s="188">
        <v>82</v>
      </c>
      <c r="AB19" s="188">
        <v>98</v>
      </c>
      <c r="AC19" s="187" t="s">
        <v>794</v>
      </c>
      <c r="AD19" s="64"/>
      <c r="AH19" s="163" t="s">
        <v>697</v>
      </c>
      <c r="AI19" s="161">
        <v>4</v>
      </c>
      <c r="AJ19" s="161">
        <v>4</v>
      </c>
      <c r="AK19" s="161">
        <v>2</v>
      </c>
      <c r="AL19" s="161">
        <v>2</v>
      </c>
      <c r="AM19" s="161">
        <v>1</v>
      </c>
      <c r="AN19" s="161">
        <v>4</v>
      </c>
      <c r="AO19" s="161">
        <v>3</v>
      </c>
      <c r="AP19" s="161">
        <v>2</v>
      </c>
      <c r="AQ19" s="161">
        <v>2.6666666666666665</v>
      </c>
      <c r="AR19" s="161">
        <v>25</v>
      </c>
      <c r="AS19" s="161">
        <v>10</v>
      </c>
      <c r="AT19" s="161">
        <v>10</v>
      </c>
      <c r="AU19" s="161">
        <v>2.5</v>
      </c>
      <c r="AV19" s="161">
        <v>1.25</v>
      </c>
      <c r="AW19" s="161">
        <v>10</v>
      </c>
      <c r="AX19" s="161">
        <v>7.5</v>
      </c>
      <c r="AY19" s="161">
        <v>2.5</v>
      </c>
      <c r="AZ19" s="161">
        <v>6.666666666666667</v>
      </c>
      <c r="BW19" s="62">
        <v>18</v>
      </c>
      <c r="BX19" s="62" t="s">
        <v>775</v>
      </c>
      <c r="BY19" s="62" t="s">
        <v>795</v>
      </c>
      <c r="BZ19" s="62" t="s">
        <v>644</v>
      </c>
      <c r="CB19" s="62">
        <v>18</v>
      </c>
      <c r="CC19" s="62" t="s">
        <v>752</v>
      </c>
      <c r="CD19" s="62" t="s">
        <v>796</v>
      </c>
      <c r="CJ19" s="62">
        <v>18</v>
      </c>
      <c r="CK19" s="62" t="s">
        <v>564</v>
      </c>
      <c r="CL19" s="62" t="s">
        <v>797</v>
      </c>
      <c r="CS19" s="62">
        <v>18</v>
      </c>
      <c r="CT19" s="62" t="s">
        <v>775</v>
      </c>
      <c r="CU19" s="62" t="s">
        <v>798</v>
      </c>
      <c r="CV19" s="62">
        <v>25</v>
      </c>
      <c r="CW19" s="62" t="s">
        <v>775</v>
      </c>
      <c r="CX19" s="62" t="s">
        <v>644</v>
      </c>
      <c r="CY19" s="62"/>
      <c r="DB19" s="183" t="s">
        <v>721</v>
      </c>
      <c r="DC19">
        <v>3</v>
      </c>
      <c r="DD19" t="s">
        <v>137</v>
      </c>
    </row>
    <row r="20" spans="5:109">
      <c r="E20" s="190">
        <v>22</v>
      </c>
      <c r="F20" s="190">
        <v>42</v>
      </c>
      <c r="G20" s="190">
        <v>63</v>
      </c>
      <c r="H20" s="190">
        <v>83</v>
      </c>
      <c r="I20" s="190">
        <v>99</v>
      </c>
      <c r="J20" s="188" t="s">
        <v>799</v>
      </c>
      <c r="K20" t="s">
        <v>653</v>
      </c>
      <c r="L20" t="s">
        <v>653</v>
      </c>
      <c r="M20" s="188" t="s">
        <v>653</v>
      </c>
      <c r="N20" t="s">
        <v>653</v>
      </c>
      <c r="O20" s="188" t="s">
        <v>653</v>
      </c>
      <c r="P20">
        <v>4</v>
      </c>
      <c r="X20" s="189">
        <v>22</v>
      </c>
      <c r="Y20" s="190">
        <v>42</v>
      </c>
      <c r="Z20" s="190">
        <v>63</v>
      </c>
      <c r="AA20" s="190">
        <v>83</v>
      </c>
      <c r="AB20" s="190">
        <v>99</v>
      </c>
      <c r="AC20" s="187" t="s">
        <v>799</v>
      </c>
      <c r="AD20" s="64"/>
      <c r="AH20" s="241" t="s">
        <v>317</v>
      </c>
      <c r="AI20" s="242">
        <v>3.3333333333333335</v>
      </c>
      <c r="AJ20" s="242">
        <v>3.3333333333333335</v>
      </c>
      <c r="AK20" s="242">
        <v>3.3333333333333335</v>
      </c>
      <c r="AL20" s="242">
        <v>2.8333333333333335</v>
      </c>
      <c r="AM20" s="242">
        <v>2</v>
      </c>
      <c r="AN20" s="242">
        <v>3.3333333333333335</v>
      </c>
      <c r="AO20" s="242">
        <v>2.8333333333333335</v>
      </c>
      <c r="AP20" s="242">
        <v>2.6666666666666665</v>
      </c>
      <c r="AQ20" s="242">
        <v>3.1428571428571428</v>
      </c>
      <c r="AR20" s="242">
        <v>20.833333333333332</v>
      </c>
      <c r="AS20" s="242">
        <v>8.3333333333333339</v>
      </c>
      <c r="AT20" s="242">
        <v>16.666666666666668</v>
      </c>
      <c r="AU20" s="242">
        <v>3.5416666666666665</v>
      </c>
      <c r="AV20" s="242">
        <v>2.5</v>
      </c>
      <c r="AW20" s="242">
        <v>8.3333333333333339</v>
      </c>
      <c r="AX20" s="242">
        <v>7.083333333333333</v>
      </c>
      <c r="AY20" s="242">
        <v>3.3333333333333335</v>
      </c>
      <c r="AZ20" s="242">
        <v>7.8571428571428568</v>
      </c>
      <c r="BW20" s="62">
        <v>19</v>
      </c>
      <c r="BX20" s="62" t="s">
        <v>561</v>
      </c>
      <c r="BY20" s="62" t="s">
        <v>800</v>
      </c>
      <c r="BZ20" s="62" t="s">
        <v>644</v>
      </c>
      <c r="CB20" s="62">
        <v>19</v>
      </c>
      <c r="CC20" s="62" t="s">
        <v>564</v>
      </c>
      <c r="CD20" s="62" t="s">
        <v>801</v>
      </c>
      <c r="CJ20" s="62">
        <v>19</v>
      </c>
      <c r="CK20" s="62" t="s">
        <v>773</v>
      </c>
      <c r="CL20" s="62" t="s">
        <v>802</v>
      </c>
      <c r="CS20" s="62">
        <v>19</v>
      </c>
      <c r="CT20" s="62" t="s">
        <v>561</v>
      </c>
      <c r="CU20" s="62" t="s">
        <v>803</v>
      </c>
      <c r="CV20" s="62">
        <v>26</v>
      </c>
      <c r="CW20" s="62" t="s">
        <v>561</v>
      </c>
      <c r="CX20" s="62" t="s">
        <v>644</v>
      </c>
      <c r="CY20" s="62"/>
      <c r="DB20" s="183" t="s">
        <v>710</v>
      </c>
      <c r="DC20" s="2">
        <v>4</v>
      </c>
      <c r="DD20" t="s">
        <v>137</v>
      </c>
      <c r="DE20">
        <v>5</v>
      </c>
    </row>
    <row r="21" spans="5:109">
      <c r="E21" s="188">
        <v>23</v>
      </c>
      <c r="F21" s="188">
        <v>45</v>
      </c>
      <c r="G21" s="188">
        <v>66</v>
      </c>
      <c r="H21" s="188">
        <v>86</v>
      </c>
      <c r="I21" s="188">
        <v>100</v>
      </c>
      <c r="J21" s="188" t="s">
        <v>804</v>
      </c>
      <c r="K21" t="s">
        <v>653</v>
      </c>
      <c r="L21" t="s">
        <v>653</v>
      </c>
      <c r="M21" s="188" t="s">
        <v>653</v>
      </c>
      <c r="N21" s="188" t="s">
        <v>653</v>
      </c>
      <c r="O21" s="188" t="s">
        <v>653</v>
      </c>
      <c r="P21">
        <v>4</v>
      </c>
      <c r="X21" s="187">
        <v>23</v>
      </c>
      <c r="Y21" s="188">
        <v>45</v>
      </c>
      <c r="Z21" s="188">
        <v>66</v>
      </c>
      <c r="AA21" s="188">
        <v>86</v>
      </c>
      <c r="AB21" s="188">
        <v>100</v>
      </c>
      <c r="AC21" s="187" t="s">
        <v>804</v>
      </c>
      <c r="AD21" s="64"/>
      <c r="BW21" s="62">
        <v>20</v>
      </c>
      <c r="BX21" s="62" t="s">
        <v>742</v>
      </c>
      <c r="BY21" s="62" t="s">
        <v>805</v>
      </c>
      <c r="BZ21" s="62" t="s">
        <v>644</v>
      </c>
      <c r="CB21" s="62">
        <v>20</v>
      </c>
      <c r="CC21" s="62" t="s">
        <v>806</v>
      </c>
      <c r="CD21" s="62" t="s">
        <v>807</v>
      </c>
      <c r="CS21" s="62">
        <v>20</v>
      </c>
      <c r="CT21" s="62" t="s">
        <v>742</v>
      </c>
      <c r="CU21" s="62" t="s">
        <v>808</v>
      </c>
      <c r="CV21" s="62">
        <v>27</v>
      </c>
      <c r="CW21" s="62" t="s">
        <v>742</v>
      </c>
      <c r="CX21" s="62" t="s">
        <v>644</v>
      </c>
      <c r="CY21" s="62"/>
      <c r="DB21" s="183" t="s">
        <v>740</v>
      </c>
      <c r="DC21">
        <v>2</v>
      </c>
      <c r="DD21" t="s">
        <v>137</v>
      </c>
    </row>
    <row r="22" spans="5:109">
      <c r="E22" s="188">
        <v>24</v>
      </c>
      <c r="F22" s="188">
        <v>46</v>
      </c>
      <c r="G22" s="188">
        <v>67</v>
      </c>
      <c r="H22" s="188"/>
      <c r="I22" s="188">
        <v>101</v>
      </c>
      <c r="J22" s="188" t="s">
        <v>809</v>
      </c>
      <c r="K22" t="s">
        <v>653</v>
      </c>
      <c r="L22" t="s">
        <v>653</v>
      </c>
      <c r="M22" s="188" t="s">
        <v>653</v>
      </c>
      <c r="O22" s="188" t="s">
        <v>653</v>
      </c>
      <c r="P22">
        <v>1</v>
      </c>
      <c r="X22" s="187">
        <v>24</v>
      </c>
      <c r="Y22" s="188">
        <v>46</v>
      </c>
      <c r="Z22" s="188">
        <v>67</v>
      </c>
      <c r="AA22" s="188"/>
      <c r="AB22" s="188">
        <v>101</v>
      </c>
      <c r="AC22" s="187" t="s">
        <v>809</v>
      </c>
      <c r="AD22" s="64"/>
      <c r="BW22" s="62">
        <v>21</v>
      </c>
      <c r="BX22" s="62" t="s">
        <v>752</v>
      </c>
      <c r="BY22" s="62" t="s">
        <v>810</v>
      </c>
      <c r="BZ22" s="62" t="s">
        <v>644</v>
      </c>
      <c r="CB22" s="62">
        <v>21</v>
      </c>
      <c r="CC22" s="62" t="s">
        <v>773</v>
      </c>
      <c r="CD22" s="62" t="s">
        <v>811</v>
      </c>
      <c r="CS22" s="62">
        <v>21</v>
      </c>
      <c r="CT22" s="62" t="s">
        <v>752</v>
      </c>
      <c r="CU22" s="62" t="s">
        <v>812</v>
      </c>
      <c r="CV22" s="62">
        <v>28</v>
      </c>
      <c r="CW22" s="62" t="s">
        <v>752</v>
      </c>
      <c r="CX22" s="62" t="s">
        <v>644</v>
      </c>
      <c r="CY22" s="62"/>
      <c r="DB22" s="183" t="s">
        <v>713</v>
      </c>
      <c r="DC22">
        <v>5</v>
      </c>
      <c r="DD22" t="s">
        <v>137</v>
      </c>
    </row>
    <row r="23" spans="5:109">
      <c r="E23" s="190">
        <v>25</v>
      </c>
      <c r="F23" s="190">
        <v>47</v>
      </c>
      <c r="G23" s="190">
        <v>68</v>
      </c>
      <c r="H23" s="190">
        <v>87</v>
      </c>
      <c r="I23" s="190">
        <v>102</v>
      </c>
      <c r="J23" s="188" t="s">
        <v>813</v>
      </c>
      <c r="K23" t="s">
        <v>653</v>
      </c>
      <c r="L23" t="s">
        <v>653</v>
      </c>
      <c r="M23" s="188" t="s">
        <v>653</v>
      </c>
      <c r="N23" s="188" t="s">
        <v>653</v>
      </c>
      <c r="O23" s="188" t="s">
        <v>653</v>
      </c>
      <c r="P23">
        <v>1</v>
      </c>
      <c r="X23" s="189">
        <v>25</v>
      </c>
      <c r="Y23" s="190">
        <v>47</v>
      </c>
      <c r="Z23" s="190">
        <v>68</v>
      </c>
      <c r="AA23" s="190">
        <v>87</v>
      </c>
      <c r="AB23" s="190">
        <v>102</v>
      </c>
      <c r="AC23" s="187" t="s">
        <v>813</v>
      </c>
      <c r="AD23" s="64"/>
      <c r="AF23" t="s">
        <v>590</v>
      </c>
      <c r="AH23" t="s">
        <v>814</v>
      </c>
      <c r="BW23" s="62">
        <v>22</v>
      </c>
      <c r="BX23" s="62" t="s">
        <v>508</v>
      </c>
      <c r="BY23" s="62" t="s">
        <v>815</v>
      </c>
      <c r="BZ23" s="62" t="s">
        <v>644</v>
      </c>
      <c r="CS23" s="62">
        <v>22</v>
      </c>
      <c r="CT23" s="62" t="s">
        <v>508</v>
      </c>
      <c r="CU23" s="62" t="s">
        <v>816</v>
      </c>
      <c r="CV23" s="62">
        <v>29</v>
      </c>
      <c r="CW23" s="62" t="s">
        <v>508</v>
      </c>
      <c r="CX23" s="62" t="s">
        <v>644</v>
      </c>
      <c r="CY23" s="62"/>
      <c r="DB23" s="183" t="s">
        <v>723</v>
      </c>
      <c r="DC23">
        <v>5</v>
      </c>
      <c r="DD23" t="s">
        <v>137</v>
      </c>
    </row>
    <row r="24" spans="5:109">
      <c r="E24" s="188">
        <v>26</v>
      </c>
      <c r="F24" s="188"/>
      <c r="G24" s="188">
        <v>69</v>
      </c>
      <c r="H24" s="188">
        <v>88</v>
      </c>
      <c r="I24" s="188">
        <v>103</v>
      </c>
      <c r="J24" s="188" t="s">
        <v>817</v>
      </c>
      <c r="K24" t="s">
        <v>653</v>
      </c>
      <c r="M24" s="188" t="s">
        <v>653</v>
      </c>
      <c r="N24" s="188" t="s">
        <v>653</v>
      </c>
      <c r="O24" s="188" t="s">
        <v>653</v>
      </c>
      <c r="P24">
        <v>2</v>
      </c>
      <c r="X24" s="187">
        <v>26</v>
      </c>
      <c r="Y24" s="188"/>
      <c r="Z24" s="188">
        <v>69</v>
      </c>
      <c r="AA24" s="188">
        <v>88</v>
      </c>
      <c r="AB24" s="188">
        <v>103</v>
      </c>
      <c r="AC24" s="187" t="s">
        <v>817</v>
      </c>
      <c r="AD24" s="64"/>
      <c r="AF24">
        <v>2025</v>
      </c>
      <c r="AH24" t="s">
        <v>818</v>
      </c>
      <c r="BW24" s="62">
        <v>23</v>
      </c>
      <c r="BX24" s="62" t="s">
        <v>564</v>
      </c>
      <c r="BY24" s="62" t="s">
        <v>819</v>
      </c>
      <c r="BZ24" s="62" t="s">
        <v>644</v>
      </c>
      <c r="CS24" s="62">
        <v>23</v>
      </c>
      <c r="CT24" s="62" t="s">
        <v>564</v>
      </c>
      <c r="CU24" s="62" t="s">
        <v>820</v>
      </c>
      <c r="CV24" s="62">
        <v>30</v>
      </c>
      <c r="CW24" s="62" t="s">
        <v>564</v>
      </c>
      <c r="CX24" s="62" t="s">
        <v>644</v>
      </c>
      <c r="CY24" s="62"/>
      <c r="DB24" s="183" t="s">
        <v>766</v>
      </c>
      <c r="DC24">
        <v>2</v>
      </c>
      <c r="DD24" t="s">
        <v>137</v>
      </c>
    </row>
    <row r="25" spans="5:109">
      <c r="E25" s="188">
        <v>27</v>
      </c>
      <c r="F25" s="188">
        <v>48</v>
      </c>
      <c r="G25" s="188">
        <v>70</v>
      </c>
      <c r="H25" s="188">
        <v>89</v>
      </c>
      <c r="I25" s="188">
        <v>104</v>
      </c>
      <c r="J25" s="188" t="s">
        <v>821</v>
      </c>
      <c r="K25" t="s">
        <v>653</v>
      </c>
      <c r="L25" t="s">
        <v>653</v>
      </c>
      <c r="M25" s="188" t="s">
        <v>653</v>
      </c>
      <c r="N25" s="188" t="s">
        <v>653</v>
      </c>
      <c r="O25" s="188" t="s">
        <v>653</v>
      </c>
      <c r="P25">
        <v>2</v>
      </c>
      <c r="X25" s="187">
        <v>27</v>
      </c>
      <c r="Y25" s="188">
        <v>48</v>
      </c>
      <c r="Z25" s="188">
        <v>70</v>
      </c>
      <c r="AA25" s="188">
        <v>89</v>
      </c>
      <c r="AB25" s="188">
        <v>104</v>
      </c>
      <c r="AC25" s="187" t="s">
        <v>821</v>
      </c>
      <c r="AD25" s="64"/>
      <c r="AH25" t="s">
        <v>822</v>
      </c>
      <c r="BW25" s="62">
        <v>24</v>
      </c>
      <c r="BX25" s="62" t="s">
        <v>773</v>
      </c>
      <c r="BY25" s="62" t="s">
        <v>823</v>
      </c>
      <c r="BZ25" s="62" t="s">
        <v>644</v>
      </c>
      <c r="CS25" s="62">
        <v>24</v>
      </c>
      <c r="CT25" s="62" t="s">
        <v>773</v>
      </c>
      <c r="CU25" s="62" t="s">
        <v>824</v>
      </c>
      <c r="CV25" s="62">
        <v>32</v>
      </c>
      <c r="CW25" s="62" t="s">
        <v>773</v>
      </c>
      <c r="CX25" s="62" t="s">
        <v>644</v>
      </c>
      <c r="CY25" s="62"/>
      <c r="DB25" s="183" t="s">
        <v>775</v>
      </c>
      <c r="DC25">
        <v>3</v>
      </c>
      <c r="DD25" t="s">
        <v>137</v>
      </c>
    </row>
    <row r="26" spans="5:109">
      <c r="E26" s="199">
        <v>28</v>
      </c>
      <c r="F26" s="190">
        <v>49</v>
      </c>
      <c r="G26" s="190"/>
      <c r="H26" s="190"/>
      <c r="I26" s="190"/>
      <c r="J26" s="190" t="s">
        <v>825</v>
      </c>
      <c r="L26" t="s">
        <v>653</v>
      </c>
      <c r="X26" s="64">
        <v>28</v>
      </c>
      <c r="Y26" s="190">
        <v>49</v>
      </c>
      <c r="Z26" s="190"/>
      <c r="AA26" s="190"/>
      <c r="AB26" s="190"/>
      <c r="AC26" s="64" t="s">
        <v>825</v>
      </c>
      <c r="AD26" s="64"/>
      <c r="AH26" t="s">
        <v>826</v>
      </c>
      <c r="BW26" s="62">
        <v>25</v>
      </c>
      <c r="BX26" s="62" t="s">
        <v>642</v>
      </c>
      <c r="BY26" s="62" t="s">
        <v>645</v>
      </c>
      <c r="BZ26" s="62" t="s">
        <v>827</v>
      </c>
      <c r="CS26" s="62">
        <v>25</v>
      </c>
      <c r="CT26" s="62" t="s">
        <v>642</v>
      </c>
      <c r="CU26" s="62" t="s">
        <v>828</v>
      </c>
      <c r="CV26" s="62">
        <v>34</v>
      </c>
      <c r="CW26" s="62" t="s">
        <v>642</v>
      </c>
      <c r="CX26" s="62" t="s">
        <v>827</v>
      </c>
      <c r="CY26" s="62"/>
      <c r="DB26" s="183" t="s">
        <v>561</v>
      </c>
      <c r="DC26">
        <v>5</v>
      </c>
      <c r="DD26" t="s">
        <v>137</v>
      </c>
    </row>
    <row r="27" spans="5:109">
      <c r="E27" s="190">
        <v>29</v>
      </c>
      <c r="F27" s="190">
        <v>50</v>
      </c>
      <c r="G27" s="190">
        <v>71</v>
      </c>
      <c r="H27" s="190">
        <v>90</v>
      </c>
      <c r="I27" s="190">
        <v>105</v>
      </c>
      <c r="J27" s="188" t="s">
        <v>829</v>
      </c>
      <c r="K27" t="s">
        <v>653</v>
      </c>
      <c r="L27" t="s">
        <v>653</v>
      </c>
      <c r="M27" s="188" t="s">
        <v>653</v>
      </c>
      <c r="N27" s="188" t="s">
        <v>653</v>
      </c>
      <c r="O27" s="188" t="s">
        <v>653</v>
      </c>
      <c r="P27">
        <v>3</v>
      </c>
      <c r="X27" s="189">
        <v>29</v>
      </c>
      <c r="Y27" s="190">
        <v>50</v>
      </c>
      <c r="Z27" s="190">
        <v>71</v>
      </c>
      <c r="AA27" s="190">
        <v>90</v>
      </c>
      <c r="AB27" s="190">
        <v>105</v>
      </c>
      <c r="AC27" s="187" t="s">
        <v>829</v>
      </c>
      <c r="AD27" s="64"/>
      <c r="AH27" t="s">
        <v>830</v>
      </c>
      <c r="BW27" s="62">
        <v>26</v>
      </c>
      <c r="BX27" s="62" t="s">
        <v>656</v>
      </c>
      <c r="BY27" s="62" t="s">
        <v>657</v>
      </c>
      <c r="BZ27" s="62" t="s">
        <v>827</v>
      </c>
      <c r="CS27" s="62">
        <v>26</v>
      </c>
      <c r="CT27" s="62" t="s">
        <v>656</v>
      </c>
      <c r="CU27" s="62" t="s">
        <v>831</v>
      </c>
      <c r="CV27" s="62">
        <v>35</v>
      </c>
      <c r="CW27" s="62" t="s">
        <v>656</v>
      </c>
      <c r="CX27" s="62" t="s">
        <v>827</v>
      </c>
      <c r="CY27" s="62"/>
      <c r="DB27" s="183" t="s">
        <v>742</v>
      </c>
      <c r="DC27">
        <v>4</v>
      </c>
      <c r="DD27" t="s">
        <v>137</v>
      </c>
    </row>
    <row r="28" spans="5:109" ht="14.45" thickBot="1">
      <c r="E28" s="190"/>
      <c r="F28" s="190">
        <v>37</v>
      </c>
      <c r="G28" s="188">
        <v>57</v>
      </c>
      <c r="H28" s="190"/>
      <c r="I28" s="190"/>
      <c r="J28" s="190" t="s">
        <v>832</v>
      </c>
      <c r="L28" t="s">
        <v>653</v>
      </c>
      <c r="M28" s="188" t="s">
        <v>653</v>
      </c>
      <c r="X28" s="192">
        <v>4</v>
      </c>
      <c r="Y28" s="193"/>
      <c r="Z28" s="193"/>
      <c r="AA28" s="193"/>
      <c r="AB28" s="193"/>
      <c r="AC28" s="192" t="s">
        <v>641</v>
      </c>
      <c r="AD28" s="64"/>
      <c r="BW28" s="62">
        <v>27</v>
      </c>
      <c r="BX28" s="62" t="s">
        <v>667</v>
      </c>
      <c r="BY28" s="62" t="s">
        <v>668</v>
      </c>
      <c r="BZ28" s="62" t="s">
        <v>827</v>
      </c>
      <c r="CS28" s="62">
        <v>27</v>
      </c>
      <c r="CT28" s="62" t="s">
        <v>667</v>
      </c>
      <c r="CU28" s="62" t="s">
        <v>833</v>
      </c>
      <c r="CV28" s="62">
        <v>36</v>
      </c>
      <c r="CW28" s="62" t="s">
        <v>667</v>
      </c>
      <c r="CX28" s="62" t="s">
        <v>827</v>
      </c>
      <c r="CY28" s="62"/>
      <c r="DB28" s="183" t="s">
        <v>752</v>
      </c>
      <c r="DC28">
        <v>4</v>
      </c>
      <c r="DD28" t="s">
        <v>137</v>
      </c>
    </row>
    <row r="29" spans="5:109">
      <c r="E29" s="190"/>
      <c r="F29" s="190">
        <v>43</v>
      </c>
      <c r="G29" s="190"/>
      <c r="H29" s="190"/>
      <c r="I29" s="190"/>
      <c r="J29" s="190" t="s">
        <v>834</v>
      </c>
      <c r="L29" t="s">
        <v>653</v>
      </c>
      <c r="X29" s="192">
        <v>30</v>
      </c>
      <c r="Y29" s="193"/>
      <c r="Z29" s="193"/>
      <c r="AA29" s="193"/>
      <c r="AB29" s="193"/>
      <c r="AC29" s="192" t="s">
        <v>628</v>
      </c>
      <c r="AD29" s="64"/>
      <c r="AF29" s="5"/>
      <c r="AG29" s="6"/>
      <c r="AH29" s="6"/>
      <c r="AI29" s="6"/>
      <c r="AJ29" s="6" t="s">
        <v>450</v>
      </c>
      <c r="AK29" s="243" t="s">
        <v>290</v>
      </c>
      <c r="AL29" s="243" t="s">
        <v>297</v>
      </c>
      <c r="AM29" s="243" t="s">
        <v>299</v>
      </c>
      <c r="AN29" s="243" t="s">
        <v>304</v>
      </c>
      <c r="AO29" s="243" t="s">
        <v>307</v>
      </c>
      <c r="AP29" s="243" t="s">
        <v>309</v>
      </c>
      <c r="AQ29" s="243" t="s">
        <v>311</v>
      </c>
      <c r="AR29" s="243" t="s">
        <v>835</v>
      </c>
      <c r="AS29" s="243" t="s">
        <v>836</v>
      </c>
      <c r="AT29" s="243" t="s">
        <v>837</v>
      </c>
      <c r="AU29" s="243" t="s">
        <v>838</v>
      </c>
      <c r="AV29" s="243" t="s">
        <v>839</v>
      </c>
      <c r="AW29" s="243" t="s">
        <v>840</v>
      </c>
      <c r="AX29" s="243" t="s">
        <v>841</v>
      </c>
      <c r="AY29" s="243" t="s">
        <v>842</v>
      </c>
      <c r="AZ29" s="243" t="s">
        <v>843</v>
      </c>
      <c r="BA29" s="243" t="s">
        <v>844</v>
      </c>
      <c r="BB29" s="243" t="s">
        <v>845</v>
      </c>
      <c r="BC29" s="243" t="s">
        <v>846</v>
      </c>
      <c r="BD29" s="243" t="s">
        <v>352</v>
      </c>
      <c r="BE29" s="244" t="s">
        <v>847</v>
      </c>
      <c r="BW29" s="62">
        <v>28</v>
      </c>
      <c r="BX29" s="62" t="s">
        <v>678</v>
      </c>
      <c r="BY29" s="62" t="s">
        <v>679</v>
      </c>
      <c r="BZ29" s="62" t="s">
        <v>827</v>
      </c>
      <c r="CS29" s="62">
        <v>28</v>
      </c>
      <c r="CT29" s="62" t="s">
        <v>678</v>
      </c>
      <c r="CU29" s="62" t="s">
        <v>848</v>
      </c>
      <c r="CV29" s="62">
        <v>37</v>
      </c>
      <c r="CW29" s="62" t="s">
        <v>678</v>
      </c>
      <c r="CX29" s="62" t="s">
        <v>827</v>
      </c>
      <c r="CY29" s="62"/>
      <c r="DB29" s="183" t="s">
        <v>508</v>
      </c>
      <c r="DC29">
        <v>4</v>
      </c>
      <c r="DD29" t="s">
        <v>137</v>
      </c>
    </row>
    <row r="30" spans="5:109">
      <c r="E30" s="190"/>
      <c r="F30" s="190">
        <v>44</v>
      </c>
      <c r="G30" s="190">
        <v>65</v>
      </c>
      <c r="H30" s="190">
        <v>85</v>
      </c>
      <c r="I30" s="190"/>
      <c r="J30" s="190" t="s">
        <v>849</v>
      </c>
      <c r="L30" t="s">
        <v>653</v>
      </c>
      <c r="N30" t="s">
        <v>653</v>
      </c>
      <c r="X30" s="64"/>
      <c r="Y30" s="190">
        <v>37</v>
      </c>
      <c r="Z30" s="188">
        <v>57</v>
      </c>
      <c r="AA30" s="190"/>
      <c r="AB30" s="190"/>
      <c r="AC30" s="64" t="s">
        <v>832</v>
      </c>
      <c r="AD30" s="64"/>
      <c r="AF30" s="8"/>
      <c r="AJ30" t="s">
        <v>257</v>
      </c>
      <c r="AK30" s="245">
        <v>25</v>
      </c>
      <c r="AL30" s="245">
        <v>10</v>
      </c>
      <c r="AM30" s="245">
        <v>20</v>
      </c>
      <c r="AN30" s="245">
        <v>5</v>
      </c>
      <c r="AO30" s="245">
        <v>5</v>
      </c>
      <c r="AP30" s="245">
        <v>10</v>
      </c>
      <c r="AQ30" s="245">
        <v>10</v>
      </c>
      <c r="AR30" s="245">
        <v>5</v>
      </c>
      <c r="AS30" s="245">
        <v>10</v>
      </c>
      <c r="AT30" s="245"/>
      <c r="AU30" s="245">
        <v>25</v>
      </c>
      <c r="AV30" s="245">
        <v>10</v>
      </c>
      <c r="AW30" s="245">
        <v>20</v>
      </c>
      <c r="AX30" s="245">
        <v>5</v>
      </c>
      <c r="AY30" s="245">
        <v>5</v>
      </c>
      <c r="AZ30" s="245">
        <v>10</v>
      </c>
      <c r="BA30" s="245">
        <v>10</v>
      </c>
      <c r="BB30" s="245">
        <v>5</v>
      </c>
      <c r="BC30" s="245">
        <v>10</v>
      </c>
      <c r="BE30" s="9"/>
      <c r="BW30" s="62">
        <v>29</v>
      </c>
      <c r="BX30" s="62" t="s">
        <v>446</v>
      </c>
      <c r="BY30" s="62" t="s">
        <v>689</v>
      </c>
      <c r="BZ30" s="62" t="s">
        <v>827</v>
      </c>
      <c r="CS30" s="62">
        <v>29</v>
      </c>
      <c r="CT30" s="62" t="s">
        <v>446</v>
      </c>
      <c r="CU30" s="62" t="s">
        <v>850</v>
      </c>
      <c r="CV30" s="62">
        <v>38</v>
      </c>
      <c r="CW30" s="62" t="s">
        <v>446</v>
      </c>
      <c r="CX30" s="62" t="s">
        <v>827</v>
      </c>
      <c r="CY30" s="62"/>
      <c r="DB30" s="183" t="s">
        <v>564</v>
      </c>
      <c r="DC30">
        <v>5</v>
      </c>
      <c r="DD30" t="s">
        <v>137</v>
      </c>
    </row>
    <row r="31" spans="5:109" ht="14.45" thickBot="1">
      <c r="E31" s="190"/>
      <c r="F31" s="190"/>
      <c r="G31" s="190">
        <v>58</v>
      </c>
      <c r="H31" s="190">
        <v>78</v>
      </c>
      <c r="I31" s="190"/>
      <c r="J31" s="190" t="s">
        <v>851</v>
      </c>
      <c r="N31" t="s">
        <v>653</v>
      </c>
      <c r="X31" s="64"/>
      <c r="Y31" s="190">
        <v>43</v>
      </c>
      <c r="Z31" s="190"/>
      <c r="AA31" s="190"/>
      <c r="AB31" s="190"/>
      <c r="AC31" s="64" t="s">
        <v>834</v>
      </c>
      <c r="AD31" s="64"/>
      <c r="AF31" s="8" t="s">
        <v>590</v>
      </c>
      <c r="AH31" t="s">
        <v>814</v>
      </c>
      <c r="AI31" t="s">
        <v>852</v>
      </c>
      <c r="AJ31" t="s">
        <v>853</v>
      </c>
      <c r="BE31" s="9"/>
      <c r="BW31" s="62">
        <v>30</v>
      </c>
      <c r="BX31" s="62" t="s">
        <v>690</v>
      </c>
      <c r="BY31" s="62" t="s">
        <v>699</v>
      </c>
      <c r="BZ31" s="62" t="s">
        <v>827</v>
      </c>
      <c r="CS31" s="62">
        <v>30</v>
      </c>
      <c r="CT31" s="62" t="s">
        <v>690</v>
      </c>
      <c r="CU31" s="62" t="s">
        <v>854</v>
      </c>
      <c r="CV31" s="62">
        <v>39</v>
      </c>
      <c r="CW31" s="62" t="s">
        <v>690</v>
      </c>
      <c r="CX31" s="62" t="s">
        <v>827</v>
      </c>
      <c r="CY31" s="62"/>
      <c r="DB31" s="183" t="s">
        <v>806</v>
      </c>
      <c r="DC31" s="2">
        <v>1</v>
      </c>
      <c r="DD31" t="s">
        <v>137</v>
      </c>
      <c r="DE31">
        <v>2</v>
      </c>
    </row>
    <row r="32" spans="5:109" ht="27.95">
      <c r="E32" s="190"/>
      <c r="F32" s="190"/>
      <c r="G32" s="190">
        <v>61</v>
      </c>
      <c r="H32" s="190">
        <v>81</v>
      </c>
      <c r="I32" s="190"/>
      <c r="J32" s="190" t="s">
        <v>855</v>
      </c>
      <c r="N32" t="s">
        <v>653</v>
      </c>
      <c r="X32" s="64"/>
      <c r="Y32" s="190">
        <v>44</v>
      </c>
      <c r="Z32" s="190">
        <v>65</v>
      </c>
      <c r="AA32" s="190">
        <v>85</v>
      </c>
      <c r="AB32" s="190"/>
      <c r="AC32" s="64" t="s">
        <v>849</v>
      </c>
      <c r="AD32" s="64"/>
      <c r="AF32" s="101">
        <v>2025</v>
      </c>
      <c r="AG32" s="5"/>
      <c r="AH32" s="5" t="s">
        <v>856</v>
      </c>
      <c r="AI32" s="6" t="s">
        <v>857</v>
      </c>
      <c r="AJ32" s="7" t="s">
        <v>858</v>
      </c>
      <c r="AK32" s="246">
        <v>3</v>
      </c>
      <c r="AL32" s="247">
        <v>3</v>
      </c>
      <c r="AM32" s="247">
        <v>4</v>
      </c>
      <c r="AN32" s="247">
        <v>3</v>
      </c>
      <c r="AO32" s="247">
        <v>3</v>
      </c>
      <c r="AP32" s="247">
        <v>2</v>
      </c>
      <c r="AQ32" s="247">
        <v>1</v>
      </c>
      <c r="AR32" s="247">
        <v>3</v>
      </c>
      <c r="AS32" s="247">
        <v>3</v>
      </c>
      <c r="AT32" s="247">
        <f>SUM(AK32:AS32)</f>
        <v>25</v>
      </c>
      <c r="AU32" s="6">
        <f>IF(AK32="","",AK32/4*AU$30)</f>
        <v>18.75</v>
      </c>
      <c r="AV32" s="6">
        <f t="shared" ref="AV32:BC32" si="0">IF(AL32="","",AL32/4*AV$30)</f>
        <v>7.5</v>
      </c>
      <c r="AW32" s="6">
        <f t="shared" si="0"/>
        <v>20</v>
      </c>
      <c r="AX32" s="6">
        <f t="shared" si="0"/>
        <v>3.75</v>
      </c>
      <c r="AY32" s="6">
        <f t="shared" si="0"/>
        <v>3.75</v>
      </c>
      <c r="AZ32" s="6">
        <f t="shared" si="0"/>
        <v>5</v>
      </c>
      <c r="BA32" s="6">
        <f t="shared" si="0"/>
        <v>2.5</v>
      </c>
      <c r="BB32" s="6">
        <f t="shared" si="0"/>
        <v>3.75</v>
      </c>
      <c r="BC32" s="6">
        <f t="shared" si="0"/>
        <v>7.5</v>
      </c>
      <c r="BD32" s="247">
        <f>SUMIFS(AU32:BC32, AU32:BC32, "&lt;&gt;")/SUMIFS($AU$30:$BC$30, AU32:BC32, "&lt;&gt;")*100</f>
        <v>72.5</v>
      </c>
      <c r="BE32" s="7" t="str">
        <f>IF(BD32&gt;=85,"A",IF(BD32&gt;=68,"B",IF(BD32&gt;=51,"C",IF(BD32&gt;=0,"D","-"))))</f>
        <v>B</v>
      </c>
      <c r="BW32" s="62">
        <v>31</v>
      </c>
      <c r="BX32" s="62" t="s">
        <v>700</v>
      </c>
      <c r="BY32" s="62" t="s">
        <v>709</v>
      </c>
      <c r="BZ32" s="62" t="s">
        <v>827</v>
      </c>
      <c r="CS32" s="62">
        <v>31</v>
      </c>
      <c r="CT32" s="62" t="s">
        <v>700</v>
      </c>
      <c r="CU32" s="62" t="s">
        <v>859</v>
      </c>
      <c r="CV32" s="62">
        <v>40</v>
      </c>
      <c r="CW32" s="62" t="s">
        <v>700</v>
      </c>
      <c r="CX32" s="62" t="s">
        <v>827</v>
      </c>
      <c r="CY32" s="62"/>
      <c r="DB32" s="183" t="s">
        <v>773</v>
      </c>
      <c r="DC32">
        <v>5</v>
      </c>
      <c r="DD32" t="s">
        <v>137</v>
      </c>
    </row>
    <row r="33" spans="5:109">
      <c r="E33" s="190"/>
      <c r="F33" s="190"/>
      <c r="G33" s="190">
        <v>64</v>
      </c>
      <c r="H33" s="190">
        <v>84</v>
      </c>
      <c r="I33" s="190"/>
      <c r="J33" s="190" t="s">
        <v>860</v>
      </c>
      <c r="N33" t="s">
        <v>653</v>
      </c>
      <c r="X33" s="192">
        <v>51</v>
      </c>
      <c r="Y33" s="193"/>
      <c r="Z33" s="193"/>
      <c r="AA33" s="193"/>
      <c r="AB33" s="193"/>
      <c r="AC33" s="192" t="s">
        <v>664</v>
      </c>
      <c r="AD33" s="64"/>
      <c r="AF33" s="99"/>
      <c r="AG33" s="8"/>
      <c r="AH33" s="8" t="s">
        <v>861</v>
      </c>
      <c r="AI33" t="s">
        <v>857</v>
      </c>
      <c r="AJ33" s="9" t="s">
        <v>862</v>
      </c>
      <c r="AK33" s="248">
        <v>3</v>
      </c>
      <c r="AL33" s="161">
        <v>3</v>
      </c>
      <c r="AM33" s="161">
        <v>4</v>
      </c>
      <c r="AN33" s="161">
        <v>4</v>
      </c>
      <c r="AO33" s="161">
        <v>2</v>
      </c>
      <c r="AP33" s="161">
        <v>3</v>
      </c>
      <c r="AQ33" s="161">
        <v>3</v>
      </c>
      <c r="AR33" s="161">
        <v>2</v>
      </c>
      <c r="AS33" s="161">
        <v>4</v>
      </c>
      <c r="AT33" s="161">
        <f t="shared" ref="AT33:AT35" si="1">SUM(AK33:AS33)</f>
        <v>28</v>
      </c>
      <c r="AU33">
        <f t="shared" ref="AU33:AU35" si="2">IF(AK33="","",AK33/4*AU$30)</f>
        <v>18.75</v>
      </c>
      <c r="AV33">
        <f t="shared" ref="AV33:AV35" si="3">IF(AL33="","",AL33/4*AV$30)</f>
        <v>7.5</v>
      </c>
      <c r="AW33">
        <f t="shared" ref="AW33:AW35" si="4">IF(AM33="","",AM33/4*AW$30)</f>
        <v>20</v>
      </c>
      <c r="AX33">
        <f t="shared" ref="AX33:AX35" si="5">IF(AN33="","",AN33/4*AX$30)</f>
        <v>5</v>
      </c>
      <c r="AY33">
        <f t="shared" ref="AY33:AY35" si="6">IF(AO33="","",AO33/4*AY$30)</f>
        <v>2.5</v>
      </c>
      <c r="AZ33">
        <f t="shared" ref="AZ33:AZ35" si="7">IF(AP33="","",AP33/4*AZ$30)</f>
        <v>7.5</v>
      </c>
      <c r="BA33">
        <f t="shared" ref="BA33:BA35" si="8">IF(AQ33="","",AQ33/4*BA$30)</f>
        <v>7.5</v>
      </c>
      <c r="BB33">
        <f t="shared" ref="BB33:BB35" si="9">IF(AR33="","",AR33/4*BB$30)</f>
        <v>2.5</v>
      </c>
      <c r="BC33">
        <f t="shared" ref="BC33:BC35" si="10">IF(AS33="","",AS33/4*BC$30)</f>
        <v>10</v>
      </c>
      <c r="BD33" s="161">
        <f>SUMIFS(AU33:BC33, AU33:BC33, "&lt;&gt;")/SUMIFS($AU$30:$BC$30, AU33:BC33, "&lt;&gt;")*100</f>
        <v>81.25</v>
      </c>
      <c r="BE33" s="9" t="str">
        <f t="shared" ref="BE33:BE36" si="11">IF(BD33&gt;=85,"A",IF(BD33&gt;=68,"B",IF(BD33&gt;=51,"C",IF(BD33&gt;=0,"D","-"))))</f>
        <v>B</v>
      </c>
      <c r="BW33" s="62">
        <v>32</v>
      </c>
      <c r="BX33" s="62" t="s">
        <v>516</v>
      </c>
      <c r="BY33" s="62" t="s">
        <v>719</v>
      </c>
      <c r="BZ33" s="62" t="s">
        <v>827</v>
      </c>
      <c r="CS33" s="62">
        <v>32</v>
      </c>
      <c r="CT33" s="62" t="s">
        <v>516</v>
      </c>
      <c r="CU33" s="62" t="s">
        <v>863</v>
      </c>
      <c r="CV33" s="62">
        <v>41</v>
      </c>
      <c r="CW33" s="62" t="s">
        <v>516</v>
      </c>
      <c r="CX33" s="62" t="s">
        <v>827</v>
      </c>
      <c r="CY33" s="62"/>
      <c r="DB33" s="183" t="s">
        <v>864</v>
      </c>
      <c r="DC33" s="2">
        <v>2</v>
      </c>
      <c r="DE33" t="s">
        <v>865</v>
      </c>
    </row>
    <row r="34" spans="5:109">
      <c r="X34" s="64"/>
      <c r="Y34" s="190"/>
      <c r="Z34" s="190">
        <v>58</v>
      </c>
      <c r="AA34" s="190">
        <v>78</v>
      </c>
      <c r="AB34" s="190"/>
      <c r="AC34" s="64" t="s">
        <v>851</v>
      </c>
      <c r="AD34" s="64"/>
      <c r="AF34" s="99"/>
      <c r="AG34" s="8"/>
      <c r="AH34" s="8" t="s">
        <v>866</v>
      </c>
      <c r="AI34" t="s">
        <v>857</v>
      </c>
      <c r="AJ34" s="9" t="s">
        <v>862</v>
      </c>
      <c r="AK34" s="248">
        <v>2</v>
      </c>
      <c r="AL34" s="161">
        <v>4</v>
      </c>
      <c r="AM34" s="161">
        <v>3</v>
      </c>
      <c r="AN34" s="161">
        <v>2</v>
      </c>
      <c r="AO34" s="161">
        <v>2</v>
      </c>
      <c r="AP34" s="161">
        <v>4</v>
      </c>
      <c r="AQ34" s="161">
        <v>4</v>
      </c>
      <c r="AR34" s="161">
        <v>3</v>
      </c>
      <c r="AS34" s="161">
        <v>4</v>
      </c>
      <c r="AT34" s="161">
        <f t="shared" si="1"/>
        <v>28</v>
      </c>
      <c r="AU34">
        <f t="shared" si="2"/>
        <v>12.5</v>
      </c>
      <c r="AV34">
        <f t="shared" si="3"/>
        <v>10</v>
      </c>
      <c r="AW34">
        <f t="shared" si="4"/>
        <v>15</v>
      </c>
      <c r="AX34">
        <f t="shared" si="5"/>
        <v>2.5</v>
      </c>
      <c r="AY34">
        <f t="shared" si="6"/>
        <v>2.5</v>
      </c>
      <c r="AZ34">
        <f t="shared" si="7"/>
        <v>10</v>
      </c>
      <c r="BA34">
        <f t="shared" si="8"/>
        <v>10</v>
      </c>
      <c r="BB34">
        <f t="shared" si="9"/>
        <v>3.75</v>
      </c>
      <c r="BC34">
        <f t="shared" si="10"/>
        <v>10</v>
      </c>
      <c r="BD34" s="161">
        <f>SUMIFS(AU34:BC34, AU34:BC34, "&lt;&gt;")/SUMIFS($AU$30:$BC$30, AU34:BC34, "&lt;&gt;")*100</f>
        <v>76.25</v>
      </c>
      <c r="BE34" s="9" t="str">
        <f t="shared" si="11"/>
        <v>B</v>
      </c>
      <c r="BW34" s="62">
        <v>33</v>
      </c>
      <c r="BX34" s="62" t="s">
        <v>721</v>
      </c>
      <c r="BY34" s="62" t="s">
        <v>730</v>
      </c>
      <c r="BZ34" s="62" t="s">
        <v>827</v>
      </c>
      <c r="CS34" s="62">
        <v>33</v>
      </c>
      <c r="CT34" s="62" t="s">
        <v>721</v>
      </c>
      <c r="CU34" s="62" t="s">
        <v>867</v>
      </c>
      <c r="CV34" s="62">
        <v>42</v>
      </c>
      <c r="CW34" s="62" t="s">
        <v>721</v>
      </c>
      <c r="CX34" s="62" t="s">
        <v>827</v>
      </c>
      <c r="CY34" s="62"/>
      <c r="DB34" s="183" t="s">
        <v>317</v>
      </c>
      <c r="DC34">
        <v>93</v>
      </c>
    </row>
    <row r="35" spans="5:109" ht="14.45" thickBot="1">
      <c r="X35" s="64"/>
      <c r="Y35" s="190"/>
      <c r="Z35" s="190">
        <v>61</v>
      </c>
      <c r="AA35" s="190">
        <v>81</v>
      </c>
      <c r="AB35" s="190"/>
      <c r="AC35" s="64" t="s">
        <v>855</v>
      </c>
      <c r="AD35" s="64"/>
      <c r="AF35" s="99"/>
      <c r="AG35" s="8"/>
      <c r="AH35" s="10" t="s">
        <v>868</v>
      </c>
      <c r="AI35" s="11" t="s">
        <v>857</v>
      </c>
      <c r="AJ35" s="12" t="s">
        <v>858</v>
      </c>
      <c r="AK35" s="249">
        <v>4</v>
      </c>
      <c r="AL35" s="250">
        <v>4</v>
      </c>
      <c r="AM35" s="250">
        <v>4</v>
      </c>
      <c r="AN35" s="250">
        <v>2</v>
      </c>
      <c r="AO35" s="250">
        <v>1</v>
      </c>
      <c r="AP35" s="250">
        <v>4</v>
      </c>
      <c r="AQ35" s="250">
        <v>3</v>
      </c>
      <c r="AR35" s="250">
        <v>2</v>
      </c>
      <c r="AS35" s="250">
        <v>3</v>
      </c>
      <c r="AT35" s="250">
        <f t="shared" si="1"/>
        <v>27</v>
      </c>
      <c r="AU35" s="11">
        <f t="shared" si="2"/>
        <v>25</v>
      </c>
      <c r="AV35" s="11">
        <f t="shared" si="3"/>
        <v>10</v>
      </c>
      <c r="AW35" s="11">
        <f t="shared" si="4"/>
        <v>20</v>
      </c>
      <c r="AX35" s="11">
        <f t="shared" si="5"/>
        <v>2.5</v>
      </c>
      <c r="AY35" s="11">
        <f t="shared" si="6"/>
        <v>1.25</v>
      </c>
      <c r="AZ35" s="11">
        <f t="shared" si="7"/>
        <v>10</v>
      </c>
      <c r="BA35" s="11">
        <f t="shared" si="8"/>
        <v>7.5</v>
      </c>
      <c r="BB35" s="11">
        <f t="shared" si="9"/>
        <v>2.5</v>
      </c>
      <c r="BC35" s="11">
        <f t="shared" si="10"/>
        <v>7.5</v>
      </c>
      <c r="BD35" s="250">
        <f>SUMIFS(AU35:BC35, AU35:BC35, "&lt;&gt;")/SUMIFS($AU$30:$BC$30, AU35:BC35, "&lt;&gt;")*100</f>
        <v>86.25</v>
      </c>
      <c r="BE35" s="12" t="str">
        <f t="shared" si="11"/>
        <v>A</v>
      </c>
      <c r="BW35" s="62">
        <v>34</v>
      </c>
      <c r="BX35" s="62" t="s">
        <v>710</v>
      </c>
      <c r="BY35" s="62" t="s">
        <v>738</v>
      </c>
      <c r="BZ35" s="62" t="s">
        <v>827</v>
      </c>
      <c r="CS35" s="62">
        <v>34</v>
      </c>
      <c r="CT35" s="62" t="s">
        <v>710</v>
      </c>
      <c r="CU35" s="62" t="s">
        <v>869</v>
      </c>
      <c r="CV35" s="62">
        <v>43</v>
      </c>
      <c r="CW35" s="62" t="s">
        <v>710</v>
      </c>
      <c r="CX35" s="62" t="s">
        <v>827</v>
      </c>
      <c r="CY35" s="62"/>
    </row>
    <row r="36" spans="5:109" ht="14.45" thickBot="1">
      <c r="X36" s="64"/>
      <c r="Y36" s="190"/>
      <c r="Z36" s="190">
        <v>64</v>
      </c>
      <c r="AA36" s="190">
        <v>84</v>
      </c>
      <c r="AB36" s="190"/>
      <c r="AC36" s="64" t="s">
        <v>860</v>
      </c>
      <c r="AD36" s="64"/>
      <c r="AF36" s="100"/>
      <c r="AG36" s="10"/>
      <c r="AH36" s="388" t="s">
        <v>317</v>
      </c>
      <c r="AI36" s="389"/>
      <c r="AJ36" s="390"/>
      <c r="AK36" s="252">
        <f>AVERAGE(AK32:AK35)</f>
        <v>3</v>
      </c>
      <c r="AL36" s="253">
        <f t="shared" ref="AL36:AX36" si="12">AVERAGE(AL32:AL35)</f>
        <v>3.5</v>
      </c>
      <c r="AM36" s="253">
        <f t="shared" si="12"/>
        <v>3.75</v>
      </c>
      <c r="AN36" s="253">
        <f t="shared" si="12"/>
        <v>2.75</v>
      </c>
      <c r="AO36" s="253">
        <f t="shared" si="12"/>
        <v>2</v>
      </c>
      <c r="AP36" s="253">
        <f t="shared" si="12"/>
        <v>3.25</v>
      </c>
      <c r="AQ36" s="253">
        <f t="shared" si="12"/>
        <v>2.75</v>
      </c>
      <c r="AR36" s="253">
        <f t="shared" si="12"/>
        <v>2.5</v>
      </c>
      <c r="AS36" s="253">
        <f t="shared" si="12"/>
        <v>3.5</v>
      </c>
      <c r="AT36" s="253">
        <f>SUM(AK36:AS36)</f>
        <v>27</v>
      </c>
      <c r="AU36" s="253">
        <f>AVERAGE(AU32:AU35)</f>
        <v>18.75</v>
      </c>
      <c r="AV36" s="253">
        <f t="shared" si="12"/>
        <v>8.75</v>
      </c>
      <c r="AW36" s="253">
        <f t="shared" si="12"/>
        <v>18.75</v>
      </c>
      <c r="AX36" s="253">
        <f t="shared" si="12"/>
        <v>3.4375</v>
      </c>
      <c r="AY36" s="253">
        <f>AVERAGE(AY32:AY35)</f>
        <v>2.5</v>
      </c>
      <c r="AZ36" s="253">
        <f t="shared" ref="AZ36" si="13">AVERAGE(AZ32:AZ35)</f>
        <v>8.125</v>
      </c>
      <c r="BA36" s="253">
        <f t="shared" ref="BA36" si="14">AVERAGE(BA32:BA35)</f>
        <v>6.875</v>
      </c>
      <c r="BB36" s="253">
        <f t="shared" ref="BB36" si="15">AVERAGE(BB32:BB35)</f>
        <v>3.125</v>
      </c>
      <c r="BC36" s="253">
        <f t="shared" ref="BC36" si="16">AVERAGE(BC32:BC35)</f>
        <v>8.75</v>
      </c>
      <c r="BD36" s="253">
        <f t="shared" ref="BD36" si="17">AVERAGE(BD32:BD35)</f>
        <v>79.0625</v>
      </c>
      <c r="BE36" s="219" t="str">
        <f t="shared" si="11"/>
        <v>B</v>
      </c>
      <c r="BW36" s="62">
        <v>35</v>
      </c>
      <c r="BX36" s="62" t="s">
        <v>740</v>
      </c>
      <c r="BY36" s="62" t="s">
        <v>749</v>
      </c>
      <c r="BZ36" s="62" t="s">
        <v>827</v>
      </c>
      <c r="CS36" s="62">
        <v>35</v>
      </c>
      <c r="CT36" s="62" t="s">
        <v>740</v>
      </c>
      <c r="CU36" s="62" t="s">
        <v>870</v>
      </c>
      <c r="CV36" s="62">
        <v>44</v>
      </c>
      <c r="CW36" s="62" t="s">
        <v>740</v>
      </c>
      <c r="CX36" s="62" t="s">
        <v>827</v>
      </c>
      <c r="CY36" s="62"/>
    </row>
    <row r="37" spans="5:109">
      <c r="X37" s="192">
        <v>72</v>
      </c>
      <c r="Y37" s="193"/>
      <c r="Z37" s="193"/>
      <c r="AA37" s="193"/>
      <c r="AB37" s="193"/>
      <c r="AC37" s="192" t="s">
        <v>630</v>
      </c>
      <c r="AD37" s="64"/>
      <c r="BW37" s="62">
        <v>36</v>
      </c>
      <c r="BX37" s="62" t="s">
        <v>713</v>
      </c>
      <c r="BY37" s="62" t="s">
        <v>757</v>
      </c>
      <c r="BZ37" s="62" t="s">
        <v>827</v>
      </c>
      <c r="CS37" s="62">
        <v>36</v>
      </c>
      <c r="CT37" s="62" t="s">
        <v>713</v>
      </c>
      <c r="CU37" s="62" t="s">
        <v>871</v>
      </c>
      <c r="CV37" s="62">
        <v>45</v>
      </c>
      <c r="CW37" s="62" t="s">
        <v>713</v>
      </c>
      <c r="CX37" s="62" t="s">
        <v>827</v>
      </c>
      <c r="CY37" s="62"/>
    </row>
    <row r="38" spans="5:109">
      <c r="X38" s="192">
        <v>91</v>
      </c>
      <c r="Y38" s="193"/>
      <c r="Z38" s="193"/>
      <c r="AA38" s="193"/>
      <c r="AB38" s="193"/>
      <c r="AC38" s="192" t="s">
        <v>631</v>
      </c>
      <c r="AD38" s="64"/>
      <c r="BW38" s="62">
        <v>37</v>
      </c>
      <c r="BX38" s="62" t="s">
        <v>723</v>
      </c>
      <c r="BY38" s="62" t="s">
        <v>764</v>
      </c>
      <c r="BZ38" s="62" t="s">
        <v>827</v>
      </c>
      <c r="CS38" s="62">
        <v>37</v>
      </c>
      <c r="CT38" s="62" t="s">
        <v>723</v>
      </c>
      <c r="CU38" s="62" t="s">
        <v>872</v>
      </c>
      <c r="CV38" s="62">
        <v>46</v>
      </c>
      <c r="CW38" s="62" t="s">
        <v>723</v>
      </c>
      <c r="CX38" s="62" t="s">
        <v>827</v>
      </c>
      <c r="CY38" s="62"/>
    </row>
    <row r="39" spans="5:109" ht="28.5" thickBot="1">
      <c r="BW39" s="62">
        <v>38</v>
      </c>
      <c r="BX39" s="62" t="s">
        <v>766</v>
      </c>
      <c r="BY39" s="62" t="s">
        <v>772</v>
      </c>
      <c r="BZ39" s="62" t="s">
        <v>827</v>
      </c>
      <c r="CS39" s="62">
        <v>38</v>
      </c>
      <c r="CT39" s="62" t="s">
        <v>766</v>
      </c>
      <c r="CU39" s="62" t="s">
        <v>873</v>
      </c>
      <c r="CV39" s="62">
        <v>47</v>
      </c>
      <c r="CW39" s="62" t="s">
        <v>766</v>
      </c>
      <c r="CX39" s="62" t="s">
        <v>827</v>
      </c>
      <c r="CY39" s="62"/>
    </row>
    <row r="40" spans="5:109">
      <c r="E40" s="378" t="s">
        <v>286</v>
      </c>
      <c r="F40" s="175" t="s">
        <v>401</v>
      </c>
      <c r="AF40" s="5"/>
      <c r="AG40" s="6"/>
      <c r="AH40" s="6"/>
      <c r="AI40" s="6"/>
      <c r="AJ40" s="7" t="s">
        <v>450</v>
      </c>
      <c r="AK40" s="255" t="s">
        <v>290</v>
      </c>
      <c r="AL40" s="243" t="s">
        <v>297</v>
      </c>
      <c r="AM40" s="243" t="s">
        <v>299</v>
      </c>
      <c r="AN40" s="243" t="s">
        <v>304</v>
      </c>
      <c r="AO40" s="243" t="s">
        <v>307</v>
      </c>
      <c r="AP40" s="243" t="s">
        <v>309</v>
      </c>
      <c r="AQ40" s="243" t="s">
        <v>311</v>
      </c>
      <c r="AR40" s="243" t="s">
        <v>835</v>
      </c>
      <c r="AS40" s="243" t="s">
        <v>836</v>
      </c>
      <c r="AT40" s="244" t="s">
        <v>837</v>
      </c>
      <c r="BW40" s="62">
        <v>39</v>
      </c>
      <c r="BX40" s="62" t="s">
        <v>775</v>
      </c>
      <c r="BY40" s="62" t="s">
        <v>781</v>
      </c>
      <c r="BZ40" s="62" t="s">
        <v>827</v>
      </c>
      <c r="CS40" s="62">
        <v>39</v>
      </c>
      <c r="CT40" s="62" t="s">
        <v>775</v>
      </c>
      <c r="CU40" s="62" t="s">
        <v>874</v>
      </c>
      <c r="CV40" s="62">
        <v>48</v>
      </c>
      <c r="CW40" s="62" t="s">
        <v>775</v>
      </c>
      <c r="CX40" s="62" t="s">
        <v>827</v>
      </c>
      <c r="CY40" s="62"/>
    </row>
    <row r="41" spans="5:109">
      <c r="E41" s="382"/>
      <c r="F41" s="175" t="s">
        <v>402</v>
      </c>
      <c r="AF41" s="8"/>
      <c r="AJ41" s="9" t="s">
        <v>257</v>
      </c>
      <c r="AK41" s="256">
        <v>25</v>
      </c>
      <c r="AL41" s="245">
        <v>10</v>
      </c>
      <c r="AM41" s="245">
        <v>20</v>
      </c>
      <c r="AN41" s="245">
        <v>5</v>
      </c>
      <c r="AO41" s="245">
        <v>5</v>
      </c>
      <c r="AP41" s="245">
        <v>10</v>
      </c>
      <c r="AQ41" s="245">
        <v>10</v>
      </c>
      <c r="AR41" s="245">
        <v>5</v>
      </c>
      <c r="AS41" s="245">
        <v>10</v>
      </c>
      <c r="AT41" s="257"/>
      <c r="BW41" s="62">
        <v>40</v>
      </c>
      <c r="BX41" s="62" t="s">
        <v>561</v>
      </c>
      <c r="BY41" s="62" t="s">
        <v>786</v>
      </c>
      <c r="BZ41" s="62" t="s">
        <v>827</v>
      </c>
      <c r="CS41" s="62">
        <v>40</v>
      </c>
      <c r="CT41" s="62" t="s">
        <v>561</v>
      </c>
      <c r="CU41" s="62" t="s">
        <v>875</v>
      </c>
      <c r="CV41" s="62">
        <v>49</v>
      </c>
      <c r="CW41" s="62" t="s">
        <v>561</v>
      </c>
      <c r="CX41" s="62" t="s">
        <v>827</v>
      </c>
      <c r="CY41" s="62"/>
    </row>
    <row r="42" spans="5:109" ht="14.45" thickBot="1">
      <c r="E42" s="379"/>
      <c r="F42" s="175" t="s">
        <v>403</v>
      </c>
      <c r="AF42" s="10" t="s">
        <v>590</v>
      </c>
      <c r="AG42" s="11"/>
      <c r="AH42" s="11" t="s">
        <v>814</v>
      </c>
      <c r="AI42" s="11" t="s">
        <v>852</v>
      </c>
      <c r="AJ42" s="12" t="s">
        <v>853</v>
      </c>
      <c r="AK42" s="10"/>
      <c r="AL42" s="11"/>
      <c r="AM42" s="11"/>
      <c r="AN42" s="11"/>
      <c r="AO42" s="11"/>
      <c r="AP42" s="11"/>
      <c r="AQ42" s="11"/>
      <c r="AR42" s="11"/>
      <c r="AS42" s="11"/>
      <c r="AT42" s="12"/>
      <c r="BW42" s="62">
        <v>41</v>
      </c>
      <c r="BX42" s="62" t="s">
        <v>742</v>
      </c>
      <c r="BY42" s="62" t="s">
        <v>791</v>
      </c>
      <c r="BZ42" s="62" t="s">
        <v>827</v>
      </c>
      <c r="CS42" s="62">
        <v>41</v>
      </c>
      <c r="CT42" s="62" t="s">
        <v>742</v>
      </c>
      <c r="CU42" s="62" t="s">
        <v>876</v>
      </c>
      <c r="CV42" s="62">
        <v>50</v>
      </c>
      <c r="CW42" s="62" t="s">
        <v>742</v>
      </c>
      <c r="CX42" s="62" t="s">
        <v>827</v>
      </c>
      <c r="CY42" s="62"/>
    </row>
    <row r="43" spans="5:109">
      <c r="E43" s="375" t="s">
        <v>296</v>
      </c>
      <c r="F43" s="174" t="s">
        <v>404</v>
      </c>
      <c r="AF43" s="101">
        <v>2025</v>
      </c>
      <c r="AG43" s="5"/>
      <c r="AH43" s="5" t="s">
        <v>856</v>
      </c>
      <c r="AI43" s="6" t="s">
        <v>857</v>
      </c>
      <c r="AJ43" s="7" t="s">
        <v>858</v>
      </c>
      <c r="AK43" s="246">
        <v>3</v>
      </c>
      <c r="AL43" s="247">
        <v>3</v>
      </c>
      <c r="AM43" s="247">
        <v>4</v>
      </c>
      <c r="AN43" s="247">
        <v>3</v>
      </c>
      <c r="AO43" s="247">
        <v>3</v>
      </c>
      <c r="AP43" s="247">
        <v>2</v>
      </c>
      <c r="AQ43" s="247">
        <v>1</v>
      </c>
      <c r="AR43" s="247">
        <v>3</v>
      </c>
      <c r="AS43" s="247">
        <v>3</v>
      </c>
      <c r="AT43" s="258">
        <f>SUM(AK43:AS43)</f>
        <v>25</v>
      </c>
      <c r="BW43" s="62">
        <v>42</v>
      </c>
      <c r="BX43" s="62" t="s">
        <v>752</v>
      </c>
      <c r="BY43" s="62" t="s">
        <v>796</v>
      </c>
      <c r="BZ43" s="62" t="s">
        <v>827</v>
      </c>
      <c r="CS43" s="62">
        <v>42</v>
      </c>
      <c r="CT43" s="62" t="s">
        <v>752</v>
      </c>
      <c r="CU43" s="62" t="s">
        <v>877</v>
      </c>
      <c r="CV43" s="62">
        <v>51</v>
      </c>
      <c r="CW43" s="62" t="s">
        <v>752</v>
      </c>
      <c r="CX43" s="62" t="s">
        <v>827</v>
      </c>
      <c r="CY43" s="62"/>
    </row>
    <row r="44" spans="5:109">
      <c r="E44" s="376"/>
      <c r="F44" s="174" t="s">
        <v>405</v>
      </c>
      <c r="AF44" s="99"/>
      <c r="AG44" s="8"/>
      <c r="AH44" s="8" t="s">
        <v>861</v>
      </c>
      <c r="AI44" t="s">
        <v>857</v>
      </c>
      <c r="AJ44" s="9" t="s">
        <v>862</v>
      </c>
      <c r="AK44" s="248">
        <v>3</v>
      </c>
      <c r="AL44" s="161">
        <v>3</v>
      </c>
      <c r="AM44" s="161">
        <v>4</v>
      </c>
      <c r="AN44" s="161">
        <v>4</v>
      </c>
      <c r="AO44" s="161">
        <v>2</v>
      </c>
      <c r="AP44" s="161">
        <v>3</v>
      </c>
      <c r="AQ44" s="161">
        <v>3</v>
      </c>
      <c r="AR44" s="161">
        <v>2</v>
      </c>
      <c r="AS44" s="161">
        <v>4</v>
      </c>
      <c r="AT44" s="259">
        <f t="shared" ref="AT44:AT46" si="18">SUM(AK44:AS44)</f>
        <v>28</v>
      </c>
      <c r="BW44" s="62">
        <v>43</v>
      </c>
      <c r="BX44" s="62" t="s">
        <v>564</v>
      </c>
      <c r="BY44" s="62" t="s">
        <v>801</v>
      </c>
      <c r="BZ44" s="62" t="s">
        <v>827</v>
      </c>
      <c r="CS44" s="62">
        <v>43</v>
      </c>
      <c r="CT44" s="62" t="s">
        <v>564</v>
      </c>
      <c r="CU44" s="62" t="s">
        <v>878</v>
      </c>
      <c r="CV44" s="62">
        <v>52</v>
      </c>
      <c r="CW44" s="62" t="s">
        <v>564</v>
      </c>
      <c r="CX44" s="62" t="s">
        <v>827</v>
      </c>
      <c r="CY44" s="62"/>
    </row>
    <row r="45" spans="5:109">
      <c r="E45" s="377"/>
      <c r="F45" s="174" t="s">
        <v>406</v>
      </c>
      <c r="AF45" s="99"/>
      <c r="AG45" s="8"/>
      <c r="AH45" s="8" t="s">
        <v>866</v>
      </c>
      <c r="AI45" t="s">
        <v>857</v>
      </c>
      <c r="AJ45" s="9" t="s">
        <v>862</v>
      </c>
      <c r="AK45" s="248">
        <v>2</v>
      </c>
      <c r="AL45" s="161">
        <v>4</v>
      </c>
      <c r="AM45" s="161">
        <v>3</v>
      </c>
      <c r="AN45" s="161">
        <v>2</v>
      </c>
      <c r="AO45" s="161">
        <v>2</v>
      </c>
      <c r="AP45" s="161">
        <v>4</v>
      </c>
      <c r="AQ45" s="161">
        <v>4</v>
      </c>
      <c r="AR45" s="161">
        <v>3</v>
      </c>
      <c r="AS45" s="161">
        <v>4</v>
      </c>
      <c r="AT45" s="259">
        <f t="shared" si="18"/>
        <v>28</v>
      </c>
      <c r="BW45" s="62">
        <v>44</v>
      </c>
      <c r="BX45" s="62" t="s">
        <v>806</v>
      </c>
      <c r="BY45" s="62" t="s">
        <v>807</v>
      </c>
      <c r="BZ45" s="62" t="s">
        <v>827</v>
      </c>
      <c r="CS45" s="62">
        <v>44</v>
      </c>
      <c r="CT45" s="62" t="s">
        <v>806</v>
      </c>
      <c r="CU45" s="62" t="s">
        <v>879</v>
      </c>
      <c r="CV45" s="62">
        <v>53</v>
      </c>
      <c r="CW45" s="62" t="s">
        <v>806</v>
      </c>
      <c r="CX45" s="62" t="s">
        <v>827</v>
      </c>
      <c r="CY45" s="62"/>
    </row>
    <row r="46" spans="5:109" ht="14.45" thickBot="1">
      <c r="E46" s="386" t="s">
        <v>302</v>
      </c>
      <c r="F46" s="173" t="s">
        <v>407</v>
      </c>
      <c r="AF46" s="99"/>
      <c r="AG46" s="8"/>
      <c r="AH46" s="10" t="s">
        <v>868</v>
      </c>
      <c r="AI46" s="11" t="s">
        <v>857</v>
      </c>
      <c r="AJ46" s="12" t="s">
        <v>858</v>
      </c>
      <c r="AK46" s="249">
        <v>4</v>
      </c>
      <c r="AL46" s="250">
        <v>4</v>
      </c>
      <c r="AM46" s="250">
        <v>4</v>
      </c>
      <c r="AN46" s="250">
        <v>2</v>
      </c>
      <c r="AO46" s="250">
        <v>1</v>
      </c>
      <c r="AP46" s="250">
        <v>4</v>
      </c>
      <c r="AQ46" s="250">
        <v>3</v>
      </c>
      <c r="AR46" s="250">
        <v>2</v>
      </c>
      <c r="AS46" s="250">
        <v>3</v>
      </c>
      <c r="AT46" s="251">
        <f t="shared" si="18"/>
        <v>27</v>
      </c>
      <c r="BW46" s="62">
        <v>45</v>
      </c>
      <c r="BX46" s="62" t="s">
        <v>773</v>
      </c>
      <c r="BY46" s="62" t="s">
        <v>811</v>
      </c>
      <c r="BZ46" s="62" t="s">
        <v>827</v>
      </c>
      <c r="CS46" s="62">
        <v>45</v>
      </c>
      <c r="CT46" s="62" t="s">
        <v>773</v>
      </c>
      <c r="CU46" s="62" t="s">
        <v>880</v>
      </c>
      <c r="CV46" s="62">
        <v>54</v>
      </c>
      <c r="CW46" s="62" t="s">
        <v>773</v>
      </c>
      <c r="CX46" s="62" t="s">
        <v>827</v>
      </c>
      <c r="CY46" s="62"/>
    </row>
    <row r="47" spans="5:109" ht="14.45" thickBot="1">
      <c r="E47" s="387"/>
      <c r="F47" s="173" t="s">
        <v>408</v>
      </c>
      <c r="AF47" s="100"/>
      <c r="AG47" s="10"/>
      <c r="AH47" s="388" t="s">
        <v>317</v>
      </c>
      <c r="AI47" s="389"/>
      <c r="AJ47" s="390"/>
      <c r="AK47" s="252">
        <f>AVERAGE(AK43:AK46)</f>
        <v>3</v>
      </c>
      <c r="AL47" s="253">
        <f t="shared" ref="AL47" si="19">AVERAGE(AL43:AL46)</f>
        <v>3.5</v>
      </c>
      <c r="AM47" s="253">
        <f t="shared" ref="AM47" si="20">AVERAGE(AM43:AM46)</f>
        <v>3.75</v>
      </c>
      <c r="AN47" s="253">
        <f t="shared" ref="AN47" si="21">AVERAGE(AN43:AN46)</f>
        <v>2.75</v>
      </c>
      <c r="AO47" s="253">
        <f t="shared" ref="AO47" si="22">AVERAGE(AO43:AO46)</f>
        <v>2</v>
      </c>
      <c r="AP47" s="253">
        <f t="shared" ref="AP47" si="23">AVERAGE(AP43:AP46)</f>
        <v>3.25</v>
      </c>
      <c r="AQ47" s="253">
        <f t="shared" ref="AQ47" si="24">AVERAGE(AQ43:AQ46)</f>
        <v>2.75</v>
      </c>
      <c r="AR47" s="253">
        <f t="shared" ref="AR47" si="25">AVERAGE(AR43:AR46)</f>
        <v>2.5</v>
      </c>
      <c r="AS47" s="253">
        <f t="shared" ref="AS47" si="26">AVERAGE(AS43:AS46)</f>
        <v>3.5</v>
      </c>
      <c r="AT47" s="254">
        <f>SUM(AK47:AS47)</f>
        <v>27</v>
      </c>
      <c r="BW47" s="62">
        <v>46</v>
      </c>
      <c r="BX47" s="62" t="s">
        <v>642</v>
      </c>
      <c r="BY47" s="62" t="s">
        <v>646</v>
      </c>
      <c r="BZ47" t="s">
        <v>881</v>
      </c>
      <c r="CS47" s="62">
        <v>46</v>
      </c>
      <c r="CT47" s="62" t="s">
        <v>642</v>
      </c>
      <c r="CU47" s="62" t="s">
        <v>882</v>
      </c>
      <c r="CV47" s="62">
        <v>56</v>
      </c>
      <c r="CW47" s="62" t="s">
        <v>642</v>
      </c>
      <c r="CX47" t="s">
        <v>881</v>
      </c>
    </row>
    <row r="48" spans="5:109">
      <c r="E48" s="383" t="s">
        <v>336</v>
      </c>
      <c r="F48" s="159" t="s">
        <v>409</v>
      </c>
      <c r="BW48" s="62">
        <v>47</v>
      </c>
      <c r="BX48" s="62" t="s">
        <v>656</v>
      </c>
      <c r="BY48" s="62" t="s">
        <v>658</v>
      </c>
      <c r="BZ48" t="s">
        <v>881</v>
      </c>
      <c r="CS48" s="62">
        <v>47</v>
      </c>
      <c r="CT48" s="62" t="s">
        <v>656</v>
      </c>
      <c r="CU48" s="62" t="s">
        <v>883</v>
      </c>
      <c r="CV48" s="62">
        <v>57</v>
      </c>
      <c r="CW48" s="62" t="s">
        <v>656</v>
      </c>
      <c r="CX48" t="s">
        <v>881</v>
      </c>
    </row>
    <row r="49" spans="5:104">
      <c r="E49" s="384"/>
      <c r="F49" s="159" t="s">
        <v>410</v>
      </c>
      <c r="BW49" s="62">
        <v>48</v>
      </c>
      <c r="BX49" s="62" t="s">
        <v>667</v>
      </c>
      <c r="BY49" s="62" t="s">
        <v>669</v>
      </c>
      <c r="BZ49" t="s">
        <v>881</v>
      </c>
      <c r="CS49" s="62">
        <v>48</v>
      </c>
      <c r="CT49" s="62" t="s">
        <v>667</v>
      </c>
      <c r="CU49" s="62" t="s">
        <v>884</v>
      </c>
      <c r="CV49" s="62">
        <v>58</v>
      </c>
      <c r="CW49" s="62" t="s">
        <v>667</v>
      </c>
      <c r="CX49" t="s">
        <v>881</v>
      </c>
    </row>
    <row r="50" spans="5:104" ht="14.45" thickBot="1">
      <c r="E50" s="385"/>
      <c r="F50" s="159" t="s">
        <v>411</v>
      </c>
      <c r="BW50" s="62">
        <v>49</v>
      </c>
      <c r="BX50" s="62" t="s">
        <v>446</v>
      </c>
      <c r="BY50" s="62" t="s">
        <v>680</v>
      </c>
      <c r="BZ50" t="s">
        <v>881</v>
      </c>
      <c r="CS50" s="62">
        <v>49</v>
      </c>
      <c r="CT50" s="62" t="s">
        <v>446</v>
      </c>
      <c r="CU50" s="62" t="s">
        <v>885</v>
      </c>
      <c r="CV50" s="62">
        <v>59</v>
      </c>
      <c r="CW50" s="62" t="s">
        <v>446</v>
      </c>
      <c r="CX50" t="s">
        <v>881</v>
      </c>
    </row>
    <row r="51" spans="5:104">
      <c r="AF51" s="5"/>
      <c r="AG51" s="6"/>
      <c r="AH51" s="6"/>
      <c r="AI51" s="6"/>
      <c r="AJ51" s="7" t="s">
        <v>450</v>
      </c>
      <c r="AK51" s="243" t="s">
        <v>838</v>
      </c>
      <c r="AL51" s="243" t="s">
        <v>839</v>
      </c>
      <c r="AM51" s="243" t="s">
        <v>840</v>
      </c>
      <c r="AN51" s="243" t="s">
        <v>841</v>
      </c>
      <c r="AO51" s="243" t="s">
        <v>842</v>
      </c>
      <c r="AP51" s="243" t="s">
        <v>843</v>
      </c>
      <c r="AQ51" s="243" t="s">
        <v>844</v>
      </c>
      <c r="AR51" s="243" t="s">
        <v>845</v>
      </c>
      <c r="AS51" s="243" t="s">
        <v>846</v>
      </c>
      <c r="AT51" s="243" t="s">
        <v>352</v>
      </c>
      <c r="AU51" s="244" t="s">
        <v>847</v>
      </c>
      <c r="BW51" s="62">
        <v>50</v>
      </c>
      <c r="BX51" s="62" t="s">
        <v>690</v>
      </c>
      <c r="BY51" s="62" t="s">
        <v>691</v>
      </c>
      <c r="BZ51" t="s">
        <v>881</v>
      </c>
      <c r="CS51" s="62">
        <v>50</v>
      </c>
      <c r="CT51" s="62" t="s">
        <v>690</v>
      </c>
      <c r="CU51" s="62" t="s">
        <v>886</v>
      </c>
      <c r="CV51" s="62">
        <v>60</v>
      </c>
      <c r="CW51" s="62" t="s">
        <v>690</v>
      </c>
      <c r="CX51" t="s">
        <v>881</v>
      </c>
    </row>
    <row r="52" spans="5:104" ht="27.95">
      <c r="AF52" s="8"/>
      <c r="AJ52" s="9" t="s">
        <v>257</v>
      </c>
      <c r="AK52" s="245">
        <v>25</v>
      </c>
      <c r="AL52" s="245">
        <v>10</v>
      </c>
      <c r="AM52" s="245">
        <v>20</v>
      </c>
      <c r="AN52" s="245">
        <v>5</v>
      </c>
      <c r="AO52" s="245">
        <v>5</v>
      </c>
      <c r="AP52" s="245">
        <v>10</v>
      </c>
      <c r="AQ52" s="245">
        <v>10</v>
      </c>
      <c r="AR52" s="245">
        <v>5</v>
      </c>
      <c r="AS52" s="245">
        <v>10</v>
      </c>
      <c r="AU52" s="9"/>
      <c r="BW52" s="62">
        <v>51</v>
      </c>
      <c r="BX52" s="62" t="s">
        <v>700</v>
      </c>
      <c r="BY52" s="62" t="s">
        <v>701</v>
      </c>
      <c r="BZ52" t="s">
        <v>881</v>
      </c>
      <c r="CS52" s="62">
        <v>51</v>
      </c>
      <c r="CT52" s="62" t="s">
        <v>700</v>
      </c>
      <c r="CU52" s="62" t="s">
        <v>887</v>
      </c>
      <c r="CV52" s="62">
        <v>61</v>
      </c>
      <c r="CW52" s="62" t="s">
        <v>700</v>
      </c>
      <c r="CX52" t="s">
        <v>881</v>
      </c>
    </row>
    <row r="53" spans="5:104" ht="14.45" thickBot="1">
      <c r="E53" s="378" t="s">
        <v>338</v>
      </c>
      <c r="F53" s="175" t="s">
        <v>401</v>
      </c>
      <c r="H53" s="378" t="s">
        <v>338</v>
      </c>
      <c r="I53" s="262" t="s">
        <v>401</v>
      </c>
      <c r="AF53" s="10" t="s">
        <v>590</v>
      </c>
      <c r="AG53" s="11"/>
      <c r="AH53" s="11" t="s">
        <v>814</v>
      </c>
      <c r="AI53" s="11" t="s">
        <v>852</v>
      </c>
      <c r="AJ53" s="12" t="s">
        <v>853</v>
      </c>
      <c r="AU53" s="9"/>
      <c r="BW53" s="62">
        <v>52</v>
      </c>
      <c r="BX53" s="62" t="s">
        <v>710</v>
      </c>
      <c r="BY53" s="62" t="s">
        <v>711</v>
      </c>
      <c r="BZ53" t="s">
        <v>881</v>
      </c>
      <c r="CS53" s="62">
        <v>52</v>
      </c>
      <c r="CT53" s="62" t="s">
        <v>710</v>
      </c>
      <c r="CU53" s="62" t="s">
        <v>888</v>
      </c>
      <c r="CV53" s="62">
        <v>62</v>
      </c>
      <c r="CW53" s="62" t="s">
        <v>710</v>
      </c>
      <c r="CX53" t="s">
        <v>881</v>
      </c>
    </row>
    <row r="54" spans="5:104">
      <c r="E54" s="382"/>
      <c r="F54" s="175" t="s">
        <v>402</v>
      </c>
      <c r="H54" s="382"/>
      <c r="I54" s="175" t="s">
        <v>402</v>
      </c>
      <c r="AF54" s="101">
        <v>2025</v>
      </c>
      <c r="AG54" s="5"/>
      <c r="AH54" s="5" t="s">
        <v>856</v>
      </c>
      <c r="AI54" s="6" t="s">
        <v>857</v>
      </c>
      <c r="AJ54" s="7" t="s">
        <v>858</v>
      </c>
      <c r="AK54" s="6">
        <v>18.75</v>
      </c>
      <c r="AL54" s="6">
        <v>7.5</v>
      </c>
      <c r="AM54" s="6">
        <v>20</v>
      </c>
      <c r="AN54" s="6">
        <v>3.75</v>
      </c>
      <c r="AO54" s="6">
        <v>3.75</v>
      </c>
      <c r="AP54" s="6">
        <v>5</v>
      </c>
      <c r="AQ54" s="6">
        <v>2.5</v>
      </c>
      <c r="AR54" s="6">
        <v>3.75</v>
      </c>
      <c r="AS54" s="6">
        <v>7.5</v>
      </c>
      <c r="AT54" s="247">
        <v>72.5</v>
      </c>
      <c r="AU54" s="7" t="str">
        <f>IF(AT54&gt;=85,"A",IF(AT54&gt;=68,"B",IF(AT54&gt;=51,"C",IF(AT54&gt;=0,"D","-"))))</f>
        <v>B</v>
      </c>
      <c r="BW54" s="62">
        <v>53</v>
      </c>
      <c r="BX54" s="62" t="s">
        <v>713</v>
      </c>
      <c r="BY54" s="62" t="s">
        <v>720</v>
      </c>
      <c r="BZ54" t="s">
        <v>881</v>
      </c>
      <c r="CS54" s="62">
        <v>53</v>
      </c>
      <c r="CT54" s="62" t="s">
        <v>713</v>
      </c>
      <c r="CU54" s="62" t="s">
        <v>889</v>
      </c>
      <c r="CV54" s="62">
        <v>63</v>
      </c>
      <c r="CW54" s="62" t="s">
        <v>713</v>
      </c>
      <c r="CX54" t="s">
        <v>881</v>
      </c>
    </row>
    <row r="55" spans="5:104">
      <c r="E55" s="379"/>
      <c r="F55" s="175" t="s">
        <v>403</v>
      </c>
      <c r="H55" s="379"/>
      <c r="I55" s="175" t="s">
        <v>403</v>
      </c>
      <c r="AF55" s="99"/>
      <c r="AG55" s="8"/>
      <c r="AH55" s="8" t="s">
        <v>861</v>
      </c>
      <c r="AI55" t="s">
        <v>857</v>
      </c>
      <c r="AJ55" s="9" t="s">
        <v>862</v>
      </c>
      <c r="AK55">
        <v>18.75</v>
      </c>
      <c r="AL55">
        <v>7.5</v>
      </c>
      <c r="AM55">
        <v>20</v>
      </c>
      <c r="AN55">
        <v>5</v>
      </c>
      <c r="AO55">
        <v>2.5</v>
      </c>
      <c r="AP55">
        <v>7.5</v>
      </c>
      <c r="AQ55">
        <v>7.5</v>
      </c>
      <c r="AR55">
        <v>2.5</v>
      </c>
      <c r="AS55">
        <v>10</v>
      </c>
      <c r="AT55" s="161">
        <v>81.25</v>
      </c>
      <c r="AU55" s="9" t="str">
        <f t="shared" ref="AU55:AU58" si="27">IF(AT55&gt;=85,"A",IF(AT55&gt;=68,"B",IF(AT55&gt;=51,"C",IF(AT55&gt;=0,"D","-"))))</f>
        <v>B</v>
      </c>
      <c r="BW55" s="62">
        <v>54</v>
      </c>
      <c r="BX55" s="62" t="s">
        <v>723</v>
      </c>
      <c r="BY55" s="62" t="s">
        <v>731</v>
      </c>
      <c r="BZ55" t="s">
        <v>881</v>
      </c>
      <c r="CS55" s="62">
        <v>54</v>
      </c>
      <c r="CT55" s="62" t="s">
        <v>723</v>
      </c>
      <c r="CU55" s="62" t="s">
        <v>890</v>
      </c>
      <c r="CV55" s="62">
        <v>64</v>
      </c>
      <c r="CW55" s="62" t="s">
        <v>723</v>
      </c>
      <c r="CX55" t="s">
        <v>881</v>
      </c>
    </row>
    <row r="56" spans="5:104">
      <c r="E56" s="375" t="s">
        <v>302</v>
      </c>
      <c r="F56" s="174" t="s">
        <v>404</v>
      </c>
      <c r="H56" s="375" t="s">
        <v>302</v>
      </c>
      <c r="I56" s="174" t="s">
        <v>404</v>
      </c>
      <c r="AF56" s="99"/>
      <c r="AG56" s="8"/>
      <c r="AH56" s="8" t="s">
        <v>866</v>
      </c>
      <c r="AI56" t="s">
        <v>857</v>
      </c>
      <c r="AJ56" s="9" t="s">
        <v>862</v>
      </c>
      <c r="AK56">
        <v>12.5</v>
      </c>
      <c r="AL56">
        <v>10</v>
      </c>
      <c r="AM56">
        <v>15</v>
      </c>
      <c r="AN56">
        <v>2.5</v>
      </c>
      <c r="AO56">
        <v>2.5</v>
      </c>
      <c r="AP56">
        <v>10</v>
      </c>
      <c r="AQ56">
        <v>10</v>
      </c>
      <c r="AR56">
        <v>3.75</v>
      </c>
      <c r="AS56">
        <v>10</v>
      </c>
      <c r="AT56" s="161">
        <v>76.25</v>
      </c>
      <c r="AU56" s="9" t="str">
        <f t="shared" si="27"/>
        <v>B</v>
      </c>
      <c r="BW56" s="62">
        <v>55</v>
      </c>
      <c r="BX56" s="62" t="s">
        <v>561</v>
      </c>
      <c r="BY56" s="62" t="s">
        <v>739</v>
      </c>
      <c r="BZ56" t="s">
        <v>881</v>
      </c>
      <c r="CS56" s="62">
        <v>55</v>
      </c>
      <c r="CT56" s="62" t="s">
        <v>561</v>
      </c>
      <c r="CU56" s="62" t="s">
        <v>891</v>
      </c>
      <c r="CV56" s="62">
        <v>65</v>
      </c>
      <c r="CW56" s="62" t="s">
        <v>561</v>
      </c>
      <c r="CX56" t="s">
        <v>881</v>
      </c>
    </row>
    <row r="57" spans="5:104" ht="14.45" thickBot="1">
      <c r="E57" s="376"/>
      <c r="F57" s="174" t="s">
        <v>405</v>
      </c>
      <c r="H57" s="376"/>
      <c r="I57" s="174" t="s">
        <v>405</v>
      </c>
      <c r="AF57" s="99"/>
      <c r="AG57" s="8"/>
      <c r="AH57" s="10" t="s">
        <v>868</v>
      </c>
      <c r="AI57" s="11" t="s">
        <v>857</v>
      </c>
      <c r="AJ57" s="12" t="s">
        <v>858</v>
      </c>
      <c r="AK57" s="11">
        <v>25</v>
      </c>
      <c r="AL57" s="11">
        <v>10</v>
      </c>
      <c r="AM57" s="11">
        <v>20</v>
      </c>
      <c r="AN57" s="11">
        <v>2.5</v>
      </c>
      <c r="AO57" s="11">
        <v>1.25</v>
      </c>
      <c r="AP57" s="11">
        <v>10</v>
      </c>
      <c r="AQ57" s="11">
        <v>7.5</v>
      </c>
      <c r="AR57" s="11">
        <v>2.5</v>
      </c>
      <c r="AS57" s="11">
        <v>7.5</v>
      </c>
      <c r="AT57" s="250">
        <v>86.25</v>
      </c>
      <c r="AU57" s="12" t="str">
        <f t="shared" si="27"/>
        <v>A</v>
      </c>
      <c r="BW57" s="62">
        <v>56</v>
      </c>
      <c r="BX57" s="62" t="s">
        <v>742</v>
      </c>
      <c r="BY57" s="62" t="s">
        <v>750</v>
      </c>
      <c r="BZ57" t="s">
        <v>881</v>
      </c>
      <c r="CS57" s="62">
        <v>56</v>
      </c>
      <c r="CT57" s="62" t="s">
        <v>742</v>
      </c>
      <c r="CU57" s="62" t="s">
        <v>892</v>
      </c>
      <c r="CV57" s="62">
        <v>66</v>
      </c>
      <c r="CW57" s="62" t="s">
        <v>742</v>
      </c>
      <c r="CX57" t="s">
        <v>881</v>
      </c>
    </row>
    <row r="58" spans="5:104" ht="14.45" thickBot="1">
      <c r="E58" s="377"/>
      <c r="F58" s="174" t="s">
        <v>406</v>
      </c>
      <c r="H58" s="376"/>
      <c r="I58" s="174" t="s">
        <v>406</v>
      </c>
      <c r="AF58" s="100"/>
      <c r="AG58" s="10"/>
      <c r="AH58" s="388" t="s">
        <v>317</v>
      </c>
      <c r="AI58" s="389"/>
      <c r="AJ58" s="390"/>
      <c r="AK58" s="253">
        <f>AVERAGE(AK54:AK57)</f>
        <v>18.75</v>
      </c>
      <c r="AL58" s="253">
        <f t="shared" ref="AL58" si="28">AVERAGE(AL54:AL57)</f>
        <v>8.75</v>
      </c>
      <c r="AM58" s="253">
        <f t="shared" ref="AM58" si="29">AVERAGE(AM54:AM57)</f>
        <v>18.75</v>
      </c>
      <c r="AN58" s="253">
        <f t="shared" ref="AN58" si="30">AVERAGE(AN54:AN57)</f>
        <v>3.4375</v>
      </c>
      <c r="AO58" s="253">
        <f>AVERAGE(AO54:AO57)</f>
        <v>2.5</v>
      </c>
      <c r="AP58" s="253">
        <f t="shared" ref="AP58" si="31">AVERAGE(AP54:AP57)</f>
        <v>8.125</v>
      </c>
      <c r="AQ58" s="253">
        <f t="shared" ref="AQ58" si="32">AVERAGE(AQ54:AQ57)</f>
        <v>6.875</v>
      </c>
      <c r="AR58" s="253">
        <f t="shared" ref="AR58" si="33">AVERAGE(AR54:AR57)</f>
        <v>3.125</v>
      </c>
      <c r="AS58" s="253">
        <f t="shared" ref="AS58" si="34">AVERAGE(AS54:AS57)</f>
        <v>8.75</v>
      </c>
      <c r="AT58" s="253">
        <f t="shared" ref="AT58" si="35">AVERAGE(AT54:AT57)</f>
        <v>79.0625</v>
      </c>
      <c r="AU58" s="219" t="str">
        <f t="shared" si="27"/>
        <v>B</v>
      </c>
      <c r="BW58" s="62">
        <v>57</v>
      </c>
      <c r="BX58" s="62" t="s">
        <v>508</v>
      </c>
      <c r="BY58" s="62" t="s">
        <v>758</v>
      </c>
      <c r="BZ58" t="s">
        <v>881</v>
      </c>
      <c r="CS58" s="62">
        <v>57</v>
      </c>
      <c r="CT58" s="62" t="s">
        <v>508</v>
      </c>
      <c r="CU58" s="62" t="s">
        <v>893</v>
      </c>
      <c r="CV58" s="62">
        <v>67</v>
      </c>
      <c r="CW58" s="62" t="s">
        <v>508</v>
      </c>
      <c r="CX58" t="s">
        <v>881</v>
      </c>
    </row>
    <row r="59" spans="5:104">
      <c r="H59" s="377"/>
      <c r="I59" s="261" t="s">
        <v>401</v>
      </c>
      <c r="BW59" s="62">
        <v>58</v>
      </c>
      <c r="BX59" s="62" t="s">
        <v>564</v>
      </c>
      <c r="BY59" s="62" t="s">
        <v>765</v>
      </c>
      <c r="BZ59" t="s">
        <v>881</v>
      </c>
      <c r="CS59" s="62">
        <v>58</v>
      </c>
      <c r="CT59" s="62" t="s">
        <v>564</v>
      </c>
      <c r="CU59" s="62" t="s">
        <v>894</v>
      </c>
      <c r="CV59" s="62">
        <v>68</v>
      </c>
      <c r="CW59" s="62" t="s">
        <v>564</v>
      </c>
      <c r="CX59" t="s">
        <v>881</v>
      </c>
    </row>
    <row r="60" spans="5:104">
      <c r="BW60" s="62">
        <v>59</v>
      </c>
      <c r="BX60" s="62" t="s">
        <v>773</v>
      </c>
      <c r="BY60" s="62" t="s">
        <v>774</v>
      </c>
      <c r="BZ60" t="s">
        <v>881</v>
      </c>
      <c r="CS60" s="62">
        <v>59</v>
      </c>
      <c r="CT60" s="62" t="s">
        <v>773</v>
      </c>
      <c r="CU60" s="62" t="s">
        <v>895</v>
      </c>
      <c r="CV60" s="62">
        <v>69</v>
      </c>
      <c r="CW60" s="62" t="s">
        <v>773</v>
      </c>
      <c r="CX60" t="s">
        <v>881</v>
      </c>
    </row>
    <row r="61" spans="5:104">
      <c r="BW61" s="62">
        <v>60</v>
      </c>
      <c r="BX61" s="62" t="s">
        <v>557</v>
      </c>
      <c r="BY61" s="62" t="s">
        <v>647</v>
      </c>
      <c r="BZ61" t="s">
        <v>896</v>
      </c>
      <c r="CS61" s="62">
        <v>60</v>
      </c>
      <c r="CT61" s="62" t="s">
        <v>557</v>
      </c>
      <c r="CU61" s="62" t="s">
        <v>647</v>
      </c>
      <c r="CX61" t="s">
        <v>896</v>
      </c>
      <c r="CZ61">
        <v>71</v>
      </c>
    </row>
    <row r="62" spans="5:104" ht="14.45" thickBot="1">
      <c r="BW62" s="62">
        <v>61</v>
      </c>
      <c r="BX62" s="62" t="s">
        <v>642</v>
      </c>
      <c r="BY62" s="62" t="s">
        <v>659</v>
      </c>
      <c r="BZ62" t="s">
        <v>896</v>
      </c>
      <c r="CS62" s="62">
        <v>61</v>
      </c>
      <c r="CT62" s="62" t="s">
        <v>642</v>
      </c>
      <c r="CU62" s="62" t="s">
        <v>897</v>
      </c>
      <c r="CV62" s="62">
        <v>71</v>
      </c>
      <c r="CW62" s="62" t="s">
        <v>642</v>
      </c>
      <c r="CX62" t="s">
        <v>896</v>
      </c>
    </row>
    <row r="63" spans="5:104">
      <c r="E63" s="378" t="s">
        <v>338</v>
      </c>
      <c r="F63" s="175" t="s">
        <v>401</v>
      </c>
      <c r="G63" t="s">
        <v>303</v>
      </c>
      <c r="AF63" s="5"/>
      <c r="AG63" s="6"/>
      <c r="AH63" s="6"/>
      <c r="AI63" s="6" t="s">
        <v>450</v>
      </c>
      <c r="AJ63" s="243" t="s">
        <v>290</v>
      </c>
      <c r="AK63" s="243" t="s">
        <v>297</v>
      </c>
      <c r="AL63" s="243" t="s">
        <v>299</v>
      </c>
      <c r="AM63" s="243" t="s">
        <v>304</v>
      </c>
      <c r="AN63" s="243" t="s">
        <v>307</v>
      </c>
      <c r="AO63" s="243" t="s">
        <v>309</v>
      </c>
      <c r="AP63" s="243" t="s">
        <v>311</v>
      </c>
      <c r="AQ63" s="243" t="s">
        <v>835</v>
      </c>
      <c r="AR63" s="243" t="s">
        <v>836</v>
      </c>
      <c r="AS63" s="243" t="s">
        <v>837</v>
      </c>
      <c r="AT63" s="243" t="s">
        <v>838</v>
      </c>
      <c r="AU63" s="243" t="s">
        <v>839</v>
      </c>
      <c r="AV63" s="243" t="s">
        <v>840</v>
      </c>
      <c r="AW63" s="243" t="s">
        <v>841</v>
      </c>
      <c r="AX63" s="243" t="s">
        <v>842</v>
      </c>
      <c r="AY63" s="243" t="s">
        <v>843</v>
      </c>
      <c r="AZ63" s="243" t="s">
        <v>844</v>
      </c>
      <c r="BA63" s="243" t="s">
        <v>845</v>
      </c>
      <c r="BB63" s="243" t="s">
        <v>846</v>
      </c>
      <c r="BC63" s="243" t="s">
        <v>352</v>
      </c>
      <c r="BD63" s="244" t="s">
        <v>847</v>
      </c>
      <c r="BW63" s="62">
        <v>62</v>
      </c>
      <c r="BX63" s="62" t="s">
        <v>656</v>
      </c>
      <c r="BY63" s="62" t="s">
        <v>670</v>
      </c>
      <c r="BZ63" t="s">
        <v>896</v>
      </c>
      <c r="CS63" s="62">
        <v>62</v>
      </c>
      <c r="CT63" s="62" t="s">
        <v>656</v>
      </c>
      <c r="CU63" s="62" t="s">
        <v>898</v>
      </c>
      <c r="CV63" s="62">
        <v>72</v>
      </c>
      <c r="CW63" s="62" t="s">
        <v>656</v>
      </c>
      <c r="CX63" t="s">
        <v>896</v>
      </c>
    </row>
    <row r="64" spans="5:104">
      <c r="E64" s="382"/>
      <c r="F64" s="175" t="s">
        <v>402</v>
      </c>
      <c r="AF64" s="8"/>
      <c r="AI64" t="s">
        <v>257</v>
      </c>
      <c r="AJ64" s="245">
        <v>25</v>
      </c>
      <c r="AK64" s="245">
        <v>10</v>
      </c>
      <c r="AL64" s="245">
        <v>20</v>
      </c>
      <c r="AM64" s="245">
        <v>5</v>
      </c>
      <c r="AN64" s="245">
        <v>5</v>
      </c>
      <c r="AO64" s="245">
        <v>10</v>
      </c>
      <c r="AP64" s="245">
        <v>10</v>
      </c>
      <c r="AQ64" s="245">
        <v>5</v>
      </c>
      <c r="AR64" s="245">
        <v>10</v>
      </c>
      <c r="AS64" s="245"/>
      <c r="AT64" s="245">
        <v>25</v>
      </c>
      <c r="AU64" s="245">
        <v>10</v>
      </c>
      <c r="AV64" s="245">
        <v>20</v>
      </c>
      <c r="AW64" s="245">
        <v>5</v>
      </c>
      <c r="AX64" s="245">
        <v>5</v>
      </c>
      <c r="AY64" s="245">
        <v>10</v>
      </c>
      <c r="AZ64" s="245">
        <v>10</v>
      </c>
      <c r="BA64" s="245">
        <v>5</v>
      </c>
      <c r="BB64" s="245">
        <v>10</v>
      </c>
      <c r="BD64" s="9"/>
      <c r="BW64" s="62">
        <v>63</v>
      </c>
      <c r="BX64" s="62" t="s">
        <v>446</v>
      </c>
      <c r="BY64" s="62" t="s">
        <v>681</v>
      </c>
      <c r="BZ64" t="s">
        <v>896</v>
      </c>
      <c r="CS64" s="62">
        <v>63</v>
      </c>
      <c r="CT64" s="62" t="s">
        <v>446</v>
      </c>
      <c r="CU64" s="62" t="s">
        <v>899</v>
      </c>
      <c r="CV64" s="62">
        <v>73</v>
      </c>
      <c r="CW64" s="62" t="s">
        <v>446</v>
      </c>
      <c r="CX64" t="s">
        <v>896</v>
      </c>
    </row>
    <row r="65" spans="5:104" ht="14.45" thickBot="1">
      <c r="E65" s="379"/>
      <c r="F65" s="175" t="s">
        <v>403</v>
      </c>
      <c r="AF65" s="8" t="s">
        <v>590</v>
      </c>
      <c r="AG65" t="s">
        <v>241</v>
      </c>
      <c r="AH65" t="s">
        <v>814</v>
      </c>
      <c r="AI65" t="s">
        <v>242</v>
      </c>
      <c r="BD65" s="9"/>
      <c r="BW65" s="62">
        <v>64</v>
      </c>
      <c r="BX65" s="62" t="s">
        <v>690</v>
      </c>
      <c r="BY65" s="62" t="s">
        <v>692</v>
      </c>
      <c r="BZ65" t="s">
        <v>896</v>
      </c>
      <c r="CS65" s="62">
        <v>64</v>
      </c>
      <c r="CT65" s="62" t="s">
        <v>690</v>
      </c>
      <c r="CU65" s="62" t="s">
        <v>900</v>
      </c>
      <c r="CV65" s="62">
        <v>74</v>
      </c>
      <c r="CW65" s="62" t="s">
        <v>690</v>
      </c>
      <c r="CX65" t="s">
        <v>896</v>
      </c>
    </row>
    <row r="66" spans="5:104">
      <c r="E66" s="375" t="s">
        <v>302</v>
      </c>
      <c r="F66" s="174" t="s">
        <v>404</v>
      </c>
      <c r="AF66" s="101">
        <v>2025</v>
      </c>
      <c r="AG66" s="5" t="s">
        <v>445</v>
      </c>
      <c r="AH66" s="5" t="s">
        <v>565</v>
      </c>
      <c r="AI66" s="7" t="s">
        <v>564</v>
      </c>
      <c r="AJ66" s="246">
        <v>3</v>
      </c>
      <c r="AK66" s="247">
        <v>3</v>
      </c>
      <c r="AL66" s="247">
        <v>4</v>
      </c>
      <c r="AM66" s="247">
        <v>3</v>
      </c>
      <c r="AN66" s="247">
        <v>3</v>
      </c>
      <c r="AO66" s="247">
        <v>2</v>
      </c>
      <c r="AP66" s="247">
        <v>1</v>
      </c>
      <c r="AQ66" s="247">
        <v>3</v>
      </c>
      <c r="AR66" s="247">
        <v>3</v>
      </c>
      <c r="AS66" s="247">
        <f>SUM(AJ66:AR66)</f>
        <v>25</v>
      </c>
      <c r="AT66" s="6">
        <f t="shared" ref="AT66:BB66" si="36">IF(AJ66="","",AJ66/4*AU$30)</f>
        <v>18.75</v>
      </c>
      <c r="AU66" s="6">
        <f t="shared" si="36"/>
        <v>7.5</v>
      </c>
      <c r="AV66" s="6">
        <f t="shared" si="36"/>
        <v>20</v>
      </c>
      <c r="AW66" s="6">
        <f t="shared" si="36"/>
        <v>3.75</v>
      </c>
      <c r="AX66" s="6">
        <f t="shared" si="36"/>
        <v>3.75</v>
      </c>
      <c r="AY66" s="6">
        <f t="shared" si="36"/>
        <v>5</v>
      </c>
      <c r="AZ66" s="6">
        <f t="shared" si="36"/>
        <v>2.5</v>
      </c>
      <c r="BA66" s="6">
        <f t="shared" si="36"/>
        <v>3.75</v>
      </c>
      <c r="BB66" s="6">
        <f t="shared" si="36"/>
        <v>7.5</v>
      </c>
      <c r="BC66" s="247">
        <f>SUMIFS(AT66:BB66, AT66:BB66, "&lt;&gt;")/SUMIFS($AT$64:$BB$64, AT66:BB66, "&lt;&gt;")*100</f>
        <v>72.5</v>
      </c>
      <c r="BD66" s="7" t="str">
        <f>IF(BC66&gt;=85,"A",IF(BC66&gt;=68,"B",IF(BC66&gt;=51,"C",IF(BC66&gt;=0,"D","-"))))</f>
        <v>B</v>
      </c>
      <c r="BW66" s="62">
        <v>65</v>
      </c>
      <c r="BX66" s="62" t="s">
        <v>516</v>
      </c>
      <c r="BY66" s="62" t="s">
        <v>702</v>
      </c>
      <c r="BZ66" t="s">
        <v>896</v>
      </c>
      <c r="CS66" s="62">
        <v>65</v>
      </c>
      <c r="CT66" s="62" t="s">
        <v>516</v>
      </c>
      <c r="CU66" s="62" t="s">
        <v>901</v>
      </c>
      <c r="CV66" s="62">
        <v>75</v>
      </c>
      <c r="CW66" s="62" t="s">
        <v>516</v>
      </c>
      <c r="CX66" t="s">
        <v>896</v>
      </c>
    </row>
    <row r="67" spans="5:104">
      <c r="E67" s="376"/>
      <c r="F67" s="174" t="s">
        <v>405</v>
      </c>
      <c r="AF67" s="99"/>
      <c r="AG67" s="8"/>
      <c r="AH67" s="8" t="s">
        <v>902</v>
      </c>
      <c r="AI67" s="9" t="s">
        <v>508</v>
      </c>
      <c r="AJ67" s="248">
        <v>3</v>
      </c>
      <c r="AK67" s="161">
        <v>3</v>
      </c>
      <c r="AL67" s="161">
        <v>4</v>
      </c>
      <c r="AM67" s="161">
        <v>4</v>
      </c>
      <c r="AN67" s="161">
        <v>2</v>
      </c>
      <c r="AO67" s="161">
        <v>3</v>
      </c>
      <c r="AP67" s="161">
        <v>3</v>
      </c>
      <c r="AQ67" s="161"/>
      <c r="AR67" s="161"/>
      <c r="AS67" s="161">
        <f>SUM(AJ67:AR67)</f>
        <v>22</v>
      </c>
      <c r="AT67">
        <f t="shared" ref="AT67:AZ69" si="37">IF(AJ67="","",AJ67/4*AU$30)</f>
        <v>18.75</v>
      </c>
      <c r="AU67">
        <f t="shared" si="37"/>
        <v>7.5</v>
      </c>
      <c r="AV67">
        <f t="shared" si="37"/>
        <v>20</v>
      </c>
      <c r="AW67">
        <f t="shared" si="37"/>
        <v>5</v>
      </c>
      <c r="AX67">
        <f t="shared" si="37"/>
        <v>2.5</v>
      </c>
      <c r="AY67">
        <f t="shared" si="37"/>
        <v>7.5</v>
      </c>
      <c r="AZ67">
        <f t="shared" si="37"/>
        <v>7.5</v>
      </c>
      <c r="BC67" s="161">
        <f>SUMIFS(AT67:BB67, AT67:BB67, "&lt;&gt;")/SUMIFS($AT$64:$BB$64, AT67:BB67, "&lt;&gt;")*100</f>
        <v>80.882352941176478</v>
      </c>
      <c r="BD67" s="9" t="str">
        <f t="shared" ref="BD67:BD70" si="38">IF(BC67&gt;=85,"A",IF(BC67&gt;=68,"B",IF(BC67&gt;=51,"C",IF(BC67&gt;=0,"D","-"))))</f>
        <v>B</v>
      </c>
      <c r="BE67" s="161"/>
      <c r="BW67" s="62">
        <v>66</v>
      </c>
      <c r="BX67" s="62" t="s">
        <v>712</v>
      </c>
      <c r="BY67" s="62" t="s">
        <v>647</v>
      </c>
      <c r="BZ67" t="s">
        <v>896</v>
      </c>
      <c r="CS67" s="62">
        <v>66</v>
      </c>
      <c r="CT67" s="62" t="s">
        <v>712</v>
      </c>
      <c r="CU67" s="62" t="s">
        <v>647</v>
      </c>
      <c r="CX67" t="s">
        <v>896</v>
      </c>
      <c r="CZ67">
        <v>71</v>
      </c>
    </row>
    <row r="68" spans="5:104">
      <c r="E68" s="377"/>
      <c r="F68" s="174" t="s">
        <v>406</v>
      </c>
      <c r="AF68" s="99"/>
      <c r="AG68" s="8" t="s">
        <v>509</v>
      </c>
      <c r="AH68" s="8" t="s">
        <v>565</v>
      </c>
      <c r="AI68" s="9" t="s">
        <v>564</v>
      </c>
      <c r="AJ68" s="248">
        <v>2</v>
      </c>
      <c r="AK68" s="161">
        <v>4</v>
      </c>
      <c r="AL68" s="161">
        <v>3</v>
      </c>
      <c r="AM68" s="161">
        <v>2</v>
      </c>
      <c r="AN68" s="161">
        <v>2</v>
      </c>
      <c r="AO68" s="161">
        <v>4</v>
      </c>
      <c r="AP68" s="161">
        <v>4</v>
      </c>
      <c r="AQ68" s="161">
        <v>3</v>
      </c>
      <c r="AR68" s="161">
        <v>4</v>
      </c>
      <c r="AS68" s="161">
        <f t="shared" ref="AS68:AS69" si="39">SUM(AJ68:AR68)</f>
        <v>28</v>
      </c>
      <c r="AT68">
        <f t="shared" si="37"/>
        <v>12.5</v>
      </c>
      <c r="AU68">
        <f t="shared" si="37"/>
        <v>10</v>
      </c>
      <c r="AV68">
        <f t="shared" si="37"/>
        <v>15</v>
      </c>
      <c r="AW68">
        <f t="shared" si="37"/>
        <v>2.5</v>
      </c>
      <c r="AX68">
        <f t="shared" si="37"/>
        <v>2.5</v>
      </c>
      <c r="AY68">
        <f t="shared" si="37"/>
        <v>10</v>
      </c>
      <c r="AZ68">
        <f t="shared" si="37"/>
        <v>10</v>
      </c>
      <c r="BA68">
        <f>IF(AQ68="","",AQ68/4*BB$30)</f>
        <v>3.75</v>
      </c>
      <c r="BB68">
        <f>IF(AR68="","",AR68/4*BC$30)</f>
        <v>10</v>
      </c>
      <c r="BC68" s="161">
        <f t="shared" ref="BC68:BC69" si="40">SUMIFS(AT68:BB68, AT68:BB68, "&lt;&gt;")/SUMIFS($AT$64:$BB$64, AT68:BB68, "&lt;&gt;")*100</f>
        <v>76.25</v>
      </c>
      <c r="BD68" s="9" t="str">
        <f t="shared" si="38"/>
        <v>B</v>
      </c>
      <c r="BW68" s="62">
        <v>67</v>
      </c>
      <c r="BX68" s="62" t="s">
        <v>721</v>
      </c>
      <c r="BY68" s="62" t="s">
        <v>722</v>
      </c>
      <c r="BZ68" t="s">
        <v>896</v>
      </c>
      <c r="CS68" s="62">
        <v>67</v>
      </c>
      <c r="CT68" s="62" t="s">
        <v>721</v>
      </c>
      <c r="CU68" s="62" t="s">
        <v>903</v>
      </c>
      <c r="CV68" s="62">
        <v>76</v>
      </c>
      <c r="CW68" s="62" t="s">
        <v>721</v>
      </c>
      <c r="CX68" t="s">
        <v>896</v>
      </c>
    </row>
    <row r="69" spans="5:104" ht="14.45" thickBot="1">
      <c r="AF69" s="99"/>
      <c r="AG69" s="8"/>
      <c r="AH69" s="10" t="s">
        <v>902</v>
      </c>
      <c r="AI69" s="12" t="s">
        <v>508</v>
      </c>
      <c r="AJ69" s="249">
        <v>4</v>
      </c>
      <c r="AK69" s="250">
        <v>4</v>
      </c>
      <c r="AL69" s="250">
        <v>4</v>
      </c>
      <c r="AM69" s="250">
        <v>2</v>
      </c>
      <c r="AN69" s="250">
        <v>1</v>
      </c>
      <c r="AO69" s="250">
        <v>4</v>
      </c>
      <c r="AP69" s="250">
        <v>3</v>
      </c>
      <c r="AQ69" s="250"/>
      <c r="AR69" s="250"/>
      <c r="AS69" s="250">
        <f t="shared" si="39"/>
        <v>22</v>
      </c>
      <c r="AT69" s="11">
        <f t="shared" si="37"/>
        <v>25</v>
      </c>
      <c r="AU69" s="11">
        <f t="shared" si="37"/>
        <v>10</v>
      </c>
      <c r="AV69" s="11">
        <f t="shared" si="37"/>
        <v>20</v>
      </c>
      <c r="AW69" s="11">
        <f t="shared" si="37"/>
        <v>2.5</v>
      </c>
      <c r="AX69" s="11">
        <f t="shared" si="37"/>
        <v>1.25</v>
      </c>
      <c r="AY69" s="11">
        <f t="shared" si="37"/>
        <v>10</v>
      </c>
      <c r="AZ69" s="11">
        <f t="shared" si="37"/>
        <v>7.5</v>
      </c>
      <c r="BA69" s="11"/>
      <c r="BB69" s="11"/>
      <c r="BC69" s="250">
        <f t="shared" si="40"/>
        <v>89.705882352941174</v>
      </c>
      <c r="BD69" s="12" t="str">
        <f t="shared" si="38"/>
        <v>A</v>
      </c>
      <c r="BE69" s="161"/>
      <c r="BW69" s="62">
        <v>68</v>
      </c>
      <c r="BX69" s="62" t="s">
        <v>710</v>
      </c>
      <c r="BY69" s="62" t="s">
        <v>732</v>
      </c>
      <c r="BZ69" t="s">
        <v>896</v>
      </c>
      <c r="CS69" s="62">
        <v>68</v>
      </c>
      <c r="CT69" s="62" t="s">
        <v>710</v>
      </c>
      <c r="CU69" s="62" t="s">
        <v>904</v>
      </c>
      <c r="CV69" s="62">
        <v>77</v>
      </c>
      <c r="CW69" s="62" t="s">
        <v>710</v>
      </c>
      <c r="CX69" t="s">
        <v>896</v>
      </c>
    </row>
    <row r="70" spans="5:104" ht="14.45" thickBot="1">
      <c r="AF70" s="100"/>
      <c r="AG70" s="10"/>
      <c r="AH70" s="388" t="s">
        <v>317</v>
      </c>
      <c r="AI70" s="390"/>
      <c r="AJ70" s="252">
        <f>AVERAGE(AJ66:AJ69)</f>
        <v>3</v>
      </c>
      <c r="AK70" s="253">
        <f t="shared" ref="AK70" si="41">AVERAGE(AK66:AK69)</f>
        <v>3.5</v>
      </c>
      <c r="AL70" s="253">
        <f t="shared" ref="AL70" si="42">AVERAGE(AL66:AL69)</f>
        <v>3.75</v>
      </c>
      <c r="AM70" s="253">
        <f t="shared" ref="AM70" si="43">AVERAGE(AM66:AM69)</f>
        <v>2.75</v>
      </c>
      <c r="AN70" s="253">
        <f t="shared" ref="AN70" si="44">AVERAGE(AN66:AN69)</f>
        <v>2</v>
      </c>
      <c r="AO70" s="253">
        <f t="shared" ref="AO70" si="45">AVERAGE(AO66:AO69)</f>
        <v>3.25</v>
      </c>
      <c r="AP70" s="253">
        <f t="shared" ref="AP70" si="46">AVERAGE(AP66:AP69)</f>
        <v>2.75</v>
      </c>
      <c r="AQ70" s="253">
        <f t="shared" ref="AQ70" si="47">AVERAGE(AQ66:AQ69)</f>
        <v>3</v>
      </c>
      <c r="AR70" s="253">
        <f t="shared" ref="AR70" si="48">AVERAGE(AR66:AR69)</f>
        <v>3.5</v>
      </c>
      <c r="AS70" s="253">
        <f>SUM(AJ70:AR70)</f>
        <v>27.5</v>
      </c>
      <c r="AT70" s="253">
        <f>AVERAGE(AT66:AT69)</f>
        <v>18.75</v>
      </c>
      <c r="AU70" s="253">
        <f t="shared" ref="AU70" si="49">AVERAGE(AU66:AU69)</f>
        <v>8.75</v>
      </c>
      <c r="AV70" s="253">
        <f t="shared" ref="AV70" si="50">AVERAGE(AV66:AV69)</f>
        <v>18.75</v>
      </c>
      <c r="AW70" s="253">
        <f t="shared" ref="AW70" si="51">AVERAGE(AW66:AW69)</f>
        <v>3.4375</v>
      </c>
      <c r="AX70" s="253">
        <f>AVERAGE(AX66:AX69)</f>
        <v>2.5</v>
      </c>
      <c r="AY70" s="253">
        <f t="shared" ref="AY70" si="52">AVERAGE(AY66:AY69)</f>
        <v>8.125</v>
      </c>
      <c r="AZ70" s="253">
        <f t="shared" ref="AZ70" si="53">AVERAGE(AZ66:AZ69)</f>
        <v>6.875</v>
      </c>
      <c r="BA70" s="253">
        <f t="shared" ref="BA70" si="54">AVERAGE(BA66:BA69)</f>
        <v>3.75</v>
      </c>
      <c r="BB70" s="253">
        <f t="shared" ref="BB70" si="55">AVERAGE(BB66:BB69)</f>
        <v>8.75</v>
      </c>
      <c r="BC70" s="253">
        <f>SUM(AT70:BB70)/SUM($AJ$84:$AR$84)*100</f>
        <v>79.6875</v>
      </c>
      <c r="BD70" s="219" t="str">
        <f t="shared" si="38"/>
        <v>B</v>
      </c>
      <c r="BW70" s="62">
        <v>69</v>
      </c>
      <c r="BX70" s="62" t="s">
        <v>740</v>
      </c>
      <c r="BY70" s="62" t="s">
        <v>741</v>
      </c>
      <c r="BZ70" t="s">
        <v>896</v>
      </c>
      <c r="CS70" s="62">
        <v>69</v>
      </c>
      <c r="CT70" s="62" t="s">
        <v>740</v>
      </c>
      <c r="CU70" s="62" t="s">
        <v>905</v>
      </c>
      <c r="CV70" s="62">
        <v>78</v>
      </c>
      <c r="CW70" s="62" t="s">
        <v>740</v>
      </c>
      <c r="CX70" t="s">
        <v>896</v>
      </c>
    </row>
    <row r="71" spans="5:104">
      <c r="BW71" s="62">
        <v>70</v>
      </c>
      <c r="BX71" s="62" t="s">
        <v>713</v>
      </c>
      <c r="BY71" s="62" t="s">
        <v>751</v>
      </c>
      <c r="BZ71" t="s">
        <v>896</v>
      </c>
      <c r="CS71" s="62">
        <v>70</v>
      </c>
      <c r="CT71" s="62" t="s">
        <v>713</v>
      </c>
      <c r="CU71" s="62" t="s">
        <v>906</v>
      </c>
      <c r="CV71" s="62">
        <v>79</v>
      </c>
      <c r="CW71" s="62" t="s">
        <v>713</v>
      </c>
      <c r="CX71" t="s">
        <v>896</v>
      </c>
    </row>
    <row r="72" spans="5:104" ht="14.45" thickBot="1">
      <c r="BW72" s="62">
        <v>71</v>
      </c>
      <c r="BX72" s="62" t="s">
        <v>723</v>
      </c>
      <c r="BY72" s="62" t="s">
        <v>759</v>
      </c>
      <c r="BZ72" t="s">
        <v>896</v>
      </c>
      <c r="CS72" s="62">
        <v>71</v>
      </c>
      <c r="CT72" s="62" t="s">
        <v>723</v>
      </c>
      <c r="CU72" s="62" t="s">
        <v>907</v>
      </c>
      <c r="CV72" s="62">
        <v>80</v>
      </c>
      <c r="CW72" s="62" t="s">
        <v>723</v>
      </c>
      <c r="CX72" t="s">
        <v>896</v>
      </c>
    </row>
    <row r="73" spans="5:104" ht="27.95">
      <c r="E73" s="378" t="s">
        <v>338</v>
      </c>
      <c r="F73" s="175" t="s">
        <v>402</v>
      </c>
      <c r="AF73" s="5"/>
      <c r="AG73" s="6"/>
      <c r="AH73" s="6"/>
      <c r="AI73" s="6" t="s">
        <v>450</v>
      </c>
      <c r="AJ73" s="243" t="s">
        <v>290</v>
      </c>
      <c r="AK73" s="243" t="s">
        <v>297</v>
      </c>
      <c r="AL73" s="243" t="s">
        <v>299</v>
      </c>
      <c r="AM73" s="243" t="s">
        <v>304</v>
      </c>
      <c r="AN73" s="243" t="s">
        <v>307</v>
      </c>
      <c r="AO73" s="243" t="s">
        <v>309</v>
      </c>
      <c r="AP73" s="243" t="s">
        <v>311</v>
      </c>
      <c r="AQ73" s="243" t="s">
        <v>835</v>
      </c>
      <c r="AR73" s="243" t="s">
        <v>836</v>
      </c>
      <c r="AS73" s="244" t="s">
        <v>837</v>
      </c>
      <c r="BW73" s="62">
        <v>72</v>
      </c>
      <c r="BX73" s="62" t="s">
        <v>766</v>
      </c>
      <c r="BY73" s="62" t="s">
        <v>767</v>
      </c>
      <c r="BZ73" t="s">
        <v>896</v>
      </c>
      <c r="CS73" s="62">
        <v>72</v>
      </c>
      <c r="CT73" s="62" t="s">
        <v>766</v>
      </c>
      <c r="CU73" s="62" t="s">
        <v>908</v>
      </c>
      <c r="CV73" s="62">
        <v>81</v>
      </c>
      <c r="CW73" s="62" t="s">
        <v>766</v>
      </c>
      <c r="CX73" t="s">
        <v>896</v>
      </c>
    </row>
    <row r="74" spans="5:104">
      <c r="E74" s="379"/>
      <c r="F74" s="175" t="s">
        <v>403</v>
      </c>
      <c r="AF74" s="8"/>
      <c r="AI74" t="s">
        <v>257</v>
      </c>
      <c r="AJ74" s="245">
        <v>25</v>
      </c>
      <c r="AK74" s="245">
        <v>10</v>
      </c>
      <c r="AL74" s="245">
        <v>20</v>
      </c>
      <c r="AM74" s="245">
        <v>5</v>
      </c>
      <c r="AN74" s="245">
        <v>5</v>
      </c>
      <c r="AO74" s="245">
        <v>10</v>
      </c>
      <c r="AP74" s="245">
        <v>10</v>
      </c>
      <c r="AQ74" s="245">
        <v>5</v>
      </c>
      <c r="AR74" s="245">
        <v>10</v>
      </c>
      <c r="AS74" s="257"/>
      <c r="BW74" s="62">
        <v>73</v>
      </c>
      <c r="BX74" s="62" t="s">
        <v>775</v>
      </c>
      <c r="BY74" s="62" t="s">
        <v>776</v>
      </c>
      <c r="BZ74" t="s">
        <v>896</v>
      </c>
      <c r="CS74" s="62">
        <v>73</v>
      </c>
      <c r="CT74" s="62" t="s">
        <v>775</v>
      </c>
      <c r="CU74" s="62" t="s">
        <v>909</v>
      </c>
      <c r="CV74" s="62">
        <v>82</v>
      </c>
      <c r="CW74" s="62" t="s">
        <v>775</v>
      </c>
      <c r="CX74" t="s">
        <v>896</v>
      </c>
    </row>
    <row r="75" spans="5:104" ht="14.45" thickBot="1">
      <c r="E75" s="380" t="s">
        <v>302</v>
      </c>
      <c r="F75" s="174" t="s">
        <v>404</v>
      </c>
      <c r="AF75" s="8" t="s">
        <v>590</v>
      </c>
      <c r="AG75" t="s">
        <v>241</v>
      </c>
      <c r="AH75" t="s">
        <v>814</v>
      </c>
      <c r="AI75" t="s">
        <v>242</v>
      </c>
      <c r="AS75" s="9"/>
      <c r="BW75" s="62">
        <v>74</v>
      </c>
      <c r="BX75" s="62" t="s">
        <v>561</v>
      </c>
      <c r="BY75" s="62" t="s">
        <v>782</v>
      </c>
      <c r="BZ75" t="s">
        <v>896</v>
      </c>
      <c r="CS75" s="62">
        <v>74</v>
      </c>
      <c r="CT75" s="62" t="s">
        <v>561</v>
      </c>
      <c r="CU75" s="62" t="s">
        <v>910</v>
      </c>
      <c r="CV75" s="62">
        <v>83</v>
      </c>
      <c r="CW75" s="62" t="s">
        <v>561</v>
      </c>
      <c r="CX75" t="s">
        <v>896</v>
      </c>
    </row>
    <row r="76" spans="5:104">
      <c r="E76" s="381"/>
      <c r="F76" s="174" t="s">
        <v>405</v>
      </c>
      <c r="AF76" s="101">
        <v>2025</v>
      </c>
      <c r="AG76" s="5" t="s">
        <v>445</v>
      </c>
      <c r="AH76" s="5" t="s">
        <v>565</v>
      </c>
      <c r="AI76" s="7" t="s">
        <v>564</v>
      </c>
      <c r="AJ76" s="246">
        <v>3</v>
      </c>
      <c r="AK76" s="247">
        <v>3</v>
      </c>
      <c r="AL76" s="247">
        <v>4</v>
      </c>
      <c r="AM76" s="247">
        <v>3</v>
      </c>
      <c r="AN76" s="247">
        <v>3</v>
      </c>
      <c r="AO76" s="247">
        <v>2</v>
      </c>
      <c r="AP76" s="247">
        <v>1</v>
      </c>
      <c r="AQ76" s="247">
        <v>3</v>
      </c>
      <c r="AR76" s="247">
        <v>3</v>
      </c>
      <c r="AS76" s="258">
        <f>SUM(AJ76:AR76)</f>
        <v>25</v>
      </c>
      <c r="BW76" s="62">
        <v>75</v>
      </c>
      <c r="BX76" s="62" t="s">
        <v>752</v>
      </c>
      <c r="BY76" s="62" t="s">
        <v>787</v>
      </c>
      <c r="BZ76" t="s">
        <v>896</v>
      </c>
      <c r="CS76" s="62">
        <v>75</v>
      </c>
      <c r="CT76" s="62" t="s">
        <v>752</v>
      </c>
      <c r="CU76" s="62" t="s">
        <v>911</v>
      </c>
      <c r="CV76" s="62">
        <v>84</v>
      </c>
      <c r="CW76" s="62" t="s">
        <v>752</v>
      </c>
      <c r="CX76" t="s">
        <v>896</v>
      </c>
    </row>
    <row r="77" spans="5:104">
      <c r="E77" s="381"/>
      <c r="F77" s="174" t="s">
        <v>406</v>
      </c>
      <c r="AF77" s="99"/>
      <c r="AG77" s="8"/>
      <c r="AH77" s="8" t="s">
        <v>902</v>
      </c>
      <c r="AI77" s="9" t="s">
        <v>508</v>
      </c>
      <c r="AJ77" s="248">
        <v>3</v>
      </c>
      <c r="AK77" s="161">
        <v>3</v>
      </c>
      <c r="AL77" s="161">
        <v>4</v>
      </c>
      <c r="AM77" s="161">
        <v>4</v>
      </c>
      <c r="AN77" s="161">
        <v>2</v>
      </c>
      <c r="AO77" s="161">
        <v>3</v>
      </c>
      <c r="AP77" s="161">
        <v>3</v>
      </c>
      <c r="AQ77" s="161"/>
      <c r="AR77" s="161"/>
      <c r="AS77" s="259">
        <f>SUM(AJ77:AR77)</f>
        <v>22</v>
      </c>
      <c r="BW77" s="62">
        <v>76</v>
      </c>
      <c r="BX77" s="62" t="s">
        <v>508</v>
      </c>
      <c r="BY77" s="62" t="s">
        <v>792</v>
      </c>
      <c r="BZ77" t="s">
        <v>896</v>
      </c>
      <c r="CS77" s="62">
        <v>76</v>
      </c>
      <c r="CT77" s="62" t="s">
        <v>508</v>
      </c>
      <c r="CU77" s="62" t="s">
        <v>912</v>
      </c>
      <c r="CV77" s="62">
        <v>85</v>
      </c>
      <c r="CW77" s="62" t="s">
        <v>508</v>
      </c>
      <c r="CX77" t="s">
        <v>896</v>
      </c>
    </row>
    <row r="78" spans="5:104">
      <c r="E78" s="381"/>
      <c r="F78" s="174" t="s">
        <v>401</v>
      </c>
      <c r="G78" t="s">
        <v>303</v>
      </c>
      <c r="AF78" s="99"/>
      <c r="AG78" s="8" t="s">
        <v>509</v>
      </c>
      <c r="AH78" s="8" t="s">
        <v>565</v>
      </c>
      <c r="AI78" s="9" t="s">
        <v>564</v>
      </c>
      <c r="AJ78" s="248">
        <v>2</v>
      </c>
      <c r="AK78" s="161">
        <v>4</v>
      </c>
      <c r="AL78" s="161">
        <v>3</v>
      </c>
      <c r="AM78" s="161">
        <v>2</v>
      </c>
      <c r="AN78" s="161">
        <v>2</v>
      </c>
      <c r="AO78" s="161">
        <v>4</v>
      </c>
      <c r="AP78" s="161">
        <v>4</v>
      </c>
      <c r="AQ78" s="161">
        <v>3</v>
      </c>
      <c r="AR78" s="161">
        <v>4</v>
      </c>
      <c r="AS78" s="259">
        <f t="shared" ref="AS78:AS79" si="56">SUM(AJ78:AR78)</f>
        <v>28</v>
      </c>
      <c r="BW78" s="62">
        <v>77</v>
      </c>
      <c r="BX78" s="62" t="s">
        <v>564</v>
      </c>
      <c r="BY78" s="62" t="s">
        <v>797</v>
      </c>
      <c r="BZ78" t="s">
        <v>896</v>
      </c>
      <c r="CS78" s="62">
        <v>77</v>
      </c>
      <c r="CT78" s="62" t="s">
        <v>564</v>
      </c>
      <c r="CU78" s="62" t="s">
        <v>913</v>
      </c>
      <c r="CV78" s="62">
        <v>86</v>
      </c>
      <c r="CW78" s="62" t="s">
        <v>564</v>
      </c>
      <c r="CX78" t="s">
        <v>896</v>
      </c>
    </row>
    <row r="79" spans="5:104" ht="14.45" thickBot="1">
      <c r="AF79" s="99"/>
      <c r="AG79" s="8"/>
      <c r="AH79" s="10" t="s">
        <v>902</v>
      </c>
      <c r="AI79" s="12" t="s">
        <v>508</v>
      </c>
      <c r="AJ79" s="249">
        <v>4</v>
      </c>
      <c r="AK79" s="250">
        <v>4</v>
      </c>
      <c r="AL79" s="250">
        <v>4</v>
      </c>
      <c r="AM79" s="250">
        <v>2</v>
      </c>
      <c r="AN79" s="250">
        <v>1</v>
      </c>
      <c r="AO79" s="250">
        <v>4</v>
      </c>
      <c r="AP79" s="250">
        <v>3</v>
      </c>
      <c r="AQ79" s="250"/>
      <c r="AR79" s="250"/>
      <c r="AS79" s="251">
        <f t="shared" si="56"/>
        <v>22</v>
      </c>
      <c r="BW79" s="62">
        <v>78</v>
      </c>
      <c r="BX79" s="62" t="s">
        <v>773</v>
      </c>
      <c r="BY79" s="62" t="s">
        <v>802</v>
      </c>
      <c r="BZ79" t="s">
        <v>896</v>
      </c>
      <c r="CS79" s="62">
        <v>78</v>
      </c>
      <c r="CT79" s="62" t="s">
        <v>773</v>
      </c>
      <c r="CU79" s="62" t="s">
        <v>914</v>
      </c>
      <c r="CV79" s="62">
        <v>87</v>
      </c>
      <c r="CW79" s="62" t="s">
        <v>773</v>
      </c>
      <c r="CX79" t="s">
        <v>896</v>
      </c>
    </row>
    <row r="80" spans="5:104" ht="14.45" thickBot="1">
      <c r="AF80" s="100"/>
      <c r="AG80" s="10"/>
      <c r="AH80" s="388" t="s">
        <v>317</v>
      </c>
      <c r="AI80" s="390"/>
      <c r="AJ80" s="252">
        <f>AVERAGE(AJ76:AJ79)</f>
        <v>3</v>
      </c>
      <c r="AK80" s="253">
        <f t="shared" ref="AK80" si="57">AVERAGE(AK76:AK79)</f>
        <v>3.5</v>
      </c>
      <c r="AL80" s="253">
        <f t="shared" ref="AL80" si="58">AVERAGE(AL76:AL79)</f>
        <v>3.75</v>
      </c>
      <c r="AM80" s="253">
        <f t="shared" ref="AM80" si="59">AVERAGE(AM76:AM79)</f>
        <v>2.75</v>
      </c>
      <c r="AN80" s="253">
        <f t="shared" ref="AN80" si="60">AVERAGE(AN76:AN79)</f>
        <v>2</v>
      </c>
      <c r="AO80" s="253">
        <f t="shared" ref="AO80" si="61">AVERAGE(AO76:AO79)</f>
        <v>3.25</v>
      </c>
      <c r="AP80" s="253">
        <f t="shared" ref="AP80" si="62">AVERAGE(AP76:AP79)</f>
        <v>2.75</v>
      </c>
      <c r="AQ80" s="253">
        <f t="shared" ref="AQ80" si="63">AVERAGE(AQ76:AQ79)</f>
        <v>3</v>
      </c>
      <c r="AR80" s="253">
        <f t="shared" ref="AR80" si="64">AVERAGE(AR76:AR79)</f>
        <v>3.5</v>
      </c>
      <c r="AS80" s="254">
        <f>SUM(AJ80:AR80)</f>
        <v>27.5</v>
      </c>
      <c r="BW80" s="62">
        <v>79</v>
      </c>
      <c r="BX80" s="62" t="s">
        <v>648</v>
      </c>
      <c r="BY80" s="62" t="s">
        <v>649</v>
      </c>
      <c r="BZ80" t="s">
        <v>915</v>
      </c>
      <c r="CS80" s="62">
        <v>79</v>
      </c>
      <c r="CT80" s="62" t="s">
        <v>648</v>
      </c>
      <c r="CU80" s="62" t="s">
        <v>916</v>
      </c>
      <c r="CV80" s="62">
        <v>89</v>
      </c>
      <c r="CW80" s="62" t="s">
        <v>648</v>
      </c>
      <c r="CX80" t="s">
        <v>915</v>
      </c>
    </row>
    <row r="81" spans="32:102">
      <c r="BW81" s="62">
        <v>80</v>
      </c>
      <c r="BX81" s="62" t="s">
        <v>642</v>
      </c>
      <c r="BY81" s="62" t="s">
        <v>660</v>
      </c>
      <c r="BZ81" t="s">
        <v>915</v>
      </c>
      <c r="CS81" s="62">
        <v>80</v>
      </c>
      <c r="CT81" s="62" t="s">
        <v>642</v>
      </c>
      <c r="CU81" s="62" t="s">
        <v>917</v>
      </c>
      <c r="CV81" s="62">
        <v>90</v>
      </c>
      <c r="CW81" s="62" t="s">
        <v>642</v>
      </c>
      <c r="CX81" t="s">
        <v>915</v>
      </c>
    </row>
    <row r="82" spans="32:102" ht="14.45" thickBot="1">
      <c r="BW82" s="62">
        <v>81</v>
      </c>
      <c r="BX82" s="62" t="s">
        <v>656</v>
      </c>
      <c r="BY82" s="62" t="s">
        <v>671</v>
      </c>
      <c r="BZ82" t="s">
        <v>915</v>
      </c>
      <c r="CS82" s="62">
        <v>81</v>
      </c>
      <c r="CT82" s="62" t="s">
        <v>656</v>
      </c>
      <c r="CU82" s="62" t="s">
        <v>918</v>
      </c>
      <c r="CV82" s="62">
        <v>91</v>
      </c>
      <c r="CW82" s="62" t="s">
        <v>656</v>
      </c>
      <c r="CX82" t="s">
        <v>915</v>
      </c>
    </row>
    <row r="83" spans="32:102">
      <c r="AF83" s="5"/>
      <c r="AG83" s="6"/>
      <c r="AH83" s="6"/>
      <c r="AI83" s="7" t="s">
        <v>450</v>
      </c>
      <c r="AJ83" s="243" t="s">
        <v>838</v>
      </c>
      <c r="AK83" s="243" t="s">
        <v>839</v>
      </c>
      <c r="AL83" s="243" t="s">
        <v>840</v>
      </c>
      <c r="AM83" s="243" t="s">
        <v>841</v>
      </c>
      <c r="AN83" s="243" t="s">
        <v>842</v>
      </c>
      <c r="AO83" s="243" t="s">
        <v>843</v>
      </c>
      <c r="AP83" s="243" t="s">
        <v>844</v>
      </c>
      <c r="AQ83" s="243" t="s">
        <v>845</v>
      </c>
      <c r="AR83" s="243" t="s">
        <v>846</v>
      </c>
      <c r="AS83" s="243" t="s">
        <v>352</v>
      </c>
      <c r="AT83" s="244" t="s">
        <v>847</v>
      </c>
      <c r="BW83" s="62">
        <v>82</v>
      </c>
      <c r="BX83" s="62" t="s">
        <v>667</v>
      </c>
      <c r="BY83" s="62" t="s">
        <v>682</v>
      </c>
      <c r="BZ83" t="s">
        <v>915</v>
      </c>
      <c r="CS83" s="62">
        <v>82</v>
      </c>
      <c r="CT83" s="62" t="s">
        <v>667</v>
      </c>
      <c r="CU83" s="62" t="s">
        <v>919</v>
      </c>
      <c r="CV83" s="62">
        <v>92</v>
      </c>
      <c r="CW83" s="62" t="s">
        <v>667</v>
      </c>
      <c r="CX83" t="s">
        <v>915</v>
      </c>
    </row>
    <row r="84" spans="32:102">
      <c r="AF84" s="8"/>
      <c r="AI84" s="9" t="s">
        <v>257</v>
      </c>
      <c r="AJ84" s="245">
        <v>25</v>
      </c>
      <c r="AK84" s="245">
        <v>10</v>
      </c>
      <c r="AL84" s="245">
        <v>20</v>
      </c>
      <c r="AM84" s="245">
        <v>5</v>
      </c>
      <c r="AN84" s="245">
        <v>5</v>
      </c>
      <c r="AO84" s="245">
        <v>10</v>
      </c>
      <c r="AP84" s="245">
        <v>10</v>
      </c>
      <c r="AQ84" s="245">
        <v>5</v>
      </c>
      <c r="AR84" s="245">
        <v>10</v>
      </c>
      <c r="AT84" s="9"/>
      <c r="BW84" s="62">
        <v>83</v>
      </c>
      <c r="BX84" s="62" t="s">
        <v>446</v>
      </c>
      <c r="BY84" s="62" t="s">
        <v>693</v>
      </c>
      <c r="BZ84" t="s">
        <v>915</v>
      </c>
      <c r="CS84" s="62">
        <v>83</v>
      </c>
      <c r="CT84" s="62" t="s">
        <v>446</v>
      </c>
      <c r="CU84" s="62" t="s">
        <v>920</v>
      </c>
      <c r="CV84" s="62">
        <v>93</v>
      </c>
      <c r="CW84" s="62" t="s">
        <v>446</v>
      </c>
      <c r="CX84" t="s">
        <v>915</v>
      </c>
    </row>
    <row r="85" spans="32:102" ht="14.45" thickBot="1">
      <c r="AF85" s="10" t="s">
        <v>590</v>
      </c>
      <c r="AG85" s="11" t="s">
        <v>241</v>
      </c>
      <c r="AH85" s="11" t="s">
        <v>814</v>
      </c>
      <c r="AI85" s="12" t="s">
        <v>242</v>
      </c>
      <c r="AT85" s="9"/>
      <c r="BW85" s="62">
        <v>84</v>
      </c>
      <c r="BX85" s="62" t="s">
        <v>690</v>
      </c>
      <c r="BY85" s="62" t="s">
        <v>703</v>
      </c>
      <c r="BZ85" t="s">
        <v>915</v>
      </c>
      <c r="CS85" s="62">
        <v>84</v>
      </c>
      <c r="CT85" s="62" t="s">
        <v>690</v>
      </c>
      <c r="CU85" s="62" t="s">
        <v>921</v>
      </c>
      <c r="CV85" s="62">
        <v>94</v>
      </c>
      <c r="CW85" s="62" t="s">
        <v>690</v>
      </c>
      <c r="CX85" t="s">
        <v>915</v>
      </c>
    </row>
    <row r="86" spans="32:102">
      <c r="AF86" s="101">
        <v>2025</v>
      </c>
      <c r="AG86" s="5" t="s">
        <v>445</v>
      </c>
      <c r="AH86" s="5" t="s">
        <v>565</v>
      </c>
      <c r="AI86" s="7" t="s">
        <v>564</v>
      </c>
      <c r="AJ86" s="5">
        <v>18.75</v>
      </c>
      <c r="AK86" s="6">
        <v>7.5</v>
      </c>
      <c r="AL86" s="6">
        <v>20</v>
      </c>
      <c r="AM86" s="6">
        <v>3.75</v>
      </c>
      <c r="AN86" s="6">
        <v>3.75</v>
      </c>
      <c r="AO86" s="6">
        <v>5</v>
      </c>
      <c r="AP86" s="6">
        <v>2.5</v>
      </c>
      <c r="AQ86" s="6">
        <v>3.75</v>
      </c>
      <c r="AR86" s="6">
        <v>7.5</v>
      </c>
      <c r="AS86" s="247">
        <f>SUM(AJ86:AR86)/SUM($AJ$84:$AR$84)*100</f>
        <v>72.5</v>
      </c>
      <c r="AT86" s="7" t="str">
        <f>IF(AS86&gt;=85,"A",IF(AS86&gt;=68,"B",IF(AS86&gt;=51,"C",IF(AS86&gt;=0,"D","-"))))</f>
        <v>B</v>
      </c>
      <c r="BW86" s="62">
        <v>85</v>
      </c>
      <c r="BX86" s="62" t="s">
        <v>713</v>
      </c>
      <c r="BY86" s="62" t="s">
        <v>714</v>
      </c>
      <c r="BZ86" t="s">
        <v>915</v>
      </c>
      <c r="CS86" s="62">
        <v>85</v>
      </c>
      <c r="CT86" s="62" t="s">
        <v>713</v>
      </c>
      <c r="CU86" s="62" t="s">
        <v>922</v>
      </c>
      <c r="CV86" s="62">
        <v>95</v>
      </c>
      <c r="CW86" s="62" t="s">
        <v>713</v>
      </c>
      <c r="CX86" t="s">
        <v>915</v>
      </c>
    </row>
    <row r="87" spans="32:102">
      <c r="AF87" s="99"/>
      <c r="AG87" s="8"/>
      <c r="AH87" s="8" t="s">
        <v>902</v>
      </c>
      <c r="AI87" s="9" t="s">
        <v>508</v>
      </c>
      <c r="AJ87" s="8">
        <v>18.75</v>
      </c>
      <c r="AK87">
        <v>7.5</v>
      </c>
      <c r="AL87">
        <v>20</v>
      </c>
      <c r="AM87">
        <v>5</v>
      </c>
      <c r="AN87">
        <v>2.5</v>
      </c>
      <c r="AO87">
        <v>7.5</v>
      </c>
      <c r="AP87">
        <v>7.5</v>
      </c>
      <c r="AS87" s="161">
        <f>SUM(AJ87:AP87)/SUM($AJ$84:$AP$84)*100</f>
        <v>80.882352941176478</v>
      </c>
      <c r="AT87" s="9" t="str">
        <f t="shared" ref="AT87:AT90" si="65">IF(AS87&gt;=85,"A",IF(AS87&gt;=68,"B",IF(AS87&gt;=51,"C",IF(AS87&gt;=0,"D","-"))))</f>
        <v>B</v>
      </c>
      <c r="BW87" s="62">
        <v>86</v>
      </c>
      <c r="BX87" s="62" t="s">
        <v>723</v>
      </c>
      <c r="BY87" s="62" t="s">
        <v>724</v>
      </c>
      <c r="BZ87" t="s">
        <v>915</v>
      </c>
      <c r="CS87" s="62">
        <v>86</v>
      </c>
      <c r="CT87" s="62" t="s">
        <v>723</v>
      </c>
      <c r="CU87" s="62" t="s">
        <v>923</v>
      </c>
      <c r="CV87" s="62">
        <v>97</v>
      </c>
      <c r="CW87" s="62" t="s">
        <v>723</v>
      </c>
      <c r="CX87" t="s">
        <v>915</v>
      </c>
    </row>
    <row r="88" spans="32:102">
      <c r="AF88" s="99"/>
      <c r="AG88" s="8" t="s">
        <v>509</v>
      </c>
      <c r="AH88" s="8" t="s">
        <v>565</v>
      </c>
      <c r="AI88" s="9" t="s">
        <v>564</v>
      </c>
      <c r="AJ88" s="8">
        <v>12.5</v>
      </c>
      <c r="AK88">
        <v>10</v>
      </c>
      <c r="AL88">
        <v>15</v>
      </c>
      <c r="AM88">
        <v>2.5</v>
      </c>
      <c r="AN88">
        <v>2.5</v>
      </c>
      <c r="AO88">
        <v>10</v>
      </c>
      <c r="AP88">
        <v>10</v>
      </c>
      <c r="AQ88">
        <v>3.75</v>
      </c>
      <c r="AR88">
        <v>10</v>
      </c>
      <c r="AS88" s="161">
        <f>SUM(AJ88:AR88)/SUM($AJ$84:$AR$84)*100</f>
        <v>76.25</v>
      </c>
      <c r="AT88" s="9" t="str">
        <f t="shared" si="65"/>
        <v>B</v>
      </c>
      <c r="BW88" s="62">
        <v>87</v>
      </c>
      <c r="BX88" s="62" t="s">
        <v>561</v>
      </c>
      <c r="BY88" s="62" t="s">
        <v>733</v>
      </c>
      <c r="BZ88" t="s">
        <v>915</v>
      </c>
      <c r="CS88" s="62">
        <v>87</v>
      </c>
      <c r="CT88" s="62" t="s">
        <v>561</v>
      </c>
      <c r="CU88" s="62" t="s">
        <v>924</v>
      </c>
      <c r="CV88" s="62">
        <v>98</v>
      </c>
      <c r="CW88" s="62" t="s">
        <v>561</v>
      </c>
      <c r="CX88" t="s">
        <v>915</v>
      </c>
    </row>
    <row r="89" spans="32:102" ht="14.45" thickBot="1">
      <c r="AF89" s="99"/>
      <c r="AG89" s="8"/>
      <c r="AH89" s="8" t="s">
        <v>902</v>
      </c>
      <c r="AI89" s="9" t="s">
        <v>508</v>
      </c>
      <c r="AJ89" s="10">
        <v>25</v>
      </c>
      <c r="AK89" s="11">
        <v>10</v>
      </c>
      <c r="AL89" s="11">
        <v>20</v>
      </c>
      <c r="AM89" s="11">
        <v>2.5</v>
      </c>
      <c r="AN89" s="11">
        <v>1.25</v>
      </c>
      <c r="AO89" s="11">
        <v>10</v>
      </c>
      <c r="AP89" s="11">
        <v>7.5</v>
      </c>
      <c r="AQ89" s="11"/>
      <c r="AR89" s="11"/>
      <c r="AS89" s="250">
        <f>SUM(AJ89:AP89)/SUM($AJ$84:$AP$84)*100</f>
        <v>89.705882352941174</v>
      </c>
      <c r="AT89" s="12" t="str">
        <f t="shared" si="65"/>
        <v>A</v>
      </c>
      <c r="BW89" s="62">
        <v>88</v>
      </c>
      <c r="BX89" s="62" t="s">
        <v>742</v>
      </c>
      <c r="BY89" s="62" t="s">
        <v>743</v>
      </c>
      <c r="BZ89" t="s">
        <v>915</v>
      </c>
      <c r="CS89" s="62">
        <v>88</v>
      </c>
      <c r="CT89" s="62" t="s">
        <v>742</v>
      </c>
      <c r="CU89" s="62" t="s">
        <v>925</v>
      </c>
      <c r="CV89" s="62">
        <v>99</v>
      </c>
      <c r="CW89" s="62" t="s">
        <v>742</v>
      </c>
      <c r="CX89" t="s">
        <v>915</v>
      </c>
    </row>
    <row r="90" spans="32:102" ht="14.45" thickBot="1">
      <c r="AF90" s="100"/>
      <c r="AG90" s="388" t="s">
        <v>317</v>
      </c>
      <c r="AH90" s="389"/>
      <c r="AI90" s="390"/>
      <c r="AJ90" s="252">
        <f>AVERAGE(AJ86:AJ89)</f>
        <v>18.75</v>
      </c>
      <c r="AK90" s="253">
        <f t="shared" ref="AK90" si="66">AVERAGE(AK86:AK89)</f>
        <v>8.75</v>
      </c>
      <c r="AL90" s="253">
        <f t="shared" ref="AL90" si="67">AVERAGE(AL86:AL89)</f>
        <v>18.75</v>
      </c>
      <c r="AM90" s="253">
        <f t="shared" ref="AM90" si="68">AVERAGE(AM86:AM89)</f>
        <v>3.4375</v>
      </c>
      <c r="AN90" s="253">
        <f>AVERAGE(AN86:AN89)</f>
        <v>2.5</v>
      </c>
      <c r="AO90" s="253">
        <f t="shared" ref="AO90" si="69">AVERAGE(AO86:AO89)</f>
        <v>8.125</v>
      </c>
      <c r="AP90" s="253">
        <f t="shared" ref="AP90" si="70">AVERAGE(AP86:AP89)</f>
        <v>6.875</v>
      </c>
      <c r="AQ90" s="253">
        <f t="shared" ref="AQ90" si="71">AVERAGE(AQ86:AQ89)</f>
        <v>3.75</v>
      </c>
      <c r="AR90" s="253">
        <f t="shared" ref="AR90" si="72">AVERAGE(AR86:AR89)</f>
        <v>8.75</v>
      </c>
      <c r="AS90" s="253">
        <f>SUM(AJ90:AR90)/SUM($AJ$84:$AR$84)*100</f>
        <v>79.6875</v>
      </c>
      <c r="AT90" s="219" t="str">
        <f t="shared" si="65"/>
        <v>B</v>
      </c>
      <c r="BW90" s="62">
        <v>89</v>
      </c>
      <c r="BX90" s="62" t="s">
        <v>752</v>
      </c>
      <c r="BY90" s="62" t="s">
        <v>753</v>
      </c>
      <c r="BZ90" t="s">
        <v>915</v>
      </c>
      <c r="CS90" s="62">
        <v>89</v>
      </c>
      <c r="CT90" s="62" t="s">
        <v>752</v>
      </c>
      <c r="CU90" s="62" t="s">
        <v>926</v>
      </c>
      <c r="CV90" s="62">
        <v>100</v>
      </c>
      <c r="CW90" s="62" t="s">
        <v>752</v>
      </c>
      <c r="CX90" t="s">
        <v>915</v>
      </c>
    </row>
    <row r="91" spans="32:102">
      <c r="BW91" s="62">
        <v>90</v>
      </c>
      <c r="BX91" s="62" t="s">
        <v>508</v>
      </c>
      <c r="BY91" s="62" t="s">
        <v>760</v>
      </c>
      <c r="BZ91" t="s">
        <v>915</v>
      </c>
      <c r="CS91" s="62">
        <v>90</v>
      </c>
      <c r="CT91" s="62" t="s">
        <v>508</v>
      </c>
      <c r="CU91" s="62" t="s">
        <v>927</v>
      </c>
      <c r="CV91" s="62">
        <v>101</v>
      </c>
      <c r="CW91" s="62" t="s">
        <v>508</v>
      </c>
      <c r="CX91" t="s">
        <v>915</v>
      </c>
    </row>
    <row r="92" spans="32:102">
      <c r="BW92" s="62">
        <v>91</v>
      </c>
      <c r="BX92" s="62" t="s">
        <v>564</v>
      </c>
      <c r="BY92" s="62" t="s">
        <v>768</v>
      </c>
      <c r="BZ92" t="s">
        <v>915</v>
      </c>
      <c r="CS92" s="62">
        <v>91</v>
      </c>
      <c r="CT92" s="62" t="s">
        <v>564</v>
      </c>
      <c r="CU92" s="62" t="s">
        <v>928</v>
      </c>
      <c r="CV92" s="62">
        <v>102</v>
      </c>
      <c r="CW92" s="62" t="s">
        <v>564</v>
      </c>
      <c r="CX92" t="s">
        <v>915</v>
      </c>
    </row>
    <row r="93" spans="32:102">
      <c r="BW93" s="62">
        <v>92</v>
      </c>
      <c r="BX93" s="62" t="s">
        <v>773</v>
      </c>
      <c r="BY93" s="62" t="s">
        <v>777</v>
      </c>
      <c r="BZ93" t="s">
        <v>915</v>
      </c>
      <c r="CS93" s="62">
        <v>92</v>
      </c>
      <c r="CT93" s="62" t="s">
        <v>773</v>
      </c>
      <c r="CU93" s="62" t="s">
        <v>929</v>
      </c>
      <c r="CV93" s="62">
        <v>103</v>
      </c>
      <c r="CW93" s="62" t="s">
        <v>773</v>
      </c>
      <c r="CX93" t="s">
        <v>915</v>
      </c>
    </row>
    <row r="94" spans="32:102">
      <c r="CS94" s="62">
        <v>93</v>
      </c>
      <c r="CT94" s="62" t="s">
        <v>557</v>
      </c>
      <c r="CU94" s="62" t="s">
        <v>930</v>
      </c>
      <c r="CV94" s="62">
        <v>6</v>
      </c>
      <c r="CW94" s="62" t="s">
        <v>557</v>
      </c>
      <c r="CX94" t="s">
        <v>557</v>
      </c>
    </row>
  </sheetData>
  <autoFilter ref="CS1:CZ94" xr:uid="{6B7BB8D5-4897-4A6F-9E68-1F436CC09BEA}"/>
  <mergeCells count="18">
    <mergeCell ref="AG90:AI90"/>
    <mergeCell ref="AH36:AJ36"/>
    <mergeCell ref="AH47:AJ47"/>
    <mergeCell ref="AH58:AJ58"/>
    <mergeCell ref="AH70:AI70"/>
    <mergeCell ref="AH80:AI80"/>
    <mergeCell ref="E40:E42"/>
    <mergeCell ref="E48:E50"/>
    <mergeCell ref="E46:E47"/>
    <mergeCell ref="E43:E45"/>
    <mergeCell ref="E53:E55"/>
    <mergeCell ref="E66:E68"/>
    <mergeCell ref="E73:E74"/>
    <mergeCell ref="E75:E78"/>
    <mergeCell ref="E56:E58"/>
    <mergeCell ref="H53:H55"/>
    <mergeCell ref="H56:H59"/>
    <mergeCell ref="E63:E65"/>
  </mergeCells>
  <hyperlinks>
    <hyperlink ref="A3" r:id="rId2" display="https://forms.office.com/pages/responsepage.aspx?id=OTkkUKki40eRjoa3Rpl77JYAPzHU61xNhx1hgCp991BURDBDQTE0VlZaVktOMkxIWE9IWDZWVk04RCQlQCN0PWcu&amp;route=shorturl" xr:uid="{04682FA9-54EE-493A-81B0-8E83BD8A3A70}"/>
    <hyperlink ref="B3" r:id="rId3" display="https://forms.office.com/Pages/DesignPageV2.aspx?subpage=design&amp;token=946609edbad34b25be37cd12173c78ce&amp;id=OTkkUKki40eRjoa3Rpl77JYAPzHU61xNhx1hgCp991BURDBDQTE0VlZaVktOMkxIWE9IWDZWVk04RCQlQCN0PWcu" xr:uid="{615A29CD-3F8F-4ABB-8493-7720EA5FD321}"/>
    <hyperlink ref="A4" r:id="rId4" display="https://forms.office.com/pages/responsepage.aspx?id=OTkkUKki40eRjoa3Rpl77JYAPzHU61xNhx1hgCp991BUMUtDQUI5RUNaNko0MlFCNEdRQVVCSDdQMyQlQCN0PWcu&amp;route=shorturl" xr:uid="{D6DA2384-60F0-49FA-B7CB-2CB213BAFDBC}"/>
    <hyperlink ref="B4" r:id="rId5" display="https://forms.office.com/Pages/DesignPageV2.aspx?subpage=design&amp;FormId=OTkkUKki40eRjoa3Rpl77JYAPzHU61xNhx1hgCp991BUOExPSEY4UFpBR0pQUlpWRkZGMExSQVc0WSQlQCN0PWcu&amp;Token=844849531256498b9082ed49fa34613f" xr:uid="{3C41AEA9-9C99-413E-B9DF-09AAF3B86C3A}"/>
    <hyperlink ref="A5" r:id="rId6" display="https://forms.office.com/pages/responsepage.aspx?id=OTkkUKki40eRjoa3Rpl77JYAPzHU61xNhx1hgCp991BUREVHUFgwUUtJV0NSOU42VlZMMjlFWEg0NSQlQCN0PWcu&amp;route=shorturl" xr:uid="{D49A4A14-54A5-49FA-AC09-7CE68B964A14}"/>
    <hyperlink ref="B5" r:id="rId7" display="https://forms.office.com/Pages/DesignPageV2.aspx?subpage=design&amp;FormId=OTkkUKki40eRjoa3Rpl77JYAPzHU61xNhx1hgCp991BUREVHUFgwUUtJV0NSOU42VlZMMjlFWEg0NSQlQCN0PWcu&amp;Token=2b653d20a84e464faf95647b159cfc83" xr:uid="{2C8A1E2B-CEB8-47FE-A1EC-56809081EDEF}"/>
    <hyperlink ref="A6" r:id="rId8" display="https://forms.office.com/pages/responsepage.aspx?id=OTkkUKki40eRjoa3Rpl77JYAPzHU61xNhx1hgCp991BURFFRNTM3VUtVVlNEU09WUVQ5UjdER0hEQiQlQCN0PWcu&amp;route=shorturl" xr:uid="{847DDDC4-D818-4DC6-A6A0-8348B9E9C20A}"/>
    <hyperlink ref="B6" r:id="rId9" display="https://forms.office.com/Pages/DesignPageV2.aspx?subpage=design&amp;FormId=OTkkUKki40eRjoa3Rpl77JYAPzHU61xNhx1hgCp991BURFFRNTM3VUtVVlNEU09WUVQ5UjdER0hEQiQlQCN0PWcu&amp;Token=3763d99764c84fd3ab48de4e8e85cb45" xr:uid="{912FC82C-12DA-4DB4-8E8F-2FD601985DC5}"/>
    <hyperlink ref="A7" r:id="rId10" display="https://forms.office.com/pages/responsepage.aspx?id=OTkkUKki40eRjoa3Rpl77JYAPzHU61xNhx1hgCp991BUNjk5V1RBQzVNM1BTNzRXSUtaUkRNM1BPOSQlQCN0PWcu&amp;route=shorturl" xr:uid="{FA6E2347-6284-4EFC-A72F-B61AB38A9A58}"/>
    <hyperlink ref="B7" r:id="rId11" display="https://forms.office.com/Pages/DesignPageV2.aspx?subpage=design&amp;FormId=OTkkUKki40eRjoa3Rpl77JYAPzHU61xNhx1hgCp991BUNjk5V1RBQzVNM1BTNzRXSUtaUkRNM1BPOSQlQCN0PWcu&amp;Token=dab2d9c0e40544ceaba42aa4c390551f" xr:uid="{3845797D-B787-4B40-AC01-059D2E214912}"/>
    <hyperlink ref="A8" r:id="rId12" display="https://forms.office.com/pages/responsepage.aspx?id=OTkkUKki40eRjoa3Rpl77JYAPzHU61xNhx1hgCp991BUMzZGS0NaVjk1VlhZUERIOFE1QUFaOTQzUiQlQCN0PWcu&amp;route=shorturl" xr:uid="{7DDE242E-FFB6-4C7E-A44E-14FA372C49D9}"/>
    <hyperlink ref="B8" r:id="rId13" display="https://forms.office.com/Pages/DesignPageV2.aspx?subpage=design&amp;FormId=OTkkUKki40eRjoa3Rpl77JYAPzHU61xNhx1hgCp991BUMzZGS0NaVjk1VlhZUERIOFE1QUFaOTQzUiQlQCN0PWcu&amp;Token=34d7d720f45044b8adc555cca2df4664" xr:uid="{2405165A-381D-4031-80BB-A1586F5C9202}"/>
    <hyperlink ref="A9" r:id="rId14" display="https://forms.office.com/pages/responsepage.aspx?id=OTkkUKki40eRjoa3Rpl77JYAPzHU61xNhx1hgCp991BUOFRIVFBYS1dJSktSUzExNlJUVFBZMEZVMiQlQCN0PWcu&amp;route=shorturl" xr:uid="{A834B20C-7978-4BDA-BCFF-E9B1D2E497F5}"/>
    <hyperlink ref="B9" r:id="rId15" display="https://forms.office.com/Pages/DesignPageV2.aspx?subpage=design&amp;FormId=OTkkUKki40eRjoa3Rpl77JYAPzHU61xNhx1hgCp991BUOFRIVFBYS1dJSktSUzExNlJUVFBZMEZVMiQlQCN0PWcu&amp;Token=3804f8edafd7429592c2292f954427e9" xr:uid="{8648AF50-66D0-4855-BE65-AA2BFB123D71}"/>
    <hyperlink ref="A10" r:id="rId16" display="https://forms.office.com/r/LsMN55WfST" xr:uid="{8D1FC6F8-E5AA-4EBF-8F4C-09815D41BA83}"/>
    <hyperlink ref="B10" r:id="rId17" display="https://forms.office.com/Pages/DesignPageV2.aspx?subpage=design&amp;FormId=OTkkUKki40eRjoa3Rpl77BNLJ1z-El5MpvJuIrSsSqBURFZSTzRPWTA5Vk9QUlNXSFYyQTlUSkRSTy4u&amp;Token=12cd137128be4405809fe9a9bc1c51df" xr:uid="{42FD8D3F-DAF7-4001-9D26-4FB8FE54DEEF}"/>
    <hyperlink ref="A11" r:id="rId18" display="https://forms.office.com/pages/responsepage.aspx?id=OTkkUKki40eRjoa3Rpl77BNLJ1z-El5MpvJuIrSsSqBUNFZYWjZEUE5QSktMTEkxS0szNEhDUlhOTC4u&amp;route=shorturl" xr:uid="{7CE7F86B-F518-4E16-8F2F-1812E2B60E21}"/>
    <hyperlink ref="B11" r:id="rId19" display="https://forms.office.com/Pages/DesignPageV2.aspx?subpage=design&amp;FormId=OTkkUKki40eRjoa3Rpl77BNLJ1z-El5MpvJuIrSsSqBUNFZYWjZEUE5QSktMTEkxS0szNEhDUlhOTC4u&amp;Token=ebdb13eef1ae40d394a5136af1403ef4" xr:uid="{E4362743-065F-4961-9F8D-06303E26B678}"/>
    <hyperlink ref="A12" r:id="rId20" display="https://forms.office.com/pages/responsepage.aspx?id=OTkkUKki40eRjoa3Rpl77BNLJ1z-El5MpvJuIrSsSqBUREEzUzgxUTdLVzExN0o5MkFDTTZKSlVOUy4u&amp;route=shorturl" xr:uid="{DC07DE05-75C5-45F4-B1C4-7DA36066D6D2}"/>
    <hyperlink ref="B12" r:id="rId21" display="https://forms.office.com/Pages/DesignPageV2.aspx?subpage=design&amp;FormId=OTkkUKki40eRjoa3Rpl77BNLJ1z-El5MpvJuIrSsSqBUREEzUzgxUTdLVzExN0o5MkFDTTZKSlVOUy4u&amp;Token=26a68b8d6f074a97b97921841722c3f8" xr:uid="{A075C65E-07D9-4A52-AC81-32137E853DD5}"/>
  </hyperlinks>
  <pageMargins left="0.7" right="0.7" top="0.75" bottom="0.75" header="0.3" footer="0.3"/>
  <pageSetup orientation="portrait" r:id="rId22"/>
  <headerFooter>
    <oddFooter>&amp;C_x000D_&amp;1#&amp;"Calibri"&amp;9&amp;K000000 Classified - Internal Use</oddFooter>
  </headerFooter>
  <ignoredErrors>
    <ignoredError sqref="AT36 AS70 AS87 AS89" formula="1"/>
  </ignoredErrors>
  <drawing r:id="rId2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73CFF-3867-49E4-A629-1302327FFBB2}">
  <sheetPr>
    <tabColor theme="1"/>
  </sheetPr>
  <dimension ref="A1:AH124"/>
  <sheetViews>
    <sheetView topLeftCell="U29" zoomScale="115" zoomScaleNormal="115" workbookViewId="0">
      <selection activeCell="V43" sqref="V43:X43"/>
    </sheetView>
  </sheetViews>
  <sheetFormatPr defaultRowHeight="14.1"/>
  <cols>
    <col min="1" max="1" width="10.875" customWidth="1"/>
    <col min="2" max="2" width="31.625" customWidth="1"/>
    <col min="3" max="3" width="43" customWidth="1"/>
    <col min="4" max="4" width="5.125" bestFit="1" customWidth="1"/>
    <col min="5" max="5" width="26.25" customWidth="1"/>
    <col min="6" max="6" width="16.875" customWidth="1"/>
    <col min="7" max="7" width="15.625" customWidth="1"/>
    <col min="10" max="10" width="13.875" bestFit="1" customWidth="1"/>
    <col min="11" max="11" width="5.625" bestFit="1" customWidth="1"/>
    <col min="12" max="12" width="18.875" bestFit="1" customWidth="1"/>
    <col min="13" max="13" width="52.125" customWidth="1"/>
    <col min="14" max="14" width="5.25" bestFit="1" customWidth="1"/>
    <col min="15" max="15" width="21.75" bestFit="1" customWidth="1"/>
    <col min="16" max="16" width="9.375" bestFit="1" customWidth="1"/>
    <col min="17" max="17" width="10.875" bestFit="1" customWidth="1"/>
    <col min="20" max="20" width="20.625" bestFit="1" customWidth="1"/>
    <col min="21" max="21" width="10.25" customWidth="1"/>
    <col min="22" max="22" width="15.625" bestFit="1" customWidth="1"/>
    <col min="23" max="23" width="16.375" bestFit="1" customWidth="1"/>
    <col min="28" max="28" width="17.25" bestFit="1" customWidth="1"/>
    <col min="29" max="29" width="12.75" bestFit="1" customWidth="1"/>
    <col min="30" max="30" width="5.125" bestFit="1" customWidth="1"/>
    <col min="31" max="31" width="10.625" bestFit="1" customWidth="1"/>
    <col min="32" max="32" width="17.25" bestFit="1" customWidth="1"/>
  </cols>
  <sheetData>
    <row r="1" spans="1:34" ht="27.95">
      <c r="A1" s="312" t="s">
        <v>626</v>
      </c>
      <c r="B1" s="323" t="s">
        <v>424</v>
      </c>
      <c r="C1" s="323" t="s">
        <v>931</v>
      </c>
      <c r="D1" s="323" t="s">
        <v>626</v>
      </c>
      <c r="E1" s="323" t="s">
        <v>632</v>
      </c>
      <c r="F1" s="312" t="s">
        <v>423</v>
      </c>
      <c r="G1" s="323" t="s">
        <v>932</v>
      </c>
      <c r="J1" s="66" t="s">
        <v>933</v>
      </c>
      <c r="K1" s="312" t="s">
        <v>626</v>
      </c>
      <c r="L1" s="323" t="s">
        <v>424</v>
      </c>
      <c r="M1" s="323" t="s">
        <v>931</v>
      </c>
      <c r="N1" s="323" t="s">
        <v>626</v>
      </c>
      <c r="O1" s="323" t="s">
        <v>632</v>
      </c>
      <c r="P1" s="312" t="s">
        <v>423</v>
      </c>
      <c r="Q1" s="323" t="s">
        <v>932</v>
      </c>
      <c r="T1" s="184" t="s">
        <v>332</v>
      </c>
      <c r="U1" t="s">
        <v>934</v>
      </c>
      <c r="AB1" t="s">
        <v>332</v>
      </c>
      <c r="AC1" t="s">
        <v>633</v>
      </c>
    </row>
    <row r="2" spans="1:34">
      <c r="A2" s="62">
        <v>1</v>
      </c>
      <c r="B2" s="323" t="s">
        <v>642</v>
      </c>
      <c r="C2" s="323" t="s">
        <v>935</v>
      </c>
      <c r="D2" s="323">
        <v>7</v>
      </c>
      <c r="E2" s="323" t="s">
        <v>642</v>
      </c>
      <c r="F2" s="62" t="s">
        <v>644</v>
      </c>
      <c r="G2">
        <f>COUNTIF(C:C,C2)</f>
        <v>1</v>
      </c>
      <c r="H2" t="str">
        <f>IF(COUNTIF($C$2:C2,C2)=1,"yes","no")</f>
        <v>yes</v>
      </c>
      <c r="K2" s="62">
        <v>1</v>
      </c>
      <c r="L2" s="323" t="s">
        <v>642</v>
      </c>
      <c r="M2" s="323" t="s">
        <v>935</v>
      </c>
      <c r="N2" s="323">
        <v>7</v>
      </c>
      <c r="O2" s="323" t="s">
        <v>642</v>
      </c>
      <c r="P2" s="62" t="s">
        <v>644</v>
      </c>
      <c r="Q2">
        <v>1</v>
      </c>
      <c r="R2" t="s">
        <v>936</v>
      </c>
      <c r="T2" s="183" t="s">
        <v>648</v>
      </c>
      <c r="U2">
        <v>1</v>
      </c>
      <c r="W2" t="str">
        <f t="shared" ref="W2:W38" si="0">_xlfn.XLOOKUP(T2,AB:AB,AB:AB,"")</f>
        <v>ANTI SLIP GLUE</v>
      </c>
      <c r="X2">
        <f t="shared" ref="X2:X38" si="1">_xlfn.XLOOKUP(T2,AB:AB,AC:AC,"")</f>
        <v>1</v>
      </c>
      <c r="Y2" t="b">
        <f t="shared" ref="Y2:Y38" si="2">U2=X2</f>
        <v>1</v>
      </c>
      <c r="AB2" t="s">
        <v>557</v>
      </c>
      <c r="AC2">
        <v>1</v>
      </c>
      <c r="AD2" t="s">
        <v>137</v>
      </c>
      <c r="AF2" t="str">
        <f t="shared" ref="AF2:AF34" si="3">_xlfn.XLOOKUP(AB2,T:T,T:T,"")</f>
        <v/>
      </c>
      <c r="AG2" t="str">
        <f t="shared" ref="AG2:AG34" si="4">_xlfn.XLOOKUP(AB2,T:T,U:U,"")</f>
        <v/>
      </c>
      <c r="AH2" t="b">
        <f>AC2=AG2</f>
        <v>0</v>
      </c>
    </row>
    <row r="3" spans="1:34">
      <c r="A3">
        <v>2</v>
      </c>
      <c r="B3" s="323" t="s">
        <v>654</v>
      </c>
      <c r="C3" s="323" t="s">
        <v>937</v>
      </c>
      <c r="D3" s="323">
        <v>9</v>
      </c>
      <c r="E3" s="323" t="s">
        <v>654</v>
      </c>
      <c r="F3" s="62" t="s">
        <v>644</v>
      </c>
      <c r="G3">
        <f t="shared" ref="G3:G66" si="5">COUNTIF(C:C,C3)</f>
        <v>2</v>
      </c>
      <c r="H3" t="str">
        <f>IF(COUNTIF($C$2:C3,C3)=1,"yes","no")</f>
        <v>yes</v>
      </c>
      <c r="K3">
        <v>6</v>
      </c>
      <c r="L3" s="323" t="s">
        <v>656</v>
      </c>
      <c r="M3" s="323" t="s">
        <v>938</v>
      </c>
      <c r="N3" s="323">
        <v>13</v>
      </c>
      <c r="O3" s="323" t="s">
        <v>656</v>
      </c>
      <c r="P3" s="62" t="s">
        <v>644</v>
      </c>
      <c r="Q3">
        <v>1</v>
      </c>
      <c r="R3" t="s">
        <v>936</v>
      </c>
      <c r="T3" s="183" t="s">
        <v>642</v>
      </c>
      <c r="U3">
        <v>5</v>
      </c>
      <c r="W3" t="str">
        <f t="shared" si="0"/>
        <v>BARCODE</v>
      </c>
      <c r="X3">
        <f t="shared" si="1"/>
        <v>5</v>
      </c>
      <c r="Y3" t="b">
        <f t="shared" si="2"/>
        <v>1</v>
      </c>
      <c r="AB3" t="s">
        <v>648</v>
      </c>
      <c r="AC3">
        <v>1</v>
      </c>
      <c r="AD3" t="s">
        <v>137</v>
      </c>
      <c r="AF3" t="str">
        <f t="shared" si="3"/>
        <v>ANTI SLIP GLUE</v>
      </c>
      <c r="AG3">
        <f t="shared" si="4"/>
        <v>1</v>
      </c>
      <c r="AH3" t="b">
        <f t="shared" ref="AH3:AH34" si="6">AC3=AG3</f>
        <v>1</v>
      </c>
    </row>
    <row r="4" spans="1:34">
      <c r="A4" s="62">
        <v>3</v>
      </c>
      <c r="B4" s="323" t="s">
        <v>513</v>
      </c>
      <c r="C4" s="323" t="s">
        <v>939</v>
      </c>
      <c r="D4" s="323">
        <v>10</v>
      </c>
      <c r="E4" s="323" t="s">
        <v>513</v>
      </c>
      <c r="F4" s="62" t="s">
        <v>644</v>
      </c>
      <c r="G4">
        <f t="shared" si="5"/>
        <v>2</v>
      </c>
      <c r="H4" t="str">
        <f>IF(COUNTIF($C$2:C4,C4)=1,"yes","no")</f>
        <v>yes</v>
      </c>
      <c r="K4" s="62">
        <v>13</v>
      </c>
      <c r="L4" s="323" t="s">
        <v>516</v>
      </c>
      <c r="M4" s="323" t="s">
        <v>940</v>
      </c>
      <c r="N4" s="323">
        <v>22</v>
      </c>
      <c r="O4" s="323" t="s">
        <v>516</v>
      </c>
      <c r="P4" s="62" t="s">
        <v>644</v>
      </c>
      <c r="Q4">
        <v>1</v>
      </c>
      <c r="R4" t="s">
        <v>936</v>
      </c>
      <c r="T4" s="183" t="s">
        <v>941</v>
      </c>
      <c r="U4">
        <v>1</v>
      </c>
      <c r="W4" t="str">
        <f t="shared" si="0"/>
        <v/>
      </c>
      <c r="X4" t="str">
        <f t="shared" si="1"/>
        <v/>
      </c>
      <c r="Y4" t="b">
        <f t="shared" si="2"/>
        <v>0</v>
      </c>
      <c r="AB4" t="s">
        <v>642</v>
      </c>
      <c r="AC4">
        <v>5</v>
      </c>
      <c r="AD4" t="s">
        <v>137</v>
      </c>
      <c r="AF4" t="str">
        <f t="shared" si="3"/>
        <v>BARCODE</v>
      </c>
      <c r="AG4">
        <f t="shared" si="4"/>
        <v>5</v>
      </c>
      <c r="AH4" t="b">
        <f t="shared" si="6"/>
        <v>1</v>
      </c>
    </row>
    <row r="5" spans="1:34">
      <c r="A5">
        <v>4</v>
      </c>
      <c r="B5" s="323" t="s">
        <v>676</v>
      </c>
      <c r="C5" s="323" t="s">
        <v>942</v>
      </c>
      <c r="D5" s="323">
        <v>11</v>
      </c>
      <c r="E5" s="323" t="s">
        <v>676</v>
      </c>
      <c r="F5" s="62" t="s">
        <v>644</v>
      </c>
      <c r="G5">
        <f t="shared" si="5"/>
        <v>2</v>
      </c>
      <c r="H5" t="str">
        <f>IF(COUNTIF($C$2:C5,C5)=1,"yes","no")</f>
        <v>yes</v>
      </c>
      <c r="K5">
        <v>14</v>
      </c>
      <c r="L5" s="323" t="s">
        <v>721</v>
      </c>
      <c r="M5" s="323" t="s">
        <v>943</v>
      </c>
      <c r="N5" s="323">
        <v>24</v>
      </c>
      <c r="O5" s="323" t="s">
        <v>721</v>
      </c>
      <c r="P5" s="62" t="s">
        <v>644</v>
      </c>
      <c r="Q5">
        <v>1</v>
      </c>
      <c r="R5" t="s">
        <v>936</v>
      </c>
      <c r="T5" s="183" t="s">
        <v>654</v>
      </c>
      <c r="U5">
        <v>1</v>
      </c>
      <c r="W5" t="str">
        <f t="shared" si="0"/>
        <v>BIB BAG</v>
      </c>
      <c r="X5">
        <f t="shared" si="1"/>
        <v>1</v>
      </c>
      <c r="Y5" t="b">
        <f t="shared" si="2"/>
        <v>1</v>
      </c>
      <c r="AB5" t="s">
        <v>654</v>
      </c>
      <c r="AC5">
        <v>1</v>
      </c>
      <c r="AD5" t="s">
        <v>137</v>
      </c>
      <c r="AF5" t="str">
        <f t="shared" si="3"/>
        <v>BIB BAG</v>
      </c>
      <c r="AG5">
        <f t="shared" si="4"/>
        <v>1</v>
      </c>
      <c r="AH5" t="b">
        <f t="shared" si="6"/>
        <v>1</v>
      </c>
    </row>
    <row r="6" spans="1:34">
      <c r="A6" s="62">
        <v>5</v>
      </c>
      <c r="B6" s="323" t="s">
        <v>687</v>
      </c>
      <c r="C6" s="323" t="s">
        <v>944</v>
      </c>
      <c r="D6" s="323">
        <v>12</v>
      </c>
      <c r="E6" s="323" t="s">
        <v>687</v>
      </c>
      <c r="F6" s="62" t="s">
        <v>644</v>
      </c>
      <c r="G6">
        <f t="shared" si="5"/>
        <v>2</v>
      </c>
      <c r="H6" t="str">
        <f>IF(COUNTIF($C$2:C6,C6)=1,"yes","no")</f>
        <v>yes</v>
      </c>
      <c r="K6" s="62">
        <v>15</v>
      </c>
      <c r="L6" s="323" t="s">
        <v>710</v>
      </c>
      <c r="M6" s="323" t="s">
        <v>945</v>
      </c>
      <c r="N6" s="323">
        <v>26</v>
      </c>
      <c r="O6" s="323" t="s">
        <v>710</v>
      </c>
      <c r="P6" s="62" t="s">
        <v>644</v>
      </c>
      <c r="Q6">
        <v>1</v>
      </c>
      <c r="R6" t="s">
        <v>936</v>
      </c>
      <c r="T6" s="183" t="s">
        <v>513</v>
      </c>
      <c r="U6">
        <v>1</v>
      </c>
      <c r="W6" t="str">
        <f t="shared" si="0"/>
        <v>BIB BOX</v>
      </c>
      <c r="X6">
        <f t="shared" si="1"/>
        <v>1</v>
      </c>
      <c r="Y6" t="b">
        <f t="shared" si="2"/>
        <v>1</v>
      </c>
      <c r="AB6" t="s">
        <v>513</v>
      </c>
      <c r="AC6">
        <v>1</v>
      </c>
      <c r="AD6" t="s">
        <v>137</v>
      </c>
      <c r="AF6" t="str">
        <f t="shared" si="3"/>
        <v>BIB BOX</v>
      </c>
      <c r="AG6">
        <f t="shared" si="4"/>
        <v>1</v>
      </c>
      <c r="AH6" t="b">
        <f t="shared" si="6"/>
        <v>1</v>
      </c>
    </row>
    <row r="7" spans="1:34">
      <c r="A7">
        <v>6</v>
      </c>
      <c r="B7" s="323" t="s">
        <v>656</v>
      </c>
      <c r="C7" s="323" t="s">
        <v>938</v>
      </c>
      <c r="D7" s="323">
        <v>13</v>
      </c>
      <c r="E7" s="323" t="s">
        <v>656</v>
      </c>
      <c r="F7" s="62" t="s">
        <v>644</v>
      </c>
      <c r="G7">
        <f t="shared" si="5"/>
        <v>1</v>
      </c>
      <c r="H7" t="str">
        <f>IF(COUNTIF($C$2:C7,C7)=1,"yes","no")</f>
        <v>yes</v>
      </c>
      <c r="K7" s="62">
        <v>17</v>
      </c>
      <c r="L7" s="323" t="s">
        <v>713</v>
      </c>
      <c r="M7" s="323" t="s">
        <v>946</v>
      </c>
      <c r="N7" s="323">
        <v>28</v>
      </c>
      <c r="O7" s="323" t="s">
        <v>713</v>
      </c>
      <c r="P7" s="62" t="s">
        <v>644</v>
      </c>
      <c r="Q7">
        <v>1</v>
      </c>
      <c r="R7" t="s">
        <v>936</v>
      </c>
      <c r="T7" s="183" t="s">
        <v>676</v>
      </c>
      <c r="U7">
        <v>1</v>
      </c>
      <c r="W7" t="str">
        <f t="shared" si="0"/>
        <v>CAN BODY</v>
      </c>
      <c r="X7">
        <f t="shared" si="1"/>
        <v>1</v>
      </c>
      <c r="Y7" t="b">
        <f t="shared" si="2"/>
        <v>1</v>
      </c>
      <c r="AB7" t="s">
        <v>676</v>
      </c>
      <c r="AC7">
        <v>1</v>
      </c>
      <c r="AD7" t="s">
        <v>137</v>
      </c>
      <c r="AF7" t="str">
        <f t="shared" si="3"/>
        <v>CAN BODY</v>
      </c>
      <c r="AG7">
        <f t="shared" si="4"/>
        <v>1</v>
      </c>
      <c r="AH7" t="b">
        <f t="shared" si="6"/>
        <v>1</v>
      </c>
    </row>
    <row r="8" spans="1:34">
      <c r="A8" s="62">
        <v>7</v>
      </c>
      <c r="B8" s="323" t="s">
        <v>707</v>
      </c>
      <c r="C8" s="323" t="s">
        <v>947</v>
      </c>
      <c r="D8" s="323">
        <v>15</v>
      </c>
      <c r="E8" s="323" t="s">
        <v>707</v>
      </c>
      <c r="F8" s="62" t="s">
        <v>644</v>
      </c>
      <c r="G8">
        <f t="shared" si="5"/>
        <v>2</v>
      </c>
      <c r="H8" t="str">
        <f>IF(COUNTIF($C$2:C8,C8)=1,"yes","no")</f>
        <v>yes</v>
      </c>
      <c r="K8">
        <v>18</v>
      </c>
      <c r="L8" s="323" t="s">
        <v>723</v>
      </c>
      <c r="M8" s="323" t="s">
        <v>948</v>
      </c>
      <c r="N8" s="323">
        <v>30</v>
      </c>
      <c r="O8" s="323" t="s">
        <v>723</v>
      </c>
      <c r="P8" s="62" t="s">
        <v>644</v>
      </c>
      <c r="Q8">
        <v>1</v>
      </c>
      <c r="R8" t="s">
        <v>936</v>
      </c>
      <c r="T8" s="183" t="s">
        <v>687</v>
      </c>
      <c r="U8">
        <v>1</v>
      </c>
      <c r="W8" t="str">
        <f t="shared" si="0"/>
        <v>CAN END</v>
      </c>
      <c r="X8">
        <f t="shared" si="1"/>
        <v>1</v>
      </c>
      <c r="Y8" t="b">
        <f t="shared" si="2"/>
        <v>1</v>
      </c>
      <c r="AB8" t="s">
        <v>687</v>
      </c>
      <c r="AC8">
        <v>1</v>
      </c>
      <c r="AD8" t="s">
        <v>137</v>
      </c>
      <c r="AF8" t="str">
        <f t="shared" si="3"/>
        <v>CAN END</v>
      </c>
      <c r="AG8">
        <f t="shared" si="4"/>
        <v>1</v>
      </c>
      <c r="AH8" t="b">
        <f t="shared" si="6"/>
        <v>1</v>
      </c>
    </row>
    <row r="9" spans="1:34">
      <c r="A9">
        <v>8</v>
      </c>
      <c r="B9" s="323" t="s">
        <v>667</v>
      </c>
      <c r="C9" s="323" t="s">
        <v>949</v>
      </c>
      <c r="D9" s="323">
        <v>16</v>
      </c>
      <c r="E9" s="323" t="s">
        <v>667</v>
      </c>
      <c r="F9" s="62" t="s">
        <v>644</v>
      </c>
      <c r="G9">
        <f t="shared" si="5"/>
        <v>2</v>
      </c>
      <c r="H9" t="str">
        <f>IF(COUNTIF($C$2:C9,C9)=1,"yes","no")</f>
        <v>yes</v>
      </c>
      <c r="K9" s="62">
        <v>19</v>
      </c>
      <c r="L9" s="323" t="s">
        <v>775</v>
      </c>
      <c r="M9" s="323" t="s">
        <v>950</v>
      </c>
      <c r="N9" s="323">
        <v>31</v>
      </c>
      <c r="O9" s="323" t="s">
        <v>775</v>
      </c>
      <c r="P9" s="62" t="s">
        <v>644</v>
      </c>
      <c r="Q9">
        <v>1</v>
      </c>
      <c r="R9" t="s">
        <v>936</v>
      </c>
      <c r="T9" s="183" t="s">
        <v>656</v>
      </c>
      <c r="U9">
        <v>5</v>
      </c>
      <c r="W9" t="str">
        <f t="shared" si="0"/>
        <v>CO2</v>
      </c>
      <c r="X9">
        <f t="shared" si="1"/>
        <v>5</v>
      </c>
      <c r="Y9" t="b">
        <f t="shared" si="2"/>
        <v>1</v>
      </c>
      <c r="AB9" t="s">
        <v>656</v>
      </c>
      <c r="AC9">
        <v>5</v>
      </c>
      <c r="AD9" t="s">
        <v>137</v>
      </c>
      <c r="AF9" t="str">
        <f t="shared" si="3"/>
        <v>CO2</v>
      </c>
      <c r="AG9">
        <f t="shared" si="4"/>
        <v>5</v>
      </c>
      <c r="AH9" t="b">
        <f t="shared" si="6"/>
        <v>1</v>
      </c>
    </row>
    <row r="10" spans="1:34">
      <c r="A10" s="62">
        <v>9</v>
      </c>
      <c r="B10" s="323" t="s">
        <v>728</v>
      </c>
      <c r="C10" s="323" t="s">
        <v>951</v>
      </c>
      <c r="D10" s="323">
        <v>17</v>
      </c>
      <c r="E10" s="323" t="s">
        <v>728</v>
      </c>
      <c r="F10" s="62" t="s">
        <v>644</v>
      </c>
      <c r="G10">
        <f t="shared" si="5"/>
        <v>2</v>
      </c>
      <c r="H10" t="str">
        <f>IF(COUNTIF($C$2:C10,C10)=1,"yes","no")</f>
        <v>yes</v>
      </c>
      <c r="K10" s="62">
        <v>23</v>
      </c>
      <c r="L10" s="323" t="s">
        <v>508</v>
      </c>
      <c r="M10" s="323" t="s">
        <v>952</v>
      </c>
      <c r="N10" s="323">
        <v>36</v>
      </c>
      <c r="O10" s="323" t="s">
        <v>508</v>
      </c>
      <c r="P10" s="62" t="s">
        <v>644</v>
      </c>
      <c r="Q10">
        <v>1</v>
      </c>
      <c r="R10" t="s">
        <v>936</v>
      </c>
      <c r="T10" s="183" t="s">
        <v>707</v>
      </c>
      <c r="U10">
        <v>1</v>
      </c>
      <c r="W10" t="str">
        <f t="shared" si="0"/>
        <v>CORNER GUARD</v>
      </c>
      <c r="X10">
        <f t="shared" si="1"/>
        <v>1</v>
      </c>
      <c r="Y10" t="b">
        <f t="shared" si="2"/>
        <v>1</v>
      </c>
      <c r="AB10" t="s">
        <v>707</v>
      </c>
      <c r="AC10">
        <v>1</v>
      </c>
      <c r="AD10" t="s">
        <v>137</v>
      </c>
      <c r="AF10" t="str">
        <f t="shared" si="3"/>
        <v>CORNER GUARD</v>
      </c>
      <c r="AG10">
        <f t="shared" si="4"/>
        <v>1</v>
      </c>
      <c r="AH10" t="b">
        <f t="shared" si="6"/>
        <v>1</v>
      </c>
    </row>
    <row r="11" spans="1:34">
      <c r="A11">
        <v>10</v>
      </c>
      <c r="B11" s="323" t="s">
        <v>678</v>
      </c>
      <c r="C11" s="323" t="s">
        <v>953</v>
      </c>
      <c r="D11" s="323">
        <v>18</v>
      </c>
      <c r="E11" s="323" t="s">
        <v>745</v>
      </c>
      <c r="F11" s="62" t="s">
        <v>644</v>
      </c>
      <c r="G11">
        <f t="shared" si="5"/>
        <v>2</v>
      </c>
      <c r="H11" t="str">
        <f>IF(COUNTIF($C$2:C11,C11)=1,"yes","no")</f>
        <v>yes</v>
      </c>
      <c r="K11" s="62">
        <v>25</v>
      </c>
      <c r="L11" s="323" t="s">
        <v>806</v>
      </c>
      <c r="M11" s="323" t="s">
        <v>954</v>
      </c>
      <c r="N11" s="323">
        <v>39</v>
      </c>
      <c r="O11" s="323" t="s">
        <v>806</v>
      </c>
      <c r="P11" s="62" t="s">
        <v>644</v>
      </c>
      <c r="Q11">
        <v>1</v>
      </c>
      <c r="R11" t="s">
        <v>936</v>
      </c>
      <c r="T11" s="183" t="s">
        <v>667</v>
      </c>
      <c r="U11">
        <v>4</v>
      </c>
      <c r="W11" t="str">
        <f t="shared" si="0"/>
        <v>CROWN</v>
      </c>
      <c r="X11">
        <f t="shared" si="1"/>
        <v>4</v>
      </c>
      <c r="Y11" t="b">
        <f t="shared" si="2"/>
        <v>1</v>
      </c>
      <c r="AB11" t="s">
        <v>667</v>
      </c>
      <c r="AC11">
        <v>4</v>
      </c>
      <c r="AD11" t="s">
        <v>137</v>
      </c>
      <c r="AF11" t="str">
        <f t="shared" si="3"/>
        <v>CROWN</v>
      </c>
      <c r="AG11">
        <f t="shared" si="4"/>
        <v>4</v>
      </c>
      <c r="AH11" t="b">
        <f t="shared" si="6"/>
        <v>1</v>
      </c>
    </row>
    <row r="12" spans="1:34">
      <c r="A12" s="62">
        <v>11</v>
      </c>
      <c r="B12" s="323" t="s">
        <v>446</v>
      </c>
      <c r="C12" s="323" t="s">
        <v>955</v>
      </c>
      <c r="D12" s="323">
        <v>19</v>
      </c>
      <c r="E12" s="323" t="s">
        <v>446</v>
      </c>
      <c r="F12" s="62" t="s">
        <v>644</v>
      </c>
      <c r="G12">
        <f t="shared" si="5"/>
        <v>2</v>
      </c>
      <c r="H12" t="str">
        <f>IF(COUNTIF($C$2:C12,C12)=1,"yes","no")</f>
        <v>yes</v>
      </c>
      <c r="K12" s="62">
        <v>27</v>
      </c>
      <c r="L12" s="323" t="s">
        <v>642</v>
      </c>
      <c r="M12" s="323" t="s">
        <v>956</v>
      </c>
      <c r="N12" s="323">
        <v>43</v>
      </c>
      <c r="O12" s="323" t="s">
        <v>642</v>
      </c>
      <c r="P12" t="s">
        <v>827</v>
      </c>
      <c r="Q12">
        <v>1</v>
      </c>
      <c r="R12" t="s">
        <v>936</v>
      </c>
      <c r="T12" s="183" t="s">
        <v>745</v>
      </c>
      <c r="U12">
        <v>1</v>
      </c>
      <c r="W12" t="str">
        <f t="shared" si="0"/>
        <v>GAS BOTTLE</v>
      </c>
      <c r="X12">
        <f t="shared" si="1"/>
        <v>1</v>
      </c>
      <c r="Y12" t="b">
        <f t="shared" si="2"/>
        <v>1</v>
      </c>
      <c r="AB12" t="s">
        <v>745</v>
      </c>
      <c r="AC12">
        <v>1</v>
      </c>
      <c r="AD12" t="s">
        <v>137</v>
      </c>
      <c r="AF12" t="str">
        <f t="shared" si="3"/>
        <v>GAS BOTTLE</v>
      </c>
      <c r="AG12">
        <f t="shared" si="4"/>
        <v>1</v>
      </c>
      <c r="AH12" t="b">
        <f t="shared" si="6"/>
        <v>1</v>
      </c>
    </row>
    <row r="13" spans="1:34">
      <c r="A13">
        <v>12</v>
      </c>
      <c r="B13" s="323" t="s">
        <v>690</v>
      </c>
      <c r="C13" s="323" t="s">
        <v>957</v>
      </c>
      <c r="D13" s="323">
        <v>21</v>
      </c>
      <c r="E13" s="323" t="s">
        <v>690</v>
      </c>
      <c r="F13" s="62" t="s">
        <v>644</v>
      </c>
      <c r="G13">
        <f t="shared" si="5"/>
        <v>2</v>
      </c>
      <c r="H13" t="str">
        <f>IF(COUNTIF($C$2:C13,C13)=1,"yes","no")</f>
        <v>yes</v>
      </c>
      <c r="K13">
        <v>28</v>
      </c>
      <c r="L13" s="323" t="s">
        <v>656</v>
      </c>
      <c r="M13" s="323" t="s">
        <v>958</v>
      </c>
      <c r="N13" s="323">
        <v>44</v>
      </c>
      <c r="O13" s="323" t="s">
        <v>656</v>
      </c>
      <c r="P13" t="s">
        <v>827</v>
      </c>
      <c r="Q13">
        <v>1</v>
      </c>
      <c r="R13" t="s">
        <v>936</v>
      </c>
      <c r="T13" s="183" t="s">
        <v>728</v>
      </c>
      <c r="U13">
        <v>1</v>
      </c>
      <c r="W13" t="str">
        <f t="shared" si="0"/>
        <v>GAS NITROGEN</v>
      </c>
      <c r="X13">
        <f t="shared" si="1"/>
        <v>1</v>
      </c>
      <c r="Y13" t="b">
        <f t="shared" si="2"/>
        <v>1</v>
      </c>
      <c r="AB13" t="s">
        <v>728</v>
      </c>
      <c r="AC13">
        <v>1</v>
      </c>
      <c r="AD13" t="s">
        <v>137</v>
      </c>
      <c r="AF13" t="str">
        <f t="shared" si="3"/>
        <v>GAS NITROGEN</v>
      </c>
      <c r="AG13">
        <f t="shared" si="4"/>
        <v>1</v>
      </c>
      <c r="AH13" t="b">
        <f t="shared" si="6"/>
        <v>1</v>
      </c>
    </row>
    <row r="14" spans="1:34">
      <c r="A14" s="62">
        <v>13</v>
      </c>
      <c r="B14" s="323" t="s">
        <v>516</v>
      </c>
      <c r="C14" s="323" t="s">
        <v>940</v>
      </c>
      <c r="D14" s="323">
        <v>22</v>
      </c>
      <c r="E14" s="323" t="s">
        <v>516</v>
      </c>
      <c r="F14" s="62" t="s">
        <v>644</v>
      </c>
      <c r="G14">
        <f t="shared" si="5"/>
        <v>1</v>
      </c>
      <c r="H14" t="str">
        <f>IF(COUNTIF($C$2:C14,C14)=1,"yes","no")</f>
        <v>yes</v>
      </c>
      <c r="K14" s="62">
        <v>29</v>
      </c>
      <c r="L14" s="323" t="s">
        <v>667</v>
      </c>
      <c r="M14" s="323" t="s">
        <v>959</v>
      </c>
      <c r="N14" s="323">
        <v>45</v>
      </c>
      <c r="O14" s="323" t="s">
        <v>667</v>
      </c>
      <c r="P14" t="s">
        <v>827</v>
      </c>
      <c r="Q14">
        <v>1</v>
      </c>
      <c r="R14" t="s">
        <v>936</v>
      </c>
      <c r="T14" s="183" t="s">
        <v>678</v>
      </c>
      <c r="U14">
        <v>1</v>
      </c>
      <c r="W14" t="str">
        <f t="shared" si="0"/>
        <v>GLASS BOTTLE</v>
      </c>
      <c r="X14">
        <f t="shared" si="1"/>
        <v>1</v>
      </c>
      <c r="Y14" t="b">
        <f t="shared" si="2"/>
        <v>1</v>
      </c>
      <c r="AB14" t="s">
        <v>678</v>
      </c>
      <c r="AC14">
        <v>1</v>
      </c>
      <c r="AD14" t="s">
        <v>137</v>
      </c>
      <c r="AF14" t="str">
        <f t="shared" si="3"/>
        <v>GLASS BOTTLE</v>
      </c>
      <c r="AG14">
        <f t="shared" si="4"/>
        <v>1</v>
      </c>
      <c r="AH14" t="b">
        <f t="shared" si="6"/>
        <v>1</v>
      </c>
    </row>
    <row r="15" spans="1:34">
      <c r="A15">
        <v>14</v>
      </c>
      <c r="B15" s="323" t="s">
        <v>721</v>
      </c>
      <c r="C15" s="323" t="s">
        <v>943</v>
      </c>
      <c r="D15" s="323">
        <v>24</v>
      </c>
      <c r="E15" s="323" t="s">
        <v>721</v>
      </c>
      <c r="F15" s="62" t="s">
        <v>644</v>
      </c>
      <c r="G15">
        <f t="shared" si="5"/>
        <v>1</v>
      </c>
      <c r="H15" t="str">
        <f>IF(COUNTIF($C$2:C15,C15)=1,"yes","no")</f>
        <v>yes</v>
      </c>
      <c r="K15">
        <v>30</v>
      </c>
      <c r="L15" s="323" t="s">
        <v>678</v>
      </c>
      <c r="M15" s="323" t="s">
        <v>960</v>
      </c>
      <c r="N15" s="323">
        <v>46</v>
      </c>
      <c r="O15" s="323" t="s">
        <v>678</v>
      </c>
      <c r="P15" t="s">
        <v>827</v>
      </c>
      <c r="Q15">
        <v>1</v>
      </c>
      <c r="R15" t="s">
        <v>936</v>
      </c>
      <c r="T15" s="183" t="s">
        <v>446</v>
      </c>
      <c r="U15">
        <v>5</v>
      </c>
      <c r="W15" t="str">
        <f t="shared" si="0"/>
        <v>GLUE</v>
      </c>
      <c r="X15">
        <f t="shared" si="1"/>
        <v>5</v>
      </c>
      <c r="Y15" t="b">
        <f t="shared" si="2"/>
        <v>1</v>
      </c>
      <c r="AB15" t="s">
        <v>446</v>
      </c>
      <c r="AC15">
        <v>5</v>
      </c>
      <c r="AD15" t="s">
        <v>137</v>
      </c>
      <c r="AF15" t="str">
        <f t="shared" si="3"/>
        <v>GLUE</v>
      </c>
      <c r="AG15">
        <f t="shared" si="4"/>
        <v>5</v>
      </c>
      <c r="AH15" t="b">
        <f t="shared" si="6"/>
        <v>1</v>
      </c>
    </row>
    <row r="16" spans="1:34">
      <c r="A16" s="62">
        <v>15</v>
      </c>
      <c r="B16" s="323" t="s">
        <v>710</v>
      </c>
      <c r="C16" s="323" t="s">
        <v>945</v>
      </c>
      <c r="D16" s="323">
        <v>26</v>
      </c>
      <c r="E16" s="323" t="s">
        <v>710</v>
      </c>
      <c r="F16" s="62" t="s">
        <v>644</v>
      </c>
      <c r="G16">
        <f t="shared" si="5"/>
        <v>1</v>
      </c>
      <c r="H16" t="str">
        <f>IF(COUNTIF($C$2:C16,C16)=1,"yes","no")</f>
        <v>yes</v>
      </c>
      <c r="K16" s="62">
        <v>31</v>
      </c>
      <c r="L16" s="323" t="s">
        <v>446</v>
      </c>
      <c r="M16" s="323" t="s">
        <v>961</v>
      </c>
      <c r="N16" s="323">
        <v>47</v>
      </c>
      <c r="O16" s="323" t="s">
        <v>446</v>
      </c>
      <c r="P16" t="s">
        <v>827</v>
      </c>
      <c r="Q16">
        <v>1</v>
      </c>
      <c r="R16" t="s">
        <v>936</v>
      </c>
      <c r="T16" s="183" t="s">
        <v>690</v>
      </c>
      <c r="U16">
        <v>5</v>
      </c>
      <c r="W16" t="str">
        <f t="shared" si="0"/>
        <v>LABEL</v>
      </c>
      <c r="X16">
        <f t="shared" si="1"/>
        <v>5</v>
      </c>
      <c r="Y16" t="b">
        <f t="shared" si="2"/>
        <v>1</v>
      </c>
      <c r="AB16" t="s">
        <v>690</v>
      </c>
      <c r="AC16">
        <v>5</v>
      </c>
      <c r="AD16" t="s">
        <v>137</v>
      </c>
      <c r="AF16" t="str">
        <f t="shared" si="3"/>
        <v>LABEL</v>
      </c>
      <c r="AG16">
        <f t="shared" si="4"/>
        <v>5</v>
      </c>
      <c r="AH16" t="b">
        <f t="shared" si="6"/>
        <v>1</v>
      </c>
    </row>
    <row r="17" spans="1:34">
      <c r="A17">
        <v>16</v>
      </c>
      <c r="B17" s="323" t="s">
        <v>962</v>
      </c>
      <c r="C17" s="323" t="s">
        <v>963</v>
      </c>
      <c r="D17" s="323">
        <v>27</v>
      </c>
      <c r="E17" s="323" t="s">
        <v>962</v>
      </c>
      <c r="F17" s="62" t="s">
        <v>644</v>
      </c>
      <c r="G17">
        <f t="shared" si="5"/>
        <v>2</v>
      </c>
      <c r="H17" t="str">
        <f>IF(COUNTIF($C$2:C17,C17)=1,"yes","no")</f>
        <v>yes</v>
      </c>
      <c r="K17">
        <v>32</v>
      </c>
      <c r="L17" s="323" t="s">
        <v>690</v>
      </c>
      <c r="M17" s="323" t="s">
        <v>964</v>
      </c>
      <c r="N17" s="323">
        <v>48</v>
      </c>
      <c r="O17" s="323" t="s">
        <v>690</v>
      </c>
      <c r="P17" t="s">
        <v>827</v>
      </c>
      <c r="Q17">
        <v>1</v>
      </c>
      <c r="R17" t="s">
        <v>936</v>
      </c>
      <c r="T17" s="183" t="s">
        <v>700</v>
      </c>
      <c r="U17">
        <v>2</v>
      </c>
      <c r="W17" t="str">
        <f t="shared" si="0"/>
        <v>LIQUID NITROGEN</v>
      </c>
      <c r="X17">
        <f t="shared" si="1"/>
        <v>2</v>
      </c>
      <c r="Y17" t="b">
        <f t="shared" si="2"/>
        <v>1</v>
      </c>
      <c r="AB17" t="s">
        <v>700</v>
      </c>
      <c r="AC17">
        <v>2</v>
      </c>
      <c r="AD17" t="s">
        <v>137</v>
      </c>
      <c r="AF17" t="str">
        <f t="shared" si="3"/>
        <v>LIQUID NITROGEN</v>
      </c>
      <c r="AG17">
        <f t="shared" si="4"/>
        <v>2</v>
      </c>
      <c r="AH17" t="b">
        <f t="shared" si="6"/>
        <v>1</v>
      </c>
    </row>
    <row r="18" spans="1:34">
      <c r="A18" s="62">
        <v>17</v>
      </c>
      <c r="B18" s="323" t="s">
        <v>713</v>
      </c>
      <c r="C18" s="323" t="s">
        <v>946</v>
      </c>
      <c r="D18" s="323">
        <v>28</v>
      </c>
      <c r="E18" s="323" t="s">
        <v>713</v>
      </c>
      <c r="F18" s="62" t="s">
        <v>644</v>
      </c>
      <c r="G18">
        <f t="shared" si="5"/>
        <v>1</v>
      </c>
      <c r="H18" t="str">
        <f>IF(COUNTIF($C$2:C18,C18)=1,"yes","no")</f>
        <v>yes</v>
      </c>
      <c r="K18">
        <v>34</v>
      </c>
      <c r="L18" s="323" t="s">
        <v>516</v>
      </c>
      <c r="M18" s="323" t="s">
        <v>965</v>
      </c>
      <c r="N18" s="323">
        <v>50</v>
      </c>
      <c r="O18" s="323" t="s">
        <v>516</v>
      </c>
      <c r="P18" t="s">
        <v>827</v>
      </c>
      <c r="Q18">
        <v>1</v>
      </c>
      <c r="R18" t="s">
        <v>936</v>
      </c>
      <c r="T18" s="183" t="s">
        <v>516</v>
      </c>
      <c r="U18">
        <v>3</v>
      </c>
      <c r="W18" t="str">
        <f t="shared" si="0"/>
        <v>LIQUID SUCROSE</v>
      </c>
      <c r="X18">
        <f t="shared" si="1"/>
        <v>3</v>
      </c>
      <c r="Y18" t="b">
        <f t="shared" si="2"/>
        <v>1</v>
      </c>
      <c r="AB18" t="s">
        <v>516</v>
      </c>
      <c r="AC18">
        <v>3</v>
      </c>
      <c r="AD18" t="s">
        <v>137</v>
      </c>
      <c r="AF18" t="str">
        <f t="shared" si="3"/>
        <v>LIQUID SUCROSE</v>
      </c>
      <c r="AG18">
        <f t="shared" si="4"/>
        <v>3</v>
      </c>
      <c r="AH18" t="b">
        <f t="shared" si="6"/>
        <v>1</v>
      </c>
    </row>
    <row r="19" spans="1:34">
      <c r="A19">
        <v>18</v>
      </c>
      <c r="B19" s="323" t="s">
        <v>723</v>
      </c>
      <c r="C19" s="323" t="s">
        <v>948</v>
      </c>
      <c r="D19" s="323">
        <v>30</v>
      </c>
      <c r="E19" s="323" t="s">
        <v>723</v>
      </c>
      <c r="F19" s="62" t="s">
        <v>644</v>
      </c>
      <c r="G19">
        <f t="shared" si="5"/>
        <v>1</v>
      </c>
      <c r="H19" t="str">
        <f>IF(COUNTIF($C$2:C19,C19)=1,"yes","no")</f>
        <v>yes</v>
      </c>
      <c r="K19" s="62">
        <v>35</v>
      </c>
      <c r="L19" s="323" t="s">
        <v>721</v>
      </c>
      <c r="M19" s="323" t="s">
        <v>966</v>
      </c>
      <c r="N19" s="323">
        <v>51</v>
      </c>
      <c r="O19" s="323" t="s">
        <v>721</v>
      </c>
      <c r="P19" t="s">
        <v>827</v>
      </c>
      <c r="Q19">
        <v>1</v>
      </c>
      <c r="R19" t="s">
        <v>936</v>
      </c>
      <c r="T19" s="183" t="s">
        <v>967</v>
      </c>
      <c r="U19">
        <v>1</v>
      </c>
      <c r="W19" t="str">
        <f t="shared" si="0"/>
        <v/>
      </c>
      <c r="X19" t="str">
        <f t="shared" si="1"/>
        <v/>
      </c>
      <c r="Y19" t="b">
        <f t="shared" si="2"/>
        <v>0</v>
      </c>
      <c r="AB19" t="s">
        <v>721</v>
      </c>
      <c r="AC19">
        <v>3</v>
      </c>
      <c r="AD19" t="s">
        <v>137</v>
      </c>
      <c r="AF19" t="str">
        <f t="shared" si="3"/>
        <v>PALLET</v>
      </c>
      <c r="AG19">
        <f t="shared" si="4"/>
        <v>3</v>
      </c>
      <c r="AH19" t="b">
        <f t="shared" si="6"/>
        <v>1</v>
      </c>
    </row>
    <row r="20" spans="1:34">
      <c r="A20" s="62">
        <v>19</v>
      </c>
      <c r="B20" s="323" t="s">
        <v>775</v>
      </c>
      <c r="C20" s="323" t="s">
        <v>950</v>
      </c>
      <c r="D20" s="323">
        <v>31</v>
      </c>
      <c r="E20" s="323" t="s">
        <v>775</v>
      </c>
      <c r="F20" s="62" t="s">
        <v>644</v>
      </c>
      <c r="G20">
        <f t="shared" si="5"/>
        <v>1</v>
      </c>
      <c r="H20" t="str">
        <f>IF(COUNTIF($C$2:C20,C20)=1,"yes","no")</f>
        <v>yes</v>
      </c>
      <c r="K20">
        <v>36</v>
      </c>
      <c r="L20" s="323" t="s">
        <v>710</v>
      </c>
      <c r="M20" s="323" t="s">
        <v>968</v>
      </c>
      <c r="N20" s="323">
        <v>52</v>
      </c>
      <c r="O20" s="323" t="s">
        <v>710</v>
      </c>
      <c r="P20" t="s">
        <v>827</v>
      </c>
      <c r="Q20">
        <v>1</v>
      </c>
      <c r="R20" t="s">
        <v>936</v>
      </c>
      <c r="T20" s="183" t="s">
        <v>721</v>
      </c>
      <c r="U20">
        <v>3</v>
      </c>
      <c r="W20" t="str">
        <f t="shared" si="0"/>
        <v>PALLET</v>
      </c>
      <c r="X20">
        <f t="shared" si="1"/>
        <v>3</v>
      </c>
      <c r="Y20" t="b">
        <f t="shared" si="2"/>
        <v>1</v>
      </c>
      <c r="AB20" t="s">
        <v>710</v>
      </c>
      <c r="AC20">
        <v>4</v>
      </c>
      <c r="AD20" t="s">
        <v>137</v>
      </c>
      <c r="AE20">
        <v>5</v>
      </c>
      <c r="AF20" t="str">
        <f t="shared" si="3"/>
        <v>PALLET STICKER</v>
      </c>
      <c r="AG20">
        <f t="shared" si="4"/>
        <v>4</v>
      </c>
      <c r="AH20" t="b">
        <f t="shared" si="6"/>
        <v>1</v>
      </c>
    </row>
    <row r="21" spans="1:34">
      <c r="A21">
        <v>20</v>
      </c>
      <c r="B21" s="323" t="s">
        <v>561</v>
      </c>
      <c r="C21" s="323" t="s">
        <v>969</v>
      </c>
      <c r="D21" s="323">
        <v>33</v>
      </c>
      <c r="E21" s="323" t="s">
        <v>561</v>
      </c>
      <c r="F21" s="62" t="s">
        <v>644</v>
      </c>
      <c r="G21">
        <f t="shared" si="5"/>
        <v>2</v>
      </c>
      <c r="H21" t="str">
        <f>IF(COUNTIF($C$2:C21,C21)=1,"yes","no")</f>
        <v>yes</v>
      </c>
      <c r="K21">
        <v>38</v>
      </c>
      <c r="L21" s="323" t="s">
        <v>713</v>
      </c>
      <c r="M21" s="323" t="s">
        <v>970</v>
      </c>
      <c r="N21" s="323">
        <v>54</v>
      </c>
      <c r="O21" s="323" t="s">
        <v>713</v>
      </c>
      <c r="P21" t="s">
        <v>827</v>
      </c>
      <c r="Q21">
        <v>1</v>
      </c>
      <c r="R21" t="s">
        <v>936</v>
      </c>
      <c r="T21" s="183" t="s">
        <v>971</v>
      </c>
      <c r="U21">
        <v>1</v>
      </c>
      <c r="W21" t="str">
        <f t="shared" si="0"/>
        <v/>
      </c>
      <c r="X21" t="str">
        <f t="shared" si="1"/>
        <v/>
      </c>
      <c r="Y21" t="b">
        <f t="shared" si="2"/>
        <v>0</v>
      </c>
      <c r="AB21" t="s">
        <v>740</v>
      </c>
      <c r="AC21">
        <v>2</v>
      </c>
      <c r="AD21" t="s">
        <v>137</v>
      </c>
      <c r="AF21" t="str">
        <f t="shared" si="3"/>
        <v>PAPER CORE</v>
      </c>
      <c r="AG21">
        <f t="shared" si="4"/>
        <v>2</v>
      </c>
      <c r="AH21" t="b">
        <f t="shared" si="6"/>
        <v>1</v>
      </c>
    </row>
    <row r="22" spans="1:34">
      <c r="A22" s="62">
        <v>21</v>
      </c>
      <c r="B22" s="323" t="s">
        <v>742</v>
      </c>
      <c r="C22" s="323" t="s">
        <v>972</v>
      </c>
      <c r="D22" s="323">
        <v>34</v>
      </c>
      <c r="E22" s="323" t="s">
        <v>742</v>
      </c>
      <c r="F22" s="62" t="s">
        <v>644</v>
      </c>
      <c r="G22">
        <f t="shared" si="5"/>
        <v>2</v>
      </c>
      <c r="H22" t="str">
        <f>IF(COUNTIF($C$2:C22,C22)=1,"yes","no")</f>
        <v>yes</v>
      </c>
      <c r="K22" s="62">
        <v>41</v>
      </c>
      <c r="L22" s="323" t="s">
        <v>775</v>
      </c>
      <c r="M22" s="323" t="s">
        <v>973</v>
      </c>
      <c r="N22" s="323">
        <v>57</v>
      </c>
      <c r="O22" s="323" t="s">
        <v>775</v>
      </c>
      <c r="P22" t="s">
        <v>827</v>
      </c>
      <c r="Q22">
        <v>1</v>
      </c>
      <c r="R22" t="s">
        <v>936</v>
      </c>
      <c r="T22" s="183" t="s">
        <v>710</v>
      </c>
      <c r="U22">
        <v>4</v>
      </c>
      <c r="V22" t="s">
        <v>974</v>
      </c>
      <c r="W22" t="str">
        <f t="shared" si="0"/>
        <v>PALLET STICKER</v>
      </c>
      <c r="X22">
        <f t="shared" si="1"/>
        <v>4</v>
      </c>
      <c r="Y22" t="b">
        <f t="shared" si="2"/>
        <v>1</v>
      </c>
      <c r="AB22" t="s">
        <v>713</v>
      </c>
      <c r="AC22">
        <v>5</v>
      </c>
      <c r="AD22" t="s">
        <v>137</v>
      </c>
      <c r="AF22" t="str">
        <f t="shared" si="3"/>
        <v>PLASTIC CLOSURE</v>
      </c>
      <c r="AG22">
        <f t="shared" si="4"/>
        <v>6</v>
      </c>
      <c r="AH22" t="b">
        <f t="shared" si="6"/>
        <v>0</v>
      </c>
    </row>
    <row r="23" spans="1:34">
      <c r="A23">
        <v>22</v>
      </c>
      <c r="B23" s="323" t="s">
        <v>752</v>
      </c>
      <c r="C23" s="323" t="s">
        <v>975</v>
      </c>
      <c r="D23" s="323">
        <v>35</v>
      </c>
      <c r="E23" s="323" t="s">
        <v>752</v>
      </c>
      <c r="F23" s="62" t="s">
        <v>644</v>
      </c>
      <c r="G23">
        <f t="shared" si="5"/>
        <v>2</v>
      </c>
      <c r="H23" t="str">
        <f>IF(COUNTIF($C$2:C23,C23)=1,"yes","no")</f>
        <v>yes</v>
      </c>
      <c r="K23">
        <v>42</v>
      </c>
      <c r="L23" s="323" t="s">
        <v>561</v>
      </c>
      <c r="M23" s="323" t="s">
        <v>976</v>
      </c>
      <c r="N23" s="323">
        <v>58</v>
      </c>
      <c r="O23" s="323" t="s">
        <v>561</v>
      </c>
      <c r="P23" t="s">
        <v>827</v>
      </c>
      <c r="Q23">
        <v>1</v>
      </c>
      <c r="R23" t="s">
        <v>936</v>
      </c>
      <c r="T23" s="183" t="s">
        <v>740</v>
      </c>
      <c r="U23">
        <v>2</v>
      </c>
      <c r="W23" t="str">
        <f t="shared" si="0"/>
        <v>PAPER CORE</v>
      </c>
      <c r="X23">
        <f t="shared" si="1"/>
        <v>2</v>
      </c>
      <c r="Y23" t="b">
        <f t="shared" si="2"/>
        <v>1</v>
      </c>
      <c r="AB23" t="s">
        <v>723</v>
      </c>
      <c r="AC23">
        <v>5</v>
      </c>
      <c r="AD23" t="s">
        <v>137</v>
      </c>
      <c r="AF23" t="str">
        <f t="shared" si="3"/>
        <v>PREFORM</v>
      </c>
      <c r="AG23">
        <f t="shared" si="4"/>
        <v>5</v>
      </c>
      <c r="AH23" t="b">
        <f t="shared" si="6"/>
        <v>1</v>
      </c>
    </row>
    <row r="24" spans="1:34">
      <c r="A24" s="62">
        <v>23</v>
      </c>
      <c r="B24" s="323" t="s">
        <v>508</v>
      </c>
      <c r="C24" s="323" t="s">
        <v>952</v>
      </c>
      <c r="D24" s="323">
        <v>36</v>
      </c>
      <c r="E24" s="323" t="s">
        <v>508</v>
      </c>
      <c r="F24" s="62" t="s">
        <v>644</v>
      </c>
      <c r="G24">
        <f t="shared" si="5"/>
        <v>1</v>
      </c>
      <c r="H24" t="str">
        <f>IF(COUNTIF($C$2:C24,C24)=1,"yes","no")</f>
        <v>yes</v>
      </c>
      <c r="K24" s="62">
        <v>43</v>
      </c>
      <c r="L24" s="323" t="s">
        <v>742</v>
      </c>
      <c r="M24" s="323" t="s">
        <v>977</v>
      </c>
      <c r="N24" s="323">
        <v>59</v>
      </c>
      <c r="O24" s="323" t="s">
        <v>742</v>
      </c>
      <c r="P24" t="s">
        <v>827</v>
      </c>
      <c r="Q24">
        <v>1</v>
      </c>
      <c r="R24" t="s">
        <v>936</v>
      </c>
      <c r="T24" s="183" t="s">
        <v>962</v>
      </c>
      <c r="U24">
        <v>1</v>
      </c>
      <c r="W24" t="str">
        <f t="shared" si="0"/>
        <v/>
      </c>
      <c r="X24" t="str">
        <f t="shared" si="1"/>
        <v/>
      </c>
      <c r="Y24" t="b">
        <f t="shared" si="2"/>
        <v>0</v>
      </c>
      <c r="AB24" t="s">
        <v>766</v>
      </c>
      <c r="AC24">
        <v>2</v>
      </c>
      <c r="AD24" t="s">
        <v>137</v>
      </c>
      <c r="AF24" t="str">
        <f t="shared" si="3"/>
        <v>PREFORM CARTON</v>
      </c>
      <c r="AG24">
        <f t="shared" si="4"/>
        <v>2</v>
      </c>
      <c r="AH24" t="b">
        <f t="shared" si="6"/>
        <v>1</v>
      </c>
    </row>
    <row r="25" spans="1:34">
      <c r="A25">
        <v>24</v>
      </c>
      <c r="B25" s="323" t="s">
        <v>564</v>
      </c>
      <c r="C25" s="323" t="s">
        <v>978</v>
      </c>
      <c r="D25" s="323">
        <v>38</v>
      </c>
      <c r="E25" s="323" t="s">
        <v>564</v>
      </c>
      <c r="F25" s="62" t="s">
        <v>644</v>
      </c>
      <c r="G25">
        <f t="shared" si="5"/>
        <v>2</v>
      </c>
      <c r="H25" t="str">
        <f>IF(COUNTIF($C$2:C25,C25)=1,"yes","no")</f>
        <v>yes</v>
      </c>
      <c r="K25">
        <v>44</v>
      </c>
      <c r="L25" s="323" t="s">
        <v>752</v>
      </c>
      <c r="M25" s="323" t="s">
        <v>979</v>
      </c>
      <c r="N25" s="323">
        <v>60</v>
      </c>
      <c r="O25" s="323" t="s">
        <v>752</v>
      </c>
      <c r="P25" t="s">
        <v>827</v>
      </c>
      <c r="Q25">
        <v>1</v>
      </c>
      <c r="R25" t="s">
        <v>936</v>
      </c>
      <c r="T25" s="183" t="s">
        <v>713</v>
      </c>
      <c r="U25">
        <v>6</v>
      </c>
      <c r="W25" t="str">
        <f t="shared" si="0"/>
        <v>PLASTIC CLOSURE</v>
      </c>
      <c r="X25">
        <f t="shared" si="1"/>
        <v>5</v>
      </c>
      <c r="Y25" t="b">
        <f t="shared" si="2"/>
        <v>0</v>
      </c>
      <c r="AB25" t="s">
        <v>775</v>
      </c>
      <c r="AC25">
        <v>3</v>
      </c>
      <c r="AD25" t="s">
        <v>137</v>
      </c>
      <c r="AF25" t="str">
        <f t="shared" si="3"/>
        <v>RESIN</v>
      </c>
      <c r="AG25">
        <f t="shared" si="4"/>
        <v>3</v>
      </c>
      <c r="AH25" t="b">
        <f t="shared" si="6"/>
        <v>1</v>
      </c>
    </row>
    <row r="26" spans="1:34">
      <c r="A26" s="62">
        <v>25</v>
      </c>
      <c r="B26" s="323" t="s">
        <v>806</v>
      </c>
      <c r="C26" s="323" t="s">
        <v>954</v>
      </c>
      <c r="D26" s="323">
        <v>39</v>
      </c>
      <c r="E26" s="323" t="s">
        <v>806</v>
      </c>
      <c r="F26" s="62" t="s">
        <v>644</v>
      </c>
      <c r="G26">
        <f t="shared" si="5"/>
        <v>1</v>
      </c>
      <c r="H26" t="str">
        <f>IF(COUNTIF($C$2:C26,C26)=1,"yes","no")</f>
        <v>yes</v>
      </c>
      <c r="K26" s="62">
        <v>45</v>
      </c>
      <c r="L26" s="323" t="s">
        <v>564</v>
      </c>
      <c r="M26" s="323" t="s">
        <v>980</v>
      </c>
      <c r="N26" s="323">
        <v>61</v>
      </c>
      <c r="O26" s="323" t="s">
        <v>564</v>
      </c>
      <c r="P26" t="s">
        <v>827</v>
      </c>
      <c r="Q26">
        <v>1</v>
      </c>
      <c r="R26" t="s">
        <v>936</v>
      </c>
      <c r="T26" s="183" t="s">
        <v>723</v>
      </c>
      <c r="U26">
        <v>5</v>
      </c>
      <c r="W26" t="str">
        <f t="shared" si="0"/>
        <v>PREFORM</v>
      </c>
      <c r="X26">
        <f t="shared" si="1"/>
        <v>5</v>
      </c>
      <c r="Y26" t="b">
        <f t="shared" si="2"/>
        <v>1</v>
      </c>
      <c r="AB26" t="s">
        <v>561</v>
      </c>
      <c r="AC26">
        <v>5</v>
      </c>
      <c r="AD26" t="s">
        <v>137</v>
      </c>
      <c r="AF26" t="str">
        <f t="shared" si="3"/>
        <v>SHRINK FILM</v>
      </c>
      <c r="AG26">
        <f t="shared" si="4"/>
        <v>5</v>
      </c>
      <c r="AH26" t="b">
        <f t="shared" si="6"/>
        <v>1</v>
      </c>
    </row>
    <row r="27" spans="1:34">
      <c r="A27">
        <v>26</v>
      </c>
      <c r="B27" s="323" t="s">
        <v>773</v>
      </c>
      <c r="C27" s="323" t="s">
        <v>981</v>
      </c>
      <c r="D27" s="323">
        <v>41</v>
      </c>
      <c r="E27" s="323" t="s">
        <v>773</v>
      </c>
      <c r="F27" s="62" t="s">
        <v>644</v>
      </c>
      <c r="G27">
        <f t="shared" si="5"/>
        <v>2</v>
      </c>
      <c r="H27" t="str">
        <f>IF(COUNTIF($C$2:C27,C27)=1,"yes","no")</f>
        <v>yes</v>
      </c>
      <c r="K27">
        <v>46</v>
      </c>
      <c r="L27" s="323" t="s">
        <v>806</v>
      </c>
      <c r="M27" s="323" t="s">
        <v>982</v>
      </c>
      <c r="N27" s="323">
        <v>62</v>
      </c>
      <c r="O27" s="323" t="s">
        <v>806</v>
      </c>
      <c r="P27" t="s">
        <v>827</v>
      </c>
      <c r="Q27">
        <v>1</v>
      </c>
      <c r="R27" t="s">
        <v>936</v>
      </c>
      <c r="T27" s="183" t="s">
        <v>766</v>
      </c>
      <c r="U27">
        <v>2</v>
      </c>
      <c r="W27" t="str">
        <f t="shared" si="0"/>
        <v>PREFORM CARTON</v>
      </c>
      <c r="X27">
        <f t="shared" si="1"/>
        <v>2</v>
      </c>
      <c r="Y27" t="b">
        <f t="shared" si="2"/>
        <v>1</v>
      </c>
      <c r="AB27" t="s">
        <v>742</v>
      </c>
      <c r="AC27">
        <v>4</v>
      </c>
      <c r="AD27" t="s">
        <v>137</v>
      </c>
      <c r="AF27" t="str">
        <f t="shared" si="3"/>
        <v>STRAPPING BAND</v>
      </c>
      <c r="AG27">
        <f t="shared" si="4"/>
        <v>4</v>
      </c>
      <c r="AH27" t="b">
        <f t="shared" si="6"/>
        <v>1</v>
      </c>
    </row>
    <row r="28" spans="1:34">
      <c r="A28" s="62">
        <v>27</v>
      </c>
      <c r="B28" s="323" t="s">
        <v>642</v>
      </c>
      <c r="C28" s="323" t="s">
        <v>956</v>
      </c>
      <c r="D28" s="323">
        <v>43</v>
      </c>
      <c r="E28" s="323" t="s">
        <v>642</v>
      </c>
      <c r="F28" t="s">
        <v>827</v>
      </c>
      <c r="G28">
        <f t="shared" si="5"/>
        <v>1</v>
      </c>
      <c r="H28" t="str">
        <f>IF(COUNTIF($C$2:C28,C28)=1,"yes","no")</f>
        <v>yes</v>
      </c>
      <c r="K28" s="62">
        <v>47</v>
      </c>
      <c r="L28" s="323" t="s">
        <v>773</v>
      </c>
      <c r="M28" s="323" t="s">
        <v>983</v>
      </c>
      <c r="N28" s="323">
        <v>63</v>
      </c>
      <c r="O28" s="323" t="s">
        <v>773</v>
      </c>
      <c r="P28" t="s">
        <v>827</v>
      </c>
      <c r="Q28">
        <v>1</v>
      </c>
      <c r="R28" t="s">
        <v>936</v>
      </c>
      <c r="T28" s="183" t="s">
        <v>775</v>
      </c>
      <c r="U28">
        <v>3</v>
      </c>
      <c r="W28" t="str">
        <f t="shared" si="0"/>
        <v>RESIN</v>
      </c>
      <c r="X28">
        <f t="shared" si="1"/>
        <v>3</v>
      </c>
      <c r="Y28" t="b">
        <f t="shared" si="2"/>
        <v>1</v>
      </c>
      <c r="AB28" t="s">
        <v>752</v>
      </c>
      <c r="AC28">
        <v>4</v>
      </c>
      <c r="AD28" t="s">
        <v>137</v>
      </c>
      <c r="AF28" t="str">
        <f t="shared" si="3"/>
        <v>STRETCH FILM</v>
      </c>
      <c r="AG28">
        <f t="shared" si="4"/>
        <v>4</v>
      </c>
      <c r="AH28" t="b">
        <f t="shared" si="6"/>
        <v>1</v>
      </c>
    </row>
    <row r="29" spans="1:34">
      <c r="A29">
        <v>28</v>
      </c>
      <c r="B29" s="323" t="s">
        <v>656</v>
      </c>
      <c r="C29" s="323" t="s">
        <v>958</v>
      </c>
      <c r="D29" s="323">
        <v>44</v>
      </c>
      <c r="E29" s="323" t="s">
        <v>656</v>
      </c>
      <c r="F29" t="s">
        <v>827</v>
      </c>
      <c r="G29">
        <f t="shared" si="5"/>
        <v>1</v>
      </c>
      <c r="H29" t="str">
        <f>IF(COUNTIF($C$2:C29,C29)=1,"yes","no")</f>
        <v>yes</v>
      </c>
      <c r="K29">
        <v>48</v>
      </c>
      <c r="L29" s="323" t="s">
        <v>642</v>
      </c>
      <c r="M29" s="323" t="s">
        <v>984</v>
      </c>
      <c r="N29" s="323">
        <v>65</v>
      </c>
      <c r="O29" s="323" t="s">
        <v>642</v>
      </c>
      <c r="P29" t="s">
        <v>881</v>
      </c>
      <c r="Q29">
        <v>1</v>
      </c>
      <c r="R29" t="s">
        <v>936</v>
      </c>
      <c r="T29" s="183" t="s">
        <v>985</v>
      </c>
      <c r="U29">
        <v>1</v>
      </c>
      <c r="W29" t="str">
        <f t="shared" si="0"/>
        <v/>
      </c>
      <c r="X29" t="str">
        <f t="shared" si="1"/>
        <v/>
      </c>
      <c r="Y29" t="b">
        <f t="shared" si="2"/>
        <v>0</v>
      </c>
      <c r="AB29" t="s">
        <v>508</v>
      </c>
      <c r="AC29">
        <v>4</v>
      </c>
      <c r="AD29" t="s">
        <v>137</v>
      </c>
      <c r="AF29" t="str">
        <f t="shared" si="3"/>
        <v>SUGAR</v>
      </c>
      <c r="AG29">
        <f t="shared" si="4"/>
        <v>4</v>
      </c>
      <c r="AH29" t="b">
        <f t="shared" si="6"/>
        <v>1</v>
      </c>
    </row>
    <row r="30" spans="1:34">
      <c r="A30" s="62">
        <v>29</v>
      </c>
      <c r="B30" s="323" t="s">
        <v>667</v>
      </c>
      <c r="C30" s="323" t="s">
        <v>959</v>
      </c>
      <c r="D30" s="323">
        <v>45</v>
      </c>
      <c r="E30" s="323" t="s">
        <v>667</v>
      </c>
      <c r="F30" t="s">
        <v>827</v>
      </c>
      <c r="G30">
        <f t="shared" si="5"/>
        <v>1</v>
      </c>
      <c r="H30" t="str">
        <f>IF(COUNTIF($C$2:C30,C30)=1,"yes","no")</f>
        <v>yes</v>
      </c>
      <c r="K30" s="62">
        <v>49</v>
      </c>
      <c r="L30" s="323" t="s">
        <v>656</v>
      </c>
      <c r="M30" s="323" t="s">
        <v>986</v>
      </c>
      <c r="N30" s="323">
        <v>66</v>
      </c>
      <c r="O30" s="323" t="s">
        <v>656</v>
      </c>
      <c r="P30" t="s">
        <v>881</v>
      </c>
      <c r="Q30">
        <v>1</v>
      </c>
      <c r="R30" t="s">
        <v>936</v>
      </c>
      <c r="T30" s="183" t="s">
        <v>561</v>
      </c>
      <c r="U30">
        <v>5</v>
      </c>
      <c r="W30" t="str">
        <f t="shared" si="0"/>
        <v>SHRINK FILM</v>
      </c>
      <c r="X30">
        <f t="shared" si="1"/>
        <v>5</v>
      </c>
      <c r="Y30" t="b">
        <f t="shared" si="2"/>
        <v>1</v>
      </c>
      <c r="AB30" t="s">
        <v>564</v>
      </c>
      <c r="AC30">
        <v>5</v>
      </c>
      <c r="AD30" t="s">
        <v>137</v>
      </c>
      <c r="AF30" t="str">
        <f t="shared" si="3"/>
        <v>SUPPORT SHEET</v>
      </c>
      <c r="AG30">
        <f t="shared" si="4"/>
        <v>5</v>
      </c>
      <c r="AH30" t="b">
        <f t="shared" si="6"/>
        <v>1</v>
      </c>
    </row>
    <row r="31" spans="1:34">
      <c r="A31">
        <v>30</v>
      </c>
      <c r="B31" s="323" t="s">
        <v>678</v>
      </c>
      <c r="C31" s="323" t="s">
        <v>960</v>
      </c>
      <c r="D31" s="323">
        <v>46</v>
      </c>
      <c r="E31" s="323" t="s">
        <v>678</v>
      </c>
      <c r="F31" t="s">
        <v>827</v>
      </c>
      <c r="G31">
        <f t="shared" si="5"/>
        <v>1</v>
      </c>
      <c r="H31" t="str">
        <f>IF(COUNTIF($C$2:C31,C31)=1,"yes","no")</f>
        <v>yes</v>
      </c>
      <c r="K31">
        <v>50</v>
      </c>
      <c r="L31" s="323" t="s">
        <v>667</v>
      </c>
      <c r="M31" s="323" t="s">
        <v>987</v>
      </c>
      <c r="N31" s="323">
        <v>67</v>
      </c>
      <c r="O31" s="323" t="s">
        <v>667</v>
      </c>
      <c r="P31" t="s">
        <v>881</v>
      </c>
      <c r="Q31">
        <v>1</v>
      </c>
      <c r="R31" t="s">
        <v>936</v>
      </c>
      <c r="T31" s="183" t="s">
        <v>742</v>
      </c>
      <c r="U31">
        <v>4</v>
      </c>
      <c r="W31" t="str">
        <f t="shared" si="0"/>
        <v>STRAPPING BAND</v>
      </c>
      <c r="X31">
        <f t="shared" si="1"/>
        <v>4</v>
      </c>
      <c r="Y31" t="b">
        <f t="shared" si="2"/>
        <v>1</v>
      </c>
      <c r="AB31" t="s">
        <v>806</v>
      </c>
      <c r="AC31">
        <v>1</v>
      </c>
      <c r="AD31" t="s">
        <v>137</v>
      </c>
      <c r="AE31">
        <v>2</v>
      </c>
      <c r="AF31" t="str">
        <f t="shared" si="3"/>
        <v>TRAY</v>
      </c>
      <c r="AG31">
        <f t="shared" si="4"/>
        <v>2</v>
      </c>
      <c r="AH31" t="b">
        <f t="shared" si="6"/>
        <v>0</v>
      </c>
    </row>
    <row r="32" spans="1:34">
      <c r="A32" s="62">
        <v>31</v>
      </c>
      <c r="B32" s="323" t="s">
        <v>446</v>
      </c>
      <c r="C32" s="323" t="s">
        <v>961</v>
      </c>
      <c r="D32" s="323">
        <v>47</v>
      </c>
      <c r="E32" s="323" t="s">
        <v>446</v>
      </c>
      <c r="F32" t="s">
        <v>827</v>
      </c>
      <c r="G32">
        <f t="shared" si="5"/>
        <v>1</v>
      </c>
      <c r="H32" t="str">
        <f>IF(COUNTIF($C$2:C32,C32)=1,"yes","no")</f>
        <v>yes</v>
      </c>
      <c r="K32" s="62">
        <v>51</v>
      </c>
      <c r="L32" s="323" t="s">
        <v>446</v>
      </c>
      <c r="M32" s="323" t="s">
        <v>988</v>
      </c>
      <c r="N32" s="323">
        <v>68</v>
      </c>
      <c r="O32" s="323" t="s">
        <v>446</v>
      </c>
      <c r="P32" t="s">
        <v>881</v>
      </c>
      <c r="Q32">
        <v>1</v>
      </c>
      <c r="R32" t="s">
        <v>936</v>
      </c>
      <c r="T32" s="183" t="s">
        <v>752</v>
      </c>
      <c r="U32">
        <v>4</v>
      </c>
      <c r="W32" t="str">
        <f t="shared" si="0"/>
        <v>STRETCH FILM</v>
      </c>
      <c r="X32">
        <f t="shared" si="1"/>
        <v>4</v>
      </c>
      <c r="Y32" t="b">
        <f t="shared" si="2"/>
        <v>1</v>
      </c>
      <c r="AB32" t="s">
        <v>773</v>
      </c>
      <c r="AC32">
        <v>5</v>
      </c>
      <c r="AD32" t="s">
        <v>137</v>
      </c>
      <c r="AF32" t="str">
        <f t="shared" si="3"/>
        <v>WAX RIBBON</v>
      </c>
      <c r="AG32">
        <f t="shared" si="4"/>
        <v>5</v>
      </c>
      <c r="AH32" t="b">
        <f t="shared" si="6"/>
        <v>1</v>
      </c>
    </row>
    <row r="33" spans="1:34">
      <c r="A33">
        <v>32</v>
      </c>
      <c r="B33" s="323" t="s">
        <v>690</v>
      </c>
      <c r="C33" s="323" t="s">
        <v>964</v>
      </c>
      <c r="D33" s="323">
        <v>48</v>
      </c>
      <c r="E33" s="323" t="s">
        <v>690</v>
      </c>
      <c r="F33" t="s">
        <v>827</v>
      </c>
      <c r="G33">
        <f t="shared" si="5"/>
        <v>1</v>
      </c>
      <c r="H33" t="str">
        <f>IF(COUNTIF($C$2:C33,C33)=1,"yes","no")</f>
        <v>yes</v>
      </c>
      <c r="K33">
        <v>52</v>
      </c>
      <c r="L33" s="323" t="s">
        <v>690</v>
      </c>
      <c r="M33" s="323" t="s">
        <v>989</v>
      </c>
      <c r="N33" s="323">
        <v>69</v>
      </c>
      <c r="O33" s="323" t="s">
        <v>690</v>
      </c>
      <c r="P33" t="s">
        <v>881</v>
      </c>
      <c r="Q33">
        <v>1</v>
      </c>
      <c r="R33" t="s">
        <v>936</v>
      </c>
      <c r="T33" s="183" t="s">
        <v>508</v>
      </c>
      <c r="U33">
        <v>4</v>
      </c>
      <c r="W33" t="str">
        <f t="shared" si="0"/>
        <v>SUGAR</v>
      </c>
      <c r="X33">
        <f t="shared" si="1"/>
        <v>4</v>
      </c>
      <c r="Y33" t="b">
        <f t="shared" si="2"/>
        <v>1</v>
      </c>
      <c r="AB33" t="s">
        <v>864</v>
      </c>
      <c r="AC33">
        <v>2</v>
      </c>
      <c r="AE33" t="s">
        <v>865</v>
      </c>
      <c r="AF33" t="str">
        <f t="shared" si="3"/>
        <v/>
      </c>
      <c r="AG33" t="str">
        <f t="shared" si="4"/>
        <v/>
      </c>
      <c r="AH33" t="b">
        <f t="shared" si="6"/>
        <v>0</v>
      </c>
    </row>
    <row r="34" spans="1:34">
      <c r="A34" s="62">
        <v>33</v>
      </c>
      <c r="B34" s="323" t="s">
        <v>700</v>
      </c>
      <c r="C34" s="323" t="s">
        <v>990</v>
      </c>
      <c r="D34" s="323">
        <v>49</v>
      </c>
      <c r="E34" s="323" t="s">
        <v>700</v>
      </c>
      <c r="F34" t="s">
        <v>827</v>
      </c>
      <c r="G34">
        <f t="shared" si="5"/>
        <v>2</v>
      </c>
      <c r="H34" t="str">
        <f>IF(COUNTIF($C$2:C34,C34)=1,"yes","no")</f>
        <v>yes</v>
      </c>
      <c r="K34" s="62">
        <v>53</v>
      </c>
      <c r="L34" s="323" t="s">
        <v>700</v>
      </c>
      <c r="M34" s="323" t="s">
        <v>991</v>
      </c>
      <c r="N34" s="323">
        <v>70</v>
      </c>
      <c r="O34" s="323" t="s">
        <v>700</v>
      </c>
      <c r="P34" t="s">
        <v>881</v>
      </c>
      <c r="Q34">
        <v>1</v>
      </c>
      <c r="R34" t="s">
        <v>936</v>
      </c>
      <c r="T34" s="183" t="s">
        <v>992</v>
      </c>
      <c r="U34">
        <v>1</v>
      </c>
      <c r="W34" t="str">
        <f t="shared" si="0"/>
        <v/>
      </c>
      <c r="X34" t="str">
        <f t="shared" si="1"/>
        <v/>
      </c>
      <c r="Y34" t="b">
        <f t="shared" si="2"/>
        <v>0</v>
      </c>
      <c r="AB34" t="s">
        <v>317</v>
      </c>
      <c r="AC34">
        <v>93</v>
      </c>
      <c r="AF34" t="str">
        <f t="shared" si="3"/>
        <v>Grand Total</v>
      </c>
      <c r="AG34">
        <f t="shared" si="4"/>
        <v>99</v>
      </c>
      <c r="AH34" t="b">
        <f t="shared" si="6"/>
        <v>0</v>
      </c>
    </row>
    <row r="35" spans="1:34">
      <c r="A35">
        <v>34</v>
      </c>
      <c r="B35" s="323" t="s">
        <v>516</v>
      </c>
      <c r="C35" s="323" t="s">
        <v>965</v>
      </c>
      <c r="D35" s="323">
        <v>50</v>
      </c>
      <c r="E35" s="323" t="s">
        <v>516</v>
      </c>
      <c r="F35" t="s">
        <v>827</v>
      </c>
      <c r="G35">
        <f t="shared" si="5"/>
        <v>1</v>
      </c>
      <c r="H35" t="str">
        <f>IF(COUNTIF($C$2:C35,C35)=1,"yes","no")</f>
        <v>yes</v>
      </c>
      <c r="K35" s="62">
        <v>55</v>
      </c>
      <c r="L35" s="323" t="s">
        <v>713</v>
      </c>
      <c r="M35" s="323" t="s">
        <v>993</v>
      </c>
      <c r="N35" s="323">
        <v>72</v>
      </c>
      <c r="O35" s="323" t="s">
        <v>713</v>
      </c>
      <c r="P35" t="s">
        <v>881</v>
      </c>
      <c r="Q35">
        <v>1</v>
      </c>
      <c r="R35" t="s">
        <v>936</v>
      </c>
      <c r="T35" s="183" t="s">
        <v>564</v>
      </c>
      <c r="U35">
        <v>5</v>
      </c>
      <c r="W35" t="str">
        <f t="shared" si="0"/>
        <v>SUPPORT SHEET</v>
      </c>
      <c r="X35">
        <f t="shared" si="1"/>
        <v>5</v>
      </c>
      <c r="Y35" t="b">
        <f t="shared" si="2"/>
        <v>1</v>
      </c>
    </row>
    <row r="36" spans="1:34">
      <c r="A36" s="62">
        <v>35</v>
      </c>
      <c r="B36" s="323" t="s">
        <v>721</v>
      </c>
      <c r="C36" s="323" t="s">
        <v>966</v>
      </c>
      <c r="D36" s="323">
        <v>51</v>
      </c>
      <c r="E36" s="323" t="s">
        <v>721</v>
      </c>
      <c r="F36" t="s">
        <v>827</v>
      </c>
      <c r="G36">
        <f t="shared" si="5"/>
        <v>1</v>
      </c>
      <c r="H36" t="str">
        <f>IF(COUNTIF($C$2:C36,C36)=1,"yes","no")</f>
        <v>yes</v>
      </c>
      <c r="K36">
        <v>56</v>
      </c>
      <c r="L36" s="323" t="s">
        <v>723</v>
      </c>
      <c r="M36" s="323" t="s">
        <v>994</v>
      </c>
      <c r="N36" s="323">
        <v>73</v>
      </c>
      <c r="O36" s="323" t="s">
        <v>723</v>
      </c>
      <c r="P36" t="s">
        <v>881</v>
      </c>
      <c r="Q36">
        <v>1</v>
      </c>
      <c r="R36" t="s">
        <v>936</v>
      </c>
      <c r="T36" s="183" t="s">
        <v>806</v>
      </c>
      <c r="U36">
        <v>2</v>
      </c>
      <c r="W36" t="str">
        <f t="shared" si="0"/>
        <v>TRAY</v>
      </c>
      <c r="X36">
        <f t="shared" si="1"/>
        <v>1</v>
      </c>
      <c r="Y36" t="b">
        <f t="shared" si="2"/>
        <v>0</v>
      </c>
    </row>
    <row r="37" spans="1:34">
      <c r="A37">
        <v>36</v>
      </c>
      <c r="B37" s="323" t="s">
        <v>710</v>
      </c>
      <c r="C37" s="323" t="s">
        <v>968</v>
      </c>
      <c r="D37" s="323">
        <v>52</v>
      </c>
      <c r="E37" s="323" t="s">
        <v>710</v>
      </c>
      <c r="F37" t="s">
        <v>827</v>
      </c>
      <c r="G37">
        <f t="shared" si="5"/>
        <v>1</v>
      </c>
      <c r="H37" t="str">
        <f>IF(COUNTIF($C$2:C37,C37)=1,"yes","no")</f>
        <v>yes</v>
      </c>
      <c r="K37" s="62">
        <v>57</v>
      </c>
      <c r="L37" s="323" t="s">
        <v>561</v>
      </c>
      <c r="M37" s="323" t="s">
        <v>995</v>
      </c>
      <c r="N37" s="323">
        <v>74</v>
      </c>
      <c r="O37" s="323" t="s">
        <v>561</v>
      </c>
      <c r="P37" t="s">
        <v>881</v>
      </c>
      <c r="Q37">
        <v>1</v>
      </c>
      <c r="R37" t="s">
        <v>936</v>
      </c>
      <c r="T37" s="183" t="s">
        <v>996</v>
      </c>
      <c r="U37">
        <v>1</v>
      </c>
      <c r="W37" t="str">
        <f t="shared" si="0"/>
        <v/>
      </c>
      <c r="X37" t="str">
        <f t="shared" si="1"/>
        <v/>
      </c>
      <c r="Y37" t="b">
        <f t="shared" si="2"/>
        <v>0</v>
      </c>
    </row>
    <row r="38" spans="1:34">
      <c r="A38" s="62">
        <v>37</v>
      </c>
      <c r="B38" s="323" t="s">
        <v>740</v>
      </c>
      <c r="C38" s="323" t="s">
        <v>997</v>
      </c>
      <c r="D38" s="323">
        <v>53</v>
      </c>
      <c r="E38" s="323" t="s">
        <v>740</v>
      </c>
      <c r="F38" t="s">
        <v>827</v>
      </c>
      <c r="G38">
        <f t="shared" si="5"/>
        <v>2</v>
      </c>
      <c r="H38" t="str">
        <f>IF(COUNTIF($C$2:C38,C38)=1,"yes","no")</f>
        <v>yes</v>
      </c>
      <c r="K38">
        <v>58</v>
      </c>
      <c r="L38" s="323" t="s">
        <v>742</v>
      </c>
      <c r="M38" s="323" t="s">
        <v>998</v>
      </c>
      <c r="N38" s="323">
        <v>75</v>
      </c>
      <c r="O38" s="323" t="s">
        <v>742</v>
      </c>
      <c r="P38" t="s">
        <v>881</v>
      </c>
      <c r="Q38">
        <v>1</v>
      </c>
      <c r="R38" t="s">
        <v>936</v>
      </c>
      <c r="T38" s="183" t="s">
        <v>773</v>
      </c>
      <c r="U38">
        <v>5</v>
      </c>
      <c r="W38" t="str">
        <f t="shared" si="0"/>
        <v>WAX RIBBON</v>
      </c>
      <c r="X38">
        <f t="shared" si="1"/>
        <v>5</v>
      </c>
      <c r="Y38" t="b">
        <f t="shared" si="2"/>
        <v>1</v>
      </c>
    </row>
    <row r="39" spans="1:34">
      <c r="A39">
        <v>38</v>
      </c>
      <c r="B39" s="323" t="s">
        <v>713</v>
      </c>
      <c r="C39" s="323" t="s">
        <v>970</v>
      </c>
      <c r="D39" s="323">
        <v>54</v>
      </c>
      <c r="E39" s="323" t="s">
        <v>713</v>
      </c>
      <c r="F39" t="s">
        <v>827</v>
      </c>
      <c r="G39">
        <f t="shared" si="5"/>
        <v>1</v>
      </c>
      <c r="H39" t="str">
        <f>IF(COUNTIF($C$2:C39,C39)=1,"yes","no")</f>
        <v>yes</v>
      </c>
      <c r="K39" s="62">
        <v>59</v>
      </c>
      <c r="L39" s="323" t="s">
        <v>508</v>
      </c>
      <c r="M39" s="323" t="s">
        <v>999</v>
      </c>
      <c r="N39" s="323">
        <v>76</v>
      </c>
      <c r="O39" s="323" t="s">
        <v>508</v>
      </c>
      <c r="P39" t="s">
        <v>881</v>
      </c>
      <c r="Q39">
        <v>1</v>
      </c>
      <c r="R39" t="s">
        <v>936</v>
      </c>
      <c r="T39" s="183" t="s">
        <v>317</v>
      </c>
      <c r="U39">
        <v>99</v>
      </c>
    </row>
    <row r="40" spans="1:34">
      <c r="A40" s="62">
        <v>39</v>
      </c>
      <c r="B40" s="323" t="s">
        <v>723</v>
      </c>
      <c r="C40" s="323" t="s">
        <v>1000</v>
      </c>
      <c r="D40" s="323">
        <v>55</v>
      </c>
      <c r="E40" s="323" t="s">
        <v>723</v>
      </c>
      <c r="F40" t="s">
        <v>827</v>
      </c>
      <c r="G40">
        <f t="shared" si="5"/>
        <v>2</v>
      </c>
      <c r="H40" t="str">
        <f>IF(COUNTIF($C$2:C40,C40)=1,"yes","no")</f>
        <v>yes</v>
      </c>
      <c r="K40">
        <v>60</v>
      </c>
      <c r="L40" s="323" t="s">
        <v>564</v>
      </c>
      <c r="M40" s="323" t="s">
        <v>1001</v>
      </c>
      <c r="N40" s="323">
        <v>77</v>
      </c>
      <c r="O40" s="323" t="s">
        <v>564</v>
      </c>
      <c r="P40" t="s">
        <v>881</v>
      </c>
      <c r="Q40">
        <v>1</v>
      </c>
      <c r="R40" t="s">
        <v>936</v>
      </c>
      <c r="U40" s="323"/>
      <c r="V40" s="323"/>
    </row>
    <row r="41" spans="1:34">
      <c r="A41">
        <v>40</v>
      </c>
      <c r="B41" s="323" t="s">
        <v>766</v>
      </c>
      <c r="C41" s="323" t="s">
        <v>1002</v>
      </c>
      <c r="D41" s="323">
        <v>56</v>
      </c>
      <c r="E41" s="323" t="s">
        <v>766</v>
      </c>
      <c r="F41" t="s">
        <v>827</v>
      </c>
      <c r="G41">
        <f t="shared" si="5"/>
        <v>2</v>
      </c>
      <c r="H41" t="str">
        <f>IF(COUNTIF($C$2:C41,C41)=1,"yes","no")</f>
        <v>yes</v>
      </c>
      <c r="K41" s="62">
        <v>61</v>
      </c>
      <c r="L41" s="323" t="s">
        <v>773</v>
      </c>
      <c r="M41" s="323" t="s">
        <v>1003</v>
      </c>
      <c r="N41" s="323">
        <v>78</v>
      </c>
      <c r="O41" s="323" t="s">
        <v>773</v>
      </c>
      <c r="P41" t="s">
        <v>881</v>
      </c>
      <c r="Q41">
        <v>1</v>
      </c>
      <c r="R41" t="s">
        <v>936</v>
      </c>
      <c r="U41" s="323"/>
      <c r="V41" s="323"/>
    </row>
    <row r="42" spans="1:34">
      <c r="A42" s="62">
        <v>41</v>
      </c>
      <c r="B42" s="323" t="s">
        <v>775</v>
      </c>
      <c r="C42" s="323" t="s">
        <v>973</v>
      </c>
      <c r="D42" s="323">
        <v>57</v>
      </c>
      <c r="E42" s="323" t="s">
        <v>775</v>
      </c>
      <c r="F42" t="s">
        <v>827</v>
      </c>
      <c r="G42">
        <f t="shared" si="5"/>
        <v>1</v>
      </c>
      <c r="H42" t="str">
        <f>IF(COUNTIF($C$2:C42,C42)=1,"yes","no")</f>
        <v>yes</v>
      </c>
      <c r="K42">
        <v>62</v>
      </c>
      <c r="L42" s="323" t="s">
        <v>642</v>
      </c>
      <c r="M42" s="323" t="s">
        <v>1004</v>
      </c>
      <c r="N42" s="323">
        <v>80</v>
      </c>
      <c r="O42" s="323" t="s">
        <v>642</v>
      </c>
      <c r="P42" t="s">
        <v>896</v>
      </c>
      <c r="Q42">
        <v>1</v>
      </c>
      <c r="R42" t="s">
        <v>936</v>
      </c>
      <c r="U42" s="323"/>
      <c r="V42" s="323"/>
    </row>
    <row r="43" spans="1:34">
      <c r="A43">
        <v>42</v>
      </c>
      <c r="B43" s="323" t="s">
        <v>561</v>
      </c>
      <c r="C43" s="323" t="s">
        <v>976</v>
      </c>
      <c r="D43" s="323">
        <v>58</v>
      </c>
      <c r="E43" s="323" t="s">
        <v>561</v>
      </c>
      <c r="F43" t="s">
        <v>827</v>
      </c>
      <c r="G43">
        <f t="shared" si="5"/>
        <v>1</v>
      </c>
      <c r="H43" t="str">
        <f>IF(COUNTIF($C$2:C43,C43)=1,"yes","no")</f>
        <v>yes</v>
      </c>
      <c r="K43">
        <v>64</v>
      </c>
      <c r="L43" s="323" t="s">
        <v>446</v>
      </c>
      <c r="M43" s="323" t="s">
        <v>1005</v>
      </c>
      <c r="N43" s="323">
        <v>82</v>
      </c>
      <c r="O43" s="323" t="s">
        <v>446</v>
      </c>
      <c r="P43" t="s">
        <v>896</v>
      </c>
      <c r="Q43">
        <v>1</v>
      </c>
      <c r="R43" t="s">
        <v>936</v>
      </c>
      <c r="U43" s="323"/>
      <c r="V43" s="323" t="s">
        <v>1006</v>
      </c>
      <c r="W43" t="s">
        <v>601</v>
      </c>
      <c r="X43" t="s">
        <v>601</v>
      </c>
    </row>
    <row r="44" spans="1:34">
      <c r="A44" s="62">
        <v>43</v>
      </c>
      <c r="B44" s="323" t="s">
        <v>742</v>
      </c>
      <c r="C44" s="323" t="s">
        <v>977</v>
      </c>
      <c r="D44" s="323">
        <v>59</v>
      </c>
      <c r="E44" s="323" t="s">
        <v>742</v>
      </c>
      <c r="F44" t="s">
        <v>827</v>
      </c>
      <c r="G44">
        <f t="shared" si="5"/>
        <v>1</v>
      </c>
      <c r="H44" t="str">
        <f>IF(COUNTIF($C$2:C44,C44)=1,"yes","no")</f>
        <v>yes</v>
      </c>
      <c r="K44" s="62">
        <v>65</v>
      </c>
      <c r="L44" s="323" t="s">
        <v>690</v>
      </c>
      <c r="M44" s="323" t="s">
        <v>1007</v>
      </c>
      <c r="N44" s="323">
        <v>83</v>
      </c>
      <c r="O44" s="323" t="s">
        <v>690</v>
      </c>
      <c r="P44" t="s">
        <v>896</v>
      </c>
      <c r="Q44">
        <v>1</v>
      </c>
      <c r="R44" t="s">
        <v>936</v>
      </c>
      <c r="U44" s="323"/>
      <c r="V44" s="323"/>
    </row>
    <row r="45" spans="1:34">
      <c r="A45">
        <v>44</v>
      </c>
      <c r="B45" s="323" t="s">
        <v>752</v>
      </c>
      <c r="C45" s="323" t="s">
        <v>979</v>
      </c>
      <c r="D45" s="323">
        <v>60</v>
      </c>
      <c r="E45" s="323" t="s">
        <v>752</v>
      </c>
      <c r="F45" t="s">
        <v>827</v>
      </c>
      <c r="G45">
        <f t="shared" si="5"/>
        <v>1</v>
      </c>
      <c r="H45" t="str">
        <f>IF(COUNTIF($C$2:C45,C45)=1,"yes","no")</f>
        <v>yes</v>
      </c>
      <c r="K45">
        <v>66</v>
      </c>
      <c r="L45" s="323" t="s">
        <v>516</v>
      </c>
      <c r="M45" s="323" t="s">
        <v>1008</v>
      </c>
      <c r="N45" s="323">
        <v>84</v>
      </c>
      <c r="O45" s="323" t="s">
        <v>516</v>
      </c>
      <c r="P45" t="s">
        <v>896</v>
      </c>
      <c r="Q45">
        <v>1</v>
      </c>
      <c r="R45" t="s">
        <v>936</v>
      </c>
      <c r="U45" s="323"/>
      <c r="V45" s="323"/>
    </row>
    <row r="46" spans="1:34">
      <c r="A46" s="62">
        <v>45</v>
      </c>
      <c r="B46" s="323" t="s">
        <v>564</v>
      </c>
      <c r="C46" s="323" t="s">
        <v>980</v>
      </c>
      <c r="D46" s="323">
        <v>61</v>
      </c>
      <c r="E46" s="323" t="s">
        <v>564</v>
      </c>
      <c r="F46" t="s">
        <v>827</v>
      </c>
      <c r="G46">
        <f t="shared" si="5"/>
        <v>1</v>
      </c>
      <c r="H46" t="str">
        <f>IF(COUNTIF($C$2:C46,C46)=1,"yes","no")</f>
        <v>yes</v>
      </c>
      <c r="K46" s="62">
        <v>67</v>
      </c>
      <c r="L46" s="323" t="s">
        <v>721</v>
      </c>
      <c r="M46" s="323" t="s">
        <v>1009</v>
      </c>
      <c r="N46" s="323">
        <v>85</v>
      </c>
      <c r="O46" s="323" t="s">
        <v>721</v>
      </c>
      <c r="P46" t="s">
        <v>896</v>
      </c>
      <c r="Q46">
        <v>1</v>
      </c>
      <c r="R46" t="s">
        <v>936</v>
      </c>
      <c r="U46" s="323"/>
      <c r="V46" s="323"/>
    </row>
    <row r="47" spans="1:34">
      <c r="A47">
        <v>46</v>
      </c>
      <c r="B47" s="323" t="s">
        <v>806</v>
      </c>
      <c r="C47" s="323" t="s">
        <v>982</v>
      </c>
      <c r="D47" s="323">
        <v>62</v>
      </c>
      <c r="E47" s="323" t="s">
        <v>806</v>
      </c>
      <c r="F47" t="s">
        <v>827</v>
      </c>
      <c r="G47">
        <f t="shared" si="5"/>
        <v>1</v>
      </c>
      <c r="H47" t="str">
        <f>IF(COUNTIF($C$2:C47,C47)=1,"yes","no")</f>
        <v>yes</v>
      </c>
      <c r="K47" s="62">
        <v>69</v>
      </c>
      <c r="L47" s="323" t="s">
        <v>740</v>
      </c>
      <c r="M47" s="323" t="s">
        <v>1010</v>
      </c>
      <c r="N47" s="323">
        <v>87</v>
      </c>
      <c r="O47" s="323" t="s">
        <v>740</v>
      </c>
      <c r="P47" t="s">
        <v>896</v>
      </c>
      <c r="Q47">
        <v>1</v>
      </c>
      <c r="R47" t="s">
        <v>936</v>
      </c>
      <c r="U47" s="323"/>
      <c r="V47" s="323"/>
    </row>
    <row r="48" spans="1:34">
      <c r="A48" s="62">
        <v>47</v>
      </c>
      <c r="B48" s="323" t="s">
        <v>773</v>
      </c>
      <c r="C48" s="323" t="s">
        <v>983</v>
      </c>
      <c r="D48" s="323">
        <v>63</v>
      </c>
      <c r="E48" s="323" t="s">
        <v>773</v>
      </c>
      <c r="F48" t="s">
        <v>827</v>
      </c>
      <c r="G48">
        <f t="shared" si="5"/>
        <v>1</v>
      </c>
      <c r="H48" t="str">
        <f>IF(COUNTIF($C$2:C48,C48)=1,"yes","no")</f>
        <v>yes</v>
      </c>
      <c r="K48">
        <v>70</v>
      </c>
      <c r="L48" s="323" t="s">
        <v>713</v>
      </c>
      <c r="M48" s="323" t="s">
        <v>1011</v>
      </c>
      <c r="N48" s="323">
        <v>88</v>
      </c>
      <c r="O48" s="323" t="s">
        <v>713</v>
      </c>
      <c r="P48" t="s">
        <v>896</v>
      </c>
      <c r="Q48">
        <v>1</v>
      </c>
      <c r="R48" t="s">
        <v>936</v>
      </c>
      <c r="U48" s="323"/>
      <c r="V48" s="323"/>
    </row>
    <row r="49" spans="1:22">
      <c r="A49">
        <v>48</v>
      </c>
      <c r="B49" s="323" t="s">
        <v>642</v>
      </c>
      <c r="C49" s="323" t="s">
        <v>984</v>
      </c>
      <c r="D49" s="323">
        <v>65</v>
      </c>
      <c r="E49" s="323" t="s">
        <v>642</v>
      </c>
      <c r="F49" t="s">
        <v>881</v>
      </c>
      <c r="G49">
        <f t="shared" si="5"/>
        <v>1</v>
      </c>
      <c r="H49" t="str">
        <f>IF(COUNTIF($C$2:C49,C49)=1,"yes","no")</f>
        <v>yes</v>
      </c>
      <c r="K49" s="62">
        <v>71</v>
      </c>
      <c r="L49" s="323" t="s">
        <v>723</v>
      </c>
      <c r="M49" s="323" t="s">
        <v>1012</v>
      </c>
      <c r="N49" s="323">
        <v>89</v>
      </c>
      <c r="O49" s="323" t="s">
        <v>723</v>
      </c>
      <c r="P49" t="s">
        <v>896</v>
      </c>
      <c r="Q49">
        <v>1</v>
      </c>
      <c r="R49" t="s">
        <v>936</v>
      </c>
      <c r="U49" s="323"/>
      <c r="V49" s="323"/>
    </row>
    <row r="50" spans="1:22">
      <c r="A50" s="62">
        <v>49</v>
      </c>
      <c r="B50" s="323" t="s">
        <v>656</v>
      </c>
      <c r="C50" s="323" t="s">
        <v>986</v>
      </c>
      <c r="D50" s="323">
        <v>66</v>
      </c>
      <c r="E50" s="323" t="s">
        <v>656</v>
      </c>
      <c r="F50" t="s">
        <v>881</v>
      </c>
      <c r="G50">
        <f t="shared" si="5"/>
        <v>1</v>
      </c>
      <c r="H50" t="str">
        <f>IF(COUNTIF($C$2:C50,C50)=1,"yes","no")</f>
        <v>yes</v>
      </c>
      <c r="K50">
        <v>72</v>
      </c>
      <c r="L50" s="323" t="s">
        <v>766</v>
      </c>
      <c r="M50" s="323" t="s">
        <v>1013</v>
      </c>
      <c r="N50" s="323">
        <v>90</v>
      </c>
      <c r="O50" s="323" t="s">
        <v>766</v>
      </c>
      <c r="P50" t="s">
        <v>896</v>
      </c>
      <c r="Q50">
        <v>1</v>
      </c>
      <c r="R50" t="s">
        <v>936</v>
      </c>
      <c r="U50" s="323"/>
      <c r="V50" s="323"/>
    </row>
    <row r="51" spans="1:22">
      <c r="A51">
        <v>50</v>
      </c>
      <c r="B51" s="323" t="s">
        <v>667</v>
      </c>
      <c r="C51" s="323" t="s">
        <v>987</v>
      </c>
      <c r="D51" s="323">
        <v>67</v>
      </c>
      <c r="E51" s="323" t="s">
        <v>667</v>
      </c>
      <c r="F51" t="s">
        <v>881</v>
      </c>
      <c r="G51">
        <f t="shared" si="5"/>
        <v>1</v>
      </c>
      <c r="H51" t="str">
        <f>IF(COUNTIF($C$2:C51,C51)=1,"yes","no")</f>
        <v>yes</v>
      </c>
      <c r="K51" s="62">
        <v>73</v>
      </c>
      <c r="L51" s="323" t="s">
        <v>775</v>
      </c>
      <c r="M51" s="323" t="s">
        <v>1014</v>
      </c>
      <c r="N51" s="323">
        <v>91</v>
      </c>
      <c r="O51" s="323" t="s">
        <v>775</v>
      </c>
      <c r="P51" t="s">
        <v>896</v>
      </c>
      <c r="Q51">
        <v>1</v>
      </c>
      <c r="R51" t="s">
        <v>936</v>
      </c>
      <c r="U51" s="323"/>
      <c r="V51" s="323"/>
    </row>
    <row r="52" spans="1:22">
      <c r="A52" s="62">
        <v>51</v>
      </c>
      <c r="B52" s="323" t="s">
        <v>446</v>
      </c>
      <c r="C52" s="323" t="s">
        <v>988</v>
      </c>
      <c r="D52" s="323">
        <v>68</v>
      </c>
      <c r="E52" s="323" t="s">
        <v>446</v>
      </c>
      <c r="F52" t="s">
        <v>881</v>
      </c>
      <c r="G52">
        <f t="shared" si="5"/>
        <v>1</v>
      </c>
      <c r="H52" t="str">
        <f>IF(COUNTIF($C$2:C52,C52)=1,"yes","no")</f>
        <v>yes</v>
      </c>
      <c r="K52">
        <v>74</v>
      </c>
      <c r="L52" s="323" t="s">
        <v>561</v>
      </c>
      <c r="M52" s="323" t="s">
        <v>1015</v>
      </c>
      <c r="N52" s="323">
        <v>92</v>
      </c>
      <c r="O52" s="323" t="s">
        <v>561</v>
      </c>
      <c r="P52" t="s">
        <v>896</v>
      </c>
      <c r="Q52">
        <v>1</v>
      </c>
      <c r="R52" t="s">
        <v>936</v>
      </c>
      <c r="U52" s="323"/>
      <c r="V52" s="323"/>
    </row>
    <row r="53" spans="1:22">
      <c r="A53">
        <v>52</v>
      </c>
      <c r="B53" s="323" t="s">
        <v>690</v>
      </c>
      <c r="C53" s="323" t="s">
        <v>989</v>
      </c>
      <c r="D53" s="323">
        <v>69</v>
      </c>
      <c r="E53" s="323" t="s">
        <v>690</v>
      </c>
      <c r="F53" t="s">
        <v>881</v>
      </c>
      <c r="G53">
        <f t="shared" si="5"/>
        <v>1</v>
      </c>
      <c r="H53" t="str">
        <f>IF(COUNTIF($C$2:C53,C53)=1,"yes","no")</f>
        <v>yes</v>
      </c>
      <c r="K53" s="62">
        <v>75</v>
      </c>
      <c r="L53" s="323" t="s">
        <v>752</v>
      </c>
      <c r="M53" s="323" t="s">
        <v>1016</v>
      </c>
      <c r="N53" s="323">
        <v>93</v>
      </c>
      <c r="O53" s="323" t="s">
        <v>752</v>
      </c>
      <c r="P53" t="s">
        <v>896</v>
      </c>
      <c r="Q53">
        <v>1</v>
      </c>
      <c r="R53" t="s">
        <v>936</v>
      </c>
      <c r="U53" s="323"/>
      <c r="V53" s="323"/>
    </row>
    <row r="54" spans="1:22">
      <c r="A54" s="62">
        <v>53</v>
      </c>
      <c r="B54" s="323" t="s">
        <v>700</v>
      </c>
      <c r="C54" s="323" t="s">
        <v>991</v>
      </c>
      <c r="D54" s="323">
        <v>70</v>
      </c>
      <c r="E54" s="323" t="s">
        <v>700</v>
      </c>
      <c r="F54" t="s">
        <v>881</v>
      </c>
      <c r="G54">
        <f t="shared" si="5"/>
        <v>1</v>
      </c>
      <c r="H54" t="str">
        <f>IF(COUNTIF($C$2:C54,C54)=1,"yes","no")</f>
        <v>yes</v>
      </c>
      <c r="K54">
        <v>76</v>
      </c>
      <c r="L54" s="323" t="s">
        <v>508</v>
      </c>
      <c r="M54" s="323" t="s">
        <v>1017</v>
      </c>
      <c r="N54" s="323">
        <v>94</v>
      </c>
      <c r="O54" s="323" t="s">
        <v>508</v>
      </c>
      <c r="P54" t="s">
        <v>896</v>
      </c>
      <c r="Q54">
        <v>1</v>
      </c>
      <c r="R54" t="s">
        <v>936</v>
      </c>
      <c r="U54" s="323"/>
      <c r="V54" s="323"/>
    </row>
    <row r="55" spans="1:22">
      <c r="A55">
        <v>54</v>
      </c>
      <c r="B55" s="323" t="s">
        <v>710</v>
      </c>
      <c r="C55" s="323" t="s">
        <v>1018</v>
      </c>
      <c r="D55" s="323">
        <v>71</v>
      </c>
      <c r="E55" s="323" t="s">
        <v>710</v>
      </c>
      <c r="F55" t="s">
        <v>881</v>
      </c>
      <c r="G55">
        <f t="shared" si="5"/>
        <v>2</v>
      </c>
      <c r="H55" t="str">
        <f>IF(COUNTIF($C$2:C55,C55)=1,"yes","no")</f>
        <v>yes</v>
      </c>
      <c r="K55" s="62">
        <v>77</v>
      </c>
      <c r="L55" s="323" t="s">
        <v>564</v>
      </c>
      <c r="M55" s="323" t="s">
        <v>1019</v>
      </c>
      <c r="N55" s="323">
        <v>95</v>
      </c>
      <c r="O55" s="323" t="s">
        <v>564</v>
      </c>
      <c r="P55" t="s">
        <v>896</v>
      </c>
      <c r="Q55">
        <v>1</v>
      </c>
      <c r="R55" t="s">
        <v>936</v>
      </c>
      <c r="U55" s="323"/>
      <c r="V55" s="323"/>
    </row>
    <row r="56" spans="1:22">
      <c r="A56" s="62">
        <v>55</v>
      </c>
      <c r="B56" s="323" t="s">
        <v>713</v>
      </c>
      <c r="C56" s="323" t="s">
        <v>993</v>
      </c>
      <c r="D56" s="323">
        <v>72</v>
      </c>
      <c r="E56" s="323" t="s">
        <v>713</v>
      </c>
      <c r="F56" t="s">
        <v>881</v>
      </c>
      <c r="G56">
        <f t="shared" si="5"/>
        <v>1</v>
      </c>
      <c r="H56" t="str">
        <f>IF(COUNTIF($C$2:C56,C56)=1,"yes","no")</f>
        <v>yes</v>
      </c>
      <c r="K56">
        <v>78</v>
      </c>
      <c r="L56" s="323" t="s">
        <v>773</v>
      </c>
      <c r="M56" s="323" t="s">
        <v>1020</v>
      </c>
      <c r="N56" s="323">
        <v>96</v>
      </c>
      <c r="O56" s="323" t="s">
        <v>773</v>
      </c>
      <c r="P56" t="s">
        <v>896</v>
      </c>
      <c r="Q56">
        <v>1</v>
      </c>
      <c r="R56" t="s">
        <v>936</v>
      </c>
      <c r="U56" s="323"/>
      <c r="V56" s="323"/>
    </row>
    <row r="57" spans="1:22">
      <c r="A57">
        <v>56</v>
      </c>
      <c r="B57" s="323" t="s">
        <v>723</v>
      </c>
      <c r="C57" s="323" t="s">
        <v>994</v>
      </c>
      <c r="D57" s="323">
        <v>73</v>
      </c>
      <c r="E57" s="323" t="s">
        <v>723</v>
      </c>
      <c r="F57" t="s">
        <v>881</v>
      </c>
      <c r="G57">
        <f t="shared" si="5"/>
        <v>1</v>
      </c>
      <c r="H57" t="str">
        <f>IF(COUNTIF($C$2:C57,C57)=1,"yes","no")</f>
        <v>yes</v>
      </c>
      <c r="K57">
        <v>80</v>
      </c>
      <c r="L57" s="323" t="s">
        <v>642</v>
      </c>
      <c r="M57" s="323" t="s">
        <v>1021</v>
      </c>
      <c r="N57" s="323">
        <v>99</v>
      </c>
      <c r="O57" s="323" t="s">
        <v>642</v>
      </c>
      <c r="P57" t="s">
        <v>915</v>
      </c>
      <c r="Q57">
        <v>1</v>
      </c>
      <c r="R57" t="s">
        <v>936</v>
      </c>
      <c r="U57" s="323"/>
      <c r="V57" s="323"/>
    </row>
    <row r="58" spans="1:22">
      <c r="A58" s="62">
        <v>57</v>
      </c>
      <c r="B58" s="323" t="s">
        <v>561</v>
      </c>
      <c r="C58" s="323" t="s">
        <v>995</v>
      </c>
      <c r="D58" s="323">
        <v>74</v>
      </c>
      <c r="E58" s="323" t="s">
        <v>561</v>
      </c>
      <c r="F58" t="s">
        <v>881</v>
      </c>
      <c r="G58">
        <f t="shared" si="5"/>
        <v>1</v>
      </c>
      <c r="H58" t="str">
        <f>IF(COUNTIF($C$2:C58,C58)=1,"yes","no")</f>
        <v>yes</v>
      </c>
      <c r="K58" s="62">
        <v>81</v>
      </c>
      <c r="L58" s="323" t="s">
        <v>656</v>
      </c>
      <c r="M58" s="323" t="s">
        <v>1022</v>
      </c>
      <c r="N58" s="323">
        <v>100</v>
      </c>
      <c r="O58" s="323" t="s">
        <v>656</v>
      </c>
      <c r="P58" t="s">
        <v>915</v>
      </c>
      <c r="Q58">
        <v>1</v>
      </c>
      <c r="R58" t="s">
        <v>936</v>
      </c>
      <c r="U58" s="323"/>
      <c r="V58" s="323"/>
    </row>
    <row r="59" spans="1:22">
      <c r="A59">
        <v>58</v>
      </c>
      <c r="B59" s="323" t="s">
        <v>742</v>
      </c>
      <c r="C59" s="323" t="s">
        <v>998</v>
      </c>
      <c r="D59" s="323">
        <v>75</v>
      </c>
      <c r="E59" s="323" t="s">
        <v>742</v>
      </c>
      <c r="F59" t="s">
        <v>881</v>
      </c>
      <c r="G59">
        <f t="shared" si="5"/>
        <v>1</v>
      </c>
      <c r="H59" t="str">
        <f>IF(COUNTIF($C$2:C59,C59)=1,"yes","no")</f>
        <v>yes</v>
      </c>
      <c r="K59">
        <v>82</v>
      </c>
      <c r="L59" s="323" t="s">
        <v>667</v>
      </c>
      <c r="M59" s="323" t="s">
        <v>1023</v>
      </c>
      <c r="N59" s="323">
        <v>101</v>
      </c>
      <c r="O59" s="323" t="s">
        <v>667</v>
      </c>
      <c r="P59" t="s">
        <v>915</v>
      </c>
      <c r="Q59">
        <v>1</v>
      </c>
      <c r="R59" t="s">
        <v>936</v>
      </c>
      <c r="U59" s="323"/>
      <c r="V59" s="323"/>
    </row>
    <row r="60" spans="1:22">
      <c r="A60" s="62">
        <v>59</v>
      </c>
      <c r="B60" s="323" t="s">
        <v>508</v>
      </c>
      <c r="C60" s="323" t="s">
        <v>999</v>
      </c>
      <c r="D60" s="323">
        <v>76</v>
      </c>
      <c r="E60" s="323" t="s">
        <v>508</v>
      </c>
      <c r="F60" t="s">
        <v>881</v>
      </c>
      <c r="G60">
        <f t="shared" si="5"/>
        <v>1</v>
      </c>
      <c r="H60" t="str">
        <f>IF(COUNTIF($C$2:C60,C60)=1,"yes","no")</f>
        <v>yes</v>
      </c>
      <c r="K60" s="62">
        <v>83</v>
      </c>
      <c r="L60" s="323" t="s">
        <v>446</v>
      </c>
      <c r="M60" s="323" t="s">
        <v>1024</v>
      </c>
      <c r="N60" s="323">
        <v>102</v>
      </c>
      <c r="O60" s="323" t="s">
        <v>446</v>
      </c>
      <c r="P60" t="s">
        <v>915</v>
      </c>
      <c r="Q60">
        <v>1</v>
      </c>
      <c r="R60" t="s">
        <v>936</v>
      </c>
      <c r="U60" s="323"/>
      <c r="V60" s="323"/>
    </row>
    <row r="61" spans="1:22">
      <c r="A61">
        <v>60</v>
      </c>
      <c r="B61" s="323" t="s">
        <v>564</v>
      </c>
      <c r="C61" s="323" t="s">
        <v>1001</v>
      </c>
      <c r="D61" s="323">
        <v>77</v>
      </c>
      <c r="E61" s="323" t="s">
        <v>564</v>
      </c>
      <c r="F61" t="s">
        <v>881</v>
      </c>
      <c r="G61">
        <f t="shared" si="5"/>
        <v>1</v>
      </c>
      <c r="H61" t="str">
        <f>IF(COUNTIF($C$2:C61,C61)=1,"yes","no")</f>
        <v>yes</v>
      </c>
      <c r="K61">
        <v>84</v>
      </c>
      <c r="L61" s="323" t="s">
        <v>690</v>
      </c>
      <c r="M61" s="323" t="s">
        <v>1025</v>
      </c>
      <c r="N61" s="323">
        <v>103</v>
      </c>
      <c r="O61" s="323" t="s">
        <v>690</v>
      </c>
      <c r="P61" t="s">
        <v>915</v>
      </c>
      <c r="Q61">
        <v>1</v>
      </c>
      <c r="R61" t="s">
        <v>936</v>
      </c>
      <c r="U61" s="323"/>
      <c r="V61" s="323"/>
    </row>
    <row r="62" spans="1:22">
      <c r="A62" s="62">
        <v>61</v>
      </c>
      <c r="B62" s="323" t="s">
        <v>773</v>
      </c>
      <c r="C62" s="323" t="s">
        <v>1003</v>
      </c>
      <c r="D62" s="323">
        <v>78</v>
      </c>
      <c r="E62" s="323" t="s">
        <v>773</v>
      </c>
      <c r="F62" t="s">
        <v>881</v>
      </c>
      <c r="G62">
        <f t="shared" si="5"/>
        <v>1</v>
      </c>
      <c r="H62" t="str">
        <f>IF(COUNTIF($C$2:C62,C62)=1,"yes","no")</f>
        <v>yes</v>
      </c>
      <c r="K62">
        <v>86</v>
      </c>
      <c r="L62" s="323" t="s">
        <v>713</v>
      </c>
      <c r="M62" s="323" t="s">
        <v>1026</v>
      </c>
      <c r="N62" s="323">
        <v>105</v>
      </c>
      <c r="O62" s="323" t="s">
        <v>713</v>
      </c>
      <c r="P62" t="s">
        <v>915</v>
      </c>
      <c r="Q62">
        <v>1</v>
      </c>
      <c r="R62" t="s">
        <v>936</v>
      </c>
      <c r="U62" s="323"/>
      <c r="V62" s="323"/>
    </row>
    <row r="63" spans="1:22">
      <c r="A63">
        <v>62</v>
      </c>
      <c r="B63" s="323" t="s">
        <v>642</v>
      </c>
      <c r="C63" s="323" t="s">
        <v>1004</v>
      </c>
      <c r="D63" s="323">
        <v>80</v>
      </c>
      <c r="E63" s="323" t="s">
        <v>642</v>
      </c>
      <c r="F63" t="s">
        <v>896</v>
      </c>
      <c r="G63">
        <f t="shared" si="5"/>
        <v>1</v>
      </c>
      <c r="H63" t="str">
        <f>IF(COUNTIF($C$2:C63,C63)=1,"yes","no")</f>
        <v>yes</v>
      </c>
      <c r="K63" s="62">
        <v>87</v>
      </c>
      <c r="L63" s="323" t="s">
        <v>723</v>
      </c>
      <c r="M63" s="323" t="s">
        <v>1027</v>
      </c>
      <c r="N63" s="323">
        <v>106</v>
      </c>
      <c r="O63" s="323" t="s">
        <v>723</v>
      </c>
      <c r="P63" t="s">
        <v>915</v>
      </c>
      <c r="Q63">
        <v>1</v>
      </c>
      <c r="R63" t="s">
        <v>936</v>
      </c>
      <c r="U63" s="323"/>
      <c r="V63" s="323"/>
    </row>
    <row r="64" spans="1:22">
      <c r="A64" s="62">
        <v>63</v>
      </c>
      <c r="B64" s="323" t="s">
        <v>656</v>
      </c>
      <c r="C64" s="323" t="s">
        <v>1028</v>
      </c>
      <c r="D64" s="323">
        <v>81</v>
      </c>
      <c r="E64" s="323" t="s">
        <v>656</v>
      </c>
      <c r="F64" t="s">
        <v>896</v>
      </c>
      <c r="G64">
        <f t="shared" si="5"/>
        <v>2</v>
      </c>
      <c r="H64" t="str">
        <f>IF(COUNTIF($C$2:C64,C64)=1,"yes","no")</f>
        <v>yes</v>
      </c>
      <c r="K64">
        <v>88</v>
      </c>
      <c r="L64" s="323" t="s">
        <v>561</v>
      </c>
      <c r="M64" s="323" t="s">
        <v>1029</v>
      </c>
      <c r="N64" s="323">
        <v>107</v>
      </c>
      <c r="O64" s="323" t="s">
        <v>561</v>
      </c>
      <c r="P64" t="s">
        <v>915</v>
      </c>
      <c r="Q64">
        <v>1</v>
      </c>
      <c r="R64" t="s">
        <v>936</v>
      </c>
      <c r="U64" s="323"/>
      <c r="V64" s="323"/>
    </row>
    <row r="65" spans="1:22">
      <c r="A65">
        <v>64</v>
      </c>
      <c r="B65" s="323" t="s">
        <v>446</v>
      </c>
      <c r="C65" s="323" t="s">
        <v>1005</v>
      </c>
      <c r="D65" s="323">
        <v>82</v>
      </c>
      <c r="E65" s="323" t="s">
        <v>446</v>
      </c>
      <c r="F65" t="s">
        <v>896</v>
      </c>
      <c r="G65">
        <f t="shared" si="5"/>
        <v>1</v>
      </c>
      <c r="H65" t="str">
        <f>IF(COUNTIF($C$2:C65,C65)=1,"yes","no")</f>
        <v>yes</v>
      </c>
      <c r="K65" s="62">
        <v>89</v>
      </c>
      <c r="L65" s="323" t="s">
        <v>742</v>
      </c>
      <c r="M65" s="323" t="s">
        <v>1030</v>
      </c>
      <c r="N65" s="323">
        <v>108</v>
      </c>
      <c r="O65" s="323" t="s">
        <v>742</v>
      </c>
      <c r="P65" t="s">
        <v>915</v>
      </c>
      <c r="Q65">
        <v>1</v>
      </c>
      <c r="R65" t="s">
        <v>936</v>
      </c>
      <c r="U65" s="323"/>
      <c r="V65" s="323"/>
    </row>
    <row r="66" spans="1:22">
      <c r="A66" s="62">
        <v>65</v>
      </c>
      <c r="B66" s="323" t="s">
        <v>690</v>
      </c>
      <c r="C66" s="323" t="s">
        <v>1007</v>
      </c>
      <c r="D66" s="323">
        <v>83</v>
      </c>
      <c r="E66" s="323" t="s">
        <v>690</v>
      </c>
      <c r="F66" t="s">
        <v>896</v>
      </c>
      <c r="G66">
        <f t="shared" si="5"/>
        <v>1</v>
      </c>
      <c r="H66" t="str">
        <f>IF(COUNTIF($C$2:C66,C66)=1,"yes","no")</f>
        <v>yes</v>
      </c>
      <c r="K66">
        <v>90</v>
      </c>
      <c r="L66" s="323" t="s">
        <v>752</v>
      </c>
      <c r="M66" s="323" t="s">
        <v>1031</v>
      </c>
      <c r="N66" s="323">
        <v>109</v>
      </c>
      <c r="O66" s="323" t="s">
        <v>752</v>
      </c>
      <c r="P66" t="s">
        <v>915</v>
      </c>
      <c r="Q66">
        <v>1</v>
      </c>
      <c r="R66" t="s">
        <v>936</v>
      </c>
      <c r="U66" s="323"/>
      <c r="V66" s="323"/>
    </row>
    <row r="67" spans="1:22">
      <c r="A67">
        <v>66</v>
      </c>
      <c r="B67" s="323" t="s">
        <v>516</v>
      </c>
      <c r="C67" s="323" t="s">
        <v>1008</v>
      </c>
      <c r="D67" s="323">
        <v>84</v>
      </c>
      <c r="E67" s="323" t="s">
        <v>516</v>
      </c>
      <c r="F67" t="s">
        <v>896</v>
      </c>
      <c r="G67">
        <f t="shared" ref="G67:G124" si="7">COUNTIF(C:C,C67)</f>
        <v>1</v>
      </c>
      <c r="H67" t="str">
        <f>IF(COUNTIF($C$2:C67,C67)=1,"yes","no")</f>
        <v>yes</v>
      </c>
      <c r="K67" s="62">
        <v>91</v>
      </c>
      <c r="L67" s="323" t="s">
        <v>508</v>
      </c>
      <c r="M67" s="323" t="s">
        <v>1032</v>
      </c>
      <c r="N67" s="323">
        <v>110</v>
      </c>
      <c r="O67" s="323" t="s">
        <v>508</v>
      </c>
      <c r="P67" t="s">
        <v>915</v>
      </c>
      <c r="Q67">
        <v>1</v>
      </c>
      <c r="R67" t="s">
        <v>936</v>
      </c>
      <c r="U67" s="323"/>
      <c r="V67" s="323"/>
    </row>
    <row r="68" spans="1:22">
      <c r="A68" s="62">
        <v>67</v>
      </c>
      <c r="B68" s="323" t="s">
        <v>721</v>
      </c>
      <c r="C68" s="323" t="s">
        <v>1009</v>
      </c>
      <c r="D68" s="323">
        <v>85</v>
      </c>
      <c r="E68" s="323" t="s">
        <v>721</v>
      </c>
      <c r="F68" t="s">
        <v>896</v>
      </c>
      <c r="G68">
        <f t="shared" si="7"/>
        <v>1</v>
      </c>
      <c r="H68" t="str">
        <f>IF(COUNTIF($C$2:C68,C68)=1,"yes","no")</f>
        <v>yes</v>
      </c>
      <c r="K68">
        <v>92</v>
      </c>
      <c r="L68" s="323" t="s">
        <v>564</v>
      </c>
      <c r="M68" s="323" t="s">
        <v>1033</v>
      </c>
      <c r="N68" s="323">
        <v>111</v>
      </c>
      <c r="O68" s="323" t="s">
        <v>564</v>
      </c>
      <c r="P68" t="s">
        <v>915</v>
      </c>
      <c r="Q68">
        <v>1</v>
      </c>
      <c r="R68" t="s">
        <v>936</v>
      </c>
      <c r="U68" s="323"/>
      <c r="V68" s="323"/>
    </row>
    <row r="69" spans="1:22">
      <c r="A69">
        <v>68</v>
      </c>
      <c r="B69" s="323" t="s">
        <v>710</v>
      </c>
      <c r="C69" s="323" t="s">
        <v>1034</v>
      </c>
      <c r="D69" s="323">
        <v>86</v>
      </c>
      <c r="E69" s="323" t="s">
        <v>710</v>
      </c>
      <c r="F69" t="s">
        <v>896</v>
      </c>
      <c r="G69">
        <f t="shared" si="7"/>
        <v>2</v>
      </c>
      <c r="H69" t="str">
        <f>IF(COUNTIF($C$2:C69,C69)=1,"yes","no")</f>
        <v>yes</v>
      </c>
      <c r="K69" s="62">
        <v>93</v>
      </c>
      <c r="L69" s="323" t="s">
        <v>773</v>
      </c>
      <c r="M69" s="323" t="s">
        <v>1035</v>
      </c>
      <c r="N69" s="323">
        <v>112</v>
      </c>
      <c r="O69" s="323" t="s">
        <v>773</v>
      </c>
      <c r="P69" t="s">
        <v>915</v>
      </c>
      <c r="Q69">
        <v>1</v>
      </c>
      <c r="R69" t="s">
        <v>936</v>
      </c>
      <c r="U69" s="323"/>
      <c r="V69" s="323"/>
    </row>
    <row r="70" spans="1:22">
      <c r="A70" s="62">
        <v>69</v>
      </c>
      <c r="B70" s="323" t="s">
        <v>740</v>
      </c>
      <c r="C70" s="323" t="s">
        <v>1010</v>
      </c>
      <c r="D70" s="323">
        <v>87</v>
      </c>
      <c r="E70" s="323" t="s">
        <v>740</v>
      </c>
      <c r="F70" t="s">
        <v>896</v>
      </c>
      <c r="G70">
        <f t="shared" si="7"/>
        <v>1</v>
      </c>
      <c r="H70" t="str">
        <f>IF(COUNTIF($C$2:C70,C70)=1,"yes","no")</f>
        <v>yes</v>
      </c>
      <c r="K70" s="62">
        <v>95</v>
      </c>
      <c r="L70" s="323" t="s">
        <v>642</v>
      </c>
      <c r="M70" s="323" t="s">
        <v>1036</v>
      </c>
      <c r="N70" s="323">
        <v>8</v>
      </c>
      <c r="O70" s="323" t="s">
        <v>941</v>
      </c>
      <c r="P70" s="323" t="s">
        <v>557</v>
      </c>
      <c r="Q70">
        <v>1</v>
      </c>
      <c r="R70" t="s">
        <v>936</v>
      </c>
      <c r="U70" s="323"/>
      <c r="V70" s="323"/>
    </row>
    <row r="71" spans="1:22">
      <c r="A71">
        <v>70</v>
      </c>
      <c r="B71" s="323" t="s">
        <v>713</v>
      </c>
      <c r="C71" s="323" t="s">
        <v>1011</v>
      </c>
      <c r="D71" s="323">
        <v>88</v>
      </c>
      <c r="E71" s="323" t="s">
        <v>713</v>
      </c>
      <c r="F71" t="s">
        <v>896</v>
      </c>
      <c r="G71">
        <f t="shared" si="7"/>
        <v>1</v>
      </c>
      <c r="H71" t="str">
        <f>IF(COUNTIF($C$2:C71,C71)=1,"yes","no")</f>
        <v>yes</v>
      </c>
      <c r="K71">
        <v>108</v>
      </c>
      <c r="L71" s="323" t="s">
        <v>516</v>
      </c>
      <c r="M71" s="323" t="s">
        <v>1037</v>
      </c>
      <c r="N71" s="323">
        <v>23</v>
      </c>
      <c r="O71" s="323" t="s">
        <v>967</v>
      </c>
      <c r="P71" s="323" t="s">
        <v>557</v>
      </c>
      <c r="Q71">
        <v>1</v>
      </c>
      <c r="R71" t="s">
        <v>936</v>
      </c>
      <c r="U71" s="323"/>
      <c r="V71" s="323"/>
    </row>
    <row r="72" spans="1:22">
      <c r="A72" s="62">
        <v>71</v>
      </c>
      <c r="B72" s="323" t="s">
        <v>723</v>
      </c>
      <c r="C72" s="323" t="s">
        <v>1012</v>
      </c>
      <c r="D72" s="323">
        <v>89</v>
      </c>
      <c r="E72" s="323" t="s">
        <v>723</v>
      </c>
      <c r="F72" t="s">
        <v>896</v>
      </c>
      <c r="G72">
        <f t="shared" si="7"/>
        <v>1</v>
      </c>
      <c r="H72" t="str">
        <f>IF(COUNTIF($C$2:C72,C72)=1,"yes","no")</f>
        <v>yes</v>
      </c>
      <c r="K72" s="62">
        <v>109</v>
      </c>
      <c r="L72" s="323" t="s">
        <v>721</v>
      </c>
      <c r="M72" s="323" t="s">
        <v>1038</v>
      </c>
      <c r="N72" s="323">
        <v>25</v>
      </c>
      <c r="O72" s="323" t="s">
        <v>971</v>
      </c>
      <c r="P72" s="323" t="s">
        <v>557</v>
      </c>
      <c r="Q72">
        <v>1</v>
      </c>
      <c r="R72" t="s">
        <v>936</v>
      </c>
      <c r="U72" s="323"/>
      <c r="V72" s="323"/>
    </row>
    <row r="73" spans="1:22">
      <c r="A73">
        <v>72</v>
      </c>
      <c r="B73" s="323" t="s">
        <v>766</v>
      </c>
      <c r="C73" s="323" t="s">
        <v>1013</v>
      </c>
      <c r="D73" s="323">
        <v>90</v>
      </c>
      <c r="E73" s="323" t="s">
        <v>766</v>
      </c>
      <c r="F73" t="s">
        <v>896</v>
      </c>
      <c r="G73">
        <f t="shared" si="7"/>
        <v>1</v>
      </c>
      <c r="H73" t="str">
        <f>IF(COUNTIF($C$2:C73,C73)=1,"yes","no")</f>
        <v>yes</v>
      </c>
      <c r="K73" s="62">
        <v>113</v>
      </c>
      <c r="L73" s="323" t="s">
        <v>713</v>
      </c>
      <c r="M73" s="323" t="s">
        <v>1039</v>
      </c>
      <c r="N73" s="323">
        <v>29</v>
      </c>
      <c r="O73" s="323" t="s">
        <v>713</v>
      </c>
      <c r="P73" s="323" t="s">
        <v>557</v>
      </c>
      <c r="Q73">
        <v>1</v>
      </c>
      <c r="R73" t="s">
        <v>936</v>
      </c>
      <c r="U73" s="323"/>
      <c r="V73" s="323"/>
    </row>
    <row r="74" spans="1:22">
      <c r="A74" s="62">
        <v>73</v>
      </c>
      <c r="B74" s="323" t="s">
        <v>775</v>
      </c>
      <c r="C74" s="323" t="s">
        <v>1014</v>
      </c>
      <c r="D74" s="323">
        <v>91</v>
      </c>
      <c r="E74" s="323" t="s">
        <v>775</v>
      </c>
      <c r="F74" t="s">
        <v>896</v>
      </c>
      <c r="G74">
        <f t="shared" si="7"/>
        <v>1</v>
      </c>
      <c r="H74" t="str">
        <f>IF(COUNTIF($C$2:C74,C74)=1,"yes","no")</f>
        <v>yes</v>
      </c>
      <c r="K74">
        <v>116</v>
      </c>
      <c r="L74" s="323" t="s">
        <v>775</v>
      </c>
      <c r="M74" s="323" t="s">
        <v>1040</v>
      </c>
      <c r="N74" s="323">
        <v>32</v>
      </c>
      <c r="O74" s="323" t="s">
        <v>985</v>
      </c>
      <c r="P74" s="323" t="s">
        <v>557</v>
      </c>
      <c r="Q74">
        <v>1</v>
      </c>
      <c r="R74" t="s">
        <v>936</v>
      </c>
      <c r="U74" s="323"/>
      <c r="V74" s="323"/>
    </row>
    <row r="75" spans="1:22">
      <c r="A75">
        <v>74</v>
      </c>
      <c r="B75" s="323" t="s">
        <v>561</v>
      </c>
      <c r="C75" s="323" t="s">
        <v>1015</v>
      </c>
      <c r="D75" s="323">
        <v>92</v>
      </c>
      <c r="E75" s="323" t="s">
        <v>561</v>
      </c>
      <c r="F75" t="s">
        <v>896</v>
      </c>
      <c r="G75">
        <f t="shared" si="7"/>
        <v>1</v>
      </c>
      <c r="H75" t="str">
        <f>IF(COUNTIF($C$2:C75,C75)=1,"yes","no")</f>
        <v>yes</v>
      </c>
      <c r="K75">
        <v>120</v>
      </c>
      <c r="L75" s="323" t="s">
        <v>508</v>
      </c>
      <c r="M75" s="323" t="s">
        <v>1041</v>
      </c>
      <c r="N75" s="323">
        <v>37</v>
      </c>
      <c r="O75" s="323" t="s">
        <v>992</v>
      </c>
      <c r="P75" s="323" t="s">
        <v>557</v>
      </c>
      <c r="Q75">
        <v>1</v>
      </c>
      <c r="R75" t="s">
        <v>936</v>
      </c>
      <c r="U75" s="323"/>
      <c r="V75" s="323"/>
    </row>
    <row r="76" spans="1:22">
      <c r="A76" s="62">
        <v>75</v>
      </c>
      <c r="B76" s="323" t="s">
        <v>752</v>
      </c>
      <c r="C76" s="323" t="s">
        <v>1016</v>
      </c>
      <c r="D76" s="323">
        <v>93</v>
      </c>
      <c r="E76" s="323" t="s">
        <v>752</v>
      </c>
      <c r="F76" t="s">
        <v>896</v>
      </c>
      <c r="G76">
        <f t="shared" si="7"/>
        <v>1</v>
      </c>
      <c r="H76" t="str">
        <f>IF(COUNTIF($C$2:C76,C76)=1,"yes","no")</f>
        <v>yes</v>
      </c>
      <c r="K76">
        <v>122</v>
      </c>
      <c r="L76" s="323" t="s">
        <v>806</v>
      </c>
      <c r="M76" s="323" t="s">
        <v>1042</v>
      </c>
      <c r="N76" s="323">
        <v>40</v>
      </c>
      <c r="O76" s="323" t="s">
        <v>996</v>
      </c>
      <c r="P76" s="323" t="s">
        <v>557</v>
      </c>
      <c r="Q76">
        <v>1</v>
      </c>
      <c r="R76" t="s">
        <v>936</v>
      </c>
      <c r="U76" s="323"/>
      <c r="V76" s="323"/>
    </row>
    <row r="77" spans="1:22">
      <c r="A77">
        <v>76</v>
      </c>
      <c r="B77" s="323" t="s">
        <v>508</v>
      </c>
      <c r="C77" s="323" t="s">
        <v>1017</v>
      </c>
      <c r="D77" s="323">
        <v>94</v>
      </c>
      <c r="E77" s="323" t="s">
        <v>508</v>
      </c>
      <c r="F77" t="s">
        <v>896</v>
      </c>
      <c r="G77">
        <f t="shared" si="7"/>
        <v>1</v>
      </c>
      <c r="H77" t="str">
        <f>IF(COUNTIF($C$2:C77,C77)=1,"yes","no")</f>
        <v>yes</v>
      </c>
      <c r="K77">
        <v>2</v>
      </c>
      <c r="L77" s="323" t="s">
        <v>654</v>
      </c>
      <c r="M77" s="323" t="s">
        <v>937</v>
      </c>
      <c r="N77" s="323">
        <v>9</v>
      </c>
      <c r="O77" s="323" t="s">
        <v>654</v>
      </c>
      <c r="P77" s="62" t="s">
        <v>644</v>
      </c>
      <c r="Q77">
        <v>2</v>
      </c>
      <c r="R77" t="s">
        <v>936</v>
      </c>
      <c r="U77" s="323"/>
      <c r="V77" s="323"/>
    </row>
    <row r="78" spans="1:22">
      <c r="A78" s="62">
        <v>77</v>
      </c>
      <c r="B78" s="323" t="s">
        <v>564</v>
      </c>
      <c r="C78" s="323" t="s">
        <v>1019</v>
      </c>
      <c r="D78" s="323">
        <v>95</v>
      </c>
      <c r="E78" s="323" t="s">
        <v>564</v>
      </c>
      <c r="F78" t="s">
        <v>896</v>
      </c>
      <c r="G78">
        <f t="shared" si="7"/>
        <v>1</v>
      </c>
      <c r="H78" t="str">
        <f>IF(COUNTIF($C$2:C78,C78)=1,"yes","no")</f>
        <v>yes</v>
      </c>
      <c r="K78" s="62">
        <v>3</v>
      </c>
      <c r="L78" s="323" t="s">
        <v>513</v>
      </c>
      <c r="M78" s="323" t="s">
        <v>939</v>
      </c>
      <c r="N78" s="323">
        <v>10</v>
      </c>
      <c r="O78" s="323" t="s">
        <v>513</v>
      </c>
      <c r="P78" s="62" t="s">
        <v>644</v>
      </c>
      <c r="Q78">
        <v>2</v>
      </c>
      <c r="R78" t="s">
        <v>936</v>
      </c>
      <c r="U78" s="323"/>
      <c r="V78" s="323"/>
    </row>
    <row r="79" spans="1:22">
      <c r="A79">
        <v>78</v>
      </c>
      <c r="B79" s="323" t="s">
        <v>773</v>
      </c>
      <c r="C79" s="323" t="s">
        <v>1020</v>
      </c>
      <c r="D79" s="323">
        <v>96</v>
      </c>
      <c r="E79" s="323" t="s">
        <v>773</v>
      </c>
      <c r="F79" t="s">
        <v>896</v>
      </c>
      <c r="G79">
        <f t="shared" si="7"/>
        <v>1</v>
      </c>
      <c r="H79" t="str">
        <f>IF(COUNTIF($C$2:C79,C79)=1,"yes","no")</f>
        <v>yes</v>
      </c>
      <c r="K79">
        <v>4</v>
      </c>
      <c r="L79" s="323" t="s">
        <v>676</v>
      </c>
      <c r="M79" s="323" t="s">
        <v>942</v>
      </c>
      <c r="N79" s="323">
        <v>11</v>
      </c>
      <c r="O79" s="323" t="s">
        <v>676</v>
      </c>
      <c r="P79" s="62" t="s">
        <v>644</v>
      </c>
      <c r="Q79">
        <v>2</v>
      </c>
      <c r="R79" t="s">
        <v>936</v>
      </c>
      <c r="U79" s="323"/>
      <c r="V79" s="323"/>
    </row>
    <row r="80" spans="1:22">
      <c r="A80" s="62">
        <v>79</v>
      </c>
      <c r="B80" s="323" t="s">
        <v>648</v>
      </c>
      <c r="C80" s="323" t="s">
        <v>1043</v>
      </c>
      <c r="D80" s="323">
        <v>98</v>
      </c>
      <c r="E80" s="323" t="s">
        <v>648</v>
      </c>
      <c r="F80" t="s">
        <v>915</v>
      </c>
      <c r="G80">
        <f t="shared" si="7"/>
        <v>2</v>
      </c>
      <c r="H80" t="str">
        <f>IF(COUNTIF($C$2:C80,C80)=1,"yes","no")</f>
        <v>yes</v>
      </c>
      <c r="K80" s="62">
        <v>5</v>
      </c>
      <c r="L80" s="323" t="s">
        <v>687</v>
      </c>
      <c r="M80" s="323" t="s">
        <v>944</v>
      </c>
      <c r="N80" s="323">
        <v>12</v>
      </c>
      <c r="O80" s="323" t="s">
        <v>687</v>
      </c>
      <c r="P80" s="62" t="s">
        <v>644</v>
      </c>
      <c r="Q80">
        <v>2</v>
      </c>
      <c r="R80" t="s">
        <v>936</v>
      </c>
      <c r="U80" s="323"/>
      <c r="V80" s="323"/>
    </row>
    <row r="81" spans="1:22">
      <c r="A81">
        <v>80</v>
      </c>
      <c r="B81" s="323" t="s">
        <v>642</v>
      </c>
      <c r="C81" s="323" t="s">
        <v>1021</v>
      </c>
      <c r="D81" s="323">
        <v>99</v>
      </c>
      <c r="E81" s="323" t="s">
        <v>642</v>
      </c>
      <c r="F81" t="s">
        <v>915</v>
      </c>
      <c r="G81">
        <f t="shared" si="7"/>
        <v>1</v>
      </c>
      <c r="H81" t="str">
        <f>IF(COUNTIF($C$2:C81,C81)=1,"yes","no")</f>
        <v>yes</v>
      </c>
      <c r="K81" s="62">
        <v>7</v>
      </c>
      <c r="L81" s="323" t="s">
        <v>707</v>
      </c>
      <c r="M81" s="323" t="s">
        <v>947</v>
      </c>
      <c r="N81" s="323">
        <v>15</v>
      </c>
      <c r="O81" s="323" t="s">
        <v>707</v>
      </c>
      <c r="P81" s="62" t="s">
        <v>644</v>
      </c>
      <c r="Q81">
        <v>2</v>
      </c>
      <c r="R81" t="s">
        <v>936</v>
      </c>
      <c r="U81" s="323"/>
      <c r="V81" s="323"/>
    </row>
    <row r="82" spans="1:22">
      <c r="A82" s="62">
        <v>81</v>
      </c>
      <c r="B82" s="323" t="s">
        <v>656</v>
      </c>
      <c r="C82" s="323" t="s">
        <v>1022</v>
      </c>
      <c r="D82" s="323">
        <v>100</v>
      </c>
      <c r="E82" s="323" t="s">
        <v>656</v>
      </c>
      <c r="F82" t="s">
        <v>915</v>
      </c>
      <c r="G82">
        <f t="shared" si="7"/>
        <v>1</v>
      </c>
      <c r="H82" t="str">
        <f>IF(COUNTIF($C$2:C82,C82)=1,"yes","no")</f>
        <v>yes</v>
      </c>
      <c r="K82">
        <v>8</v>
      </c>
      <c r="L82" s="323" t="s">
        <v>667</v>
      </c>
      <c r="M82" s="323" t="s">
        <v>949</v>
      </c>
      <c r="N82" s="323">
        <v>16</v>
      </c>
      <c r="O82" s="323" t="s">
        <v>667</v>
      </c>
      <c r="P82" s="62" t="s">
        <v>644</v>
      </c>
      <c r="Q82">
        <v>2</v>
      </c>
      <c r="R82" t="s">
        <v>936</v>
      </c>
      <c r="U82" s="323"/>
      <c r="V82" s="323"/>
    </row>
    <row r="83" spans="1:22">
      <c r="A83">
        <v>82</v>
      </c>
      <c r="B83" s="323" t="s">
        <v>667</v>
      </c>
      <c r="C83" s="323" t="s">
        <v>1023</v>
      </c>
      <c r="D83" s="323">
        <v>101</v>
      </c>
      <c r="E83" s="323" t="s">
        <v>667</v>
      </c>
      <c r="F83" t="s">
        <v>915</v>
      </c>
      <c r="G83">
        <f t="shared" si="7"/>
        <v>1</v>
      </c>
      <c r="H83" t="str">
        <f>IF(COUNTIF($C$2:C83,C83)=1,"yes","no")</f>
        <v>yes</v>
      </c>
      <c r="K83" s="62">
        <v>9</v>
      </c>
      <c r="L83" s="323" t="s">
        <v>728</v>
      </c>
      <c r="M83" s="323" t="s">
        <v>951</v>
      </c>
      <c r="N83" s="323">
        <v>17</v>
      </c>
      <c r="O83" s="323" t="s">
        <v>728</v>
      </c>
      <c r="P83" s="62" t="s">
        <v>644</v>
      </c>
      <c r="Q83">
        <v>2</v>
      </c>
      <c r="R83" t="s">
        <v>936</v>
      </c>
      <c r="U83" s="323"/>
      <c r="V83" s="323"/>
    </row>
    <row r="84" spans="1:22">
      <c r="A84" s="62">
        <v>83</v>
      </c>
      <c r="B84" s="323" t="s">
        <v>446</v>
      </c>
      <c r="C84" s="323" t="s">
        <v>1024</v>
      </c>
      <c r="D84" s="323">
        <v>102</v>
      </c>
      <c r="E84" s="323" t="s">
        <v>446</v>
      </c>
      <c r="F84" t="s">
        <v>915</v>
      </c>
      <c r="G84">
        <f t="shared" si="7"/>
        <v>1</v>
      </c>
      <c r="H84" t="str">
        <f>IF(COUNTIF($C$2:C84,C84)=1,"yes","no")</f>
        <v>yes</v>
      </c>
      <c r="K84">
        <v>10</v>
      </c>
      <c r="L84" s="323" t="s">
        <v>678</v>
      </c>
      <c r="M84" s="323" t="s">
        <v>953</v>
      </c>
      <c r="N84" s="323">
        <v>18</v>
      </c>
      <c r="O84" s="323" t="s">
        <v>745</v>
      </c>
      <c r="P84" s="62" t="s">
        <v>644</v>
      </c>
      <c r="Q84">
        <v>2</v>
      </c>
      <c r="R84" t="s">
        <v>936</v>
      </c>
      <c r="U84" s="323"/>
      <c r="V84" s="323"/>
    </row>
    <row r="85" spans="1:22">
      <c r="A85">
        <v>84</v>
      </c>
      <c r="B85" s="323" t="s">
        <v>690</v>
      </c>
      <c r="C85" s="323" t="s">
        <v>1025</v>
      </c>
      <c r="D85" s="323">
        <v>103</v>
      </c>
      <c r="E85" s="323" t="s">
        <v>690</v>
      </c>
      <c r="F85" t="s">
        <v>915</v>
      </c>
      <c r="G85">
        <f t="shared" si="7"/>
        <v>1</v>
      </c>
      <c r="H85" t="str">
        <f>IF(COUNTIF($C$2:C85,C85)=1,"yes","no")</f>
        <v>yes</v>
      </c>
      <c r="K85" s="62">
        <v>11</v>
      </c>
      <c r="L85" s="323" t="s">
        <v>446</v>
      </c>
      <c r="M85" s="323" t="s">
        <v>955</v>
      </c>
      <c r="N85" s="323">
        <v>19</v>
      </c>
      <c r="O85" s="323" t="s">
        <v>446</v>
      </c>
      <c r="P85" s="62" t="s">
        <v>644</v>
      </c>
      <c r="Q85">
        <v>2</v>
      </c>
      <c r="R85" t="s">
        <v>936</v>
      </c>
      <c r="U85" s="323"/>
      <c r="V85" s="323"/>
    </row>
    <row r="86" spans="1:22">
      <c r="A86" s="62">
        <v>85</v>
      </c>
      <c r="B86" s="323" t="s">
        <v>710</v>
      </c>
      <c r="C86" s="323" t="s">
        <v>1034</v>
      </c>
      <c r="D86" s="323">
        <v>86</v>
      </c>
      <c r="E86" s="323" t="s">
        <v>710</v>
      </c>
      <c r="F86" t="s">
        <v>915</v>
      </c>
      <c r="G86">
        <f t="shared" si="7"/>
        <v>2</v>
      </c>
      <c r="H86" t="str">
        <f>IF(COUNTIF($C$2:C86,C86)=1,"yes","no")</f>
        <v>no</v>
      </c>
      <c r="K86">
        <v>12</v>
      </c>
      <c r="L86" s="323" t="s">
        <v>690</v>
      </c>
      <c r="M86" s="323" t="s">
        <v>957</v>
      </c>
      <c r="N86" s="323">
        <v>21</v>
      </c>
      <c r="O86" s="323" t="s">
        <v>690</v>
      </c>
      <c r="P86" s="62" t="s">
        <v>644</v>
      </c>
      <c r="Q86">
        <v>2</v>
      </c>
      <c r="R86" t="s">
        <v>936</v>
      </c>
      <c r="U86" s="323"/>
      <c r="V86" s="323"/>
    </row>
    <row r="87" spans="1:22">
      <c r="A87">
        <v>86</v>
      </c>
      <c r="B87" s="323" t="s">
        <v>713</v>
      </c>
      <c r="C87" s="323" t="s">
        <v>1026</v>
      </c>
      <c r="D87" s="323">
        <v>105</v>
      </c>
      <c r="E87" s="323" t="s">
        <v>713</v>
      </c>
      <c r="F87" t="s">
        <v>915</v>
      </c>
      <c r="G87">
        <f t="shared" si="7"/>
        <v>1</v>
      </c>
      <c r="H87" t="str">
        <f>IF(COUNTIF($C$2:C87,C87)=1,"yes","no")</f>
        <v>yes</v>
      </c>
      <c r="K87">
        <v>16</v>
      </c>
      <c r="L87" s="323" t="s">
        <v>962</v>
      </c>
      <c r="M87" s="323" t="s">
        <v>963</v>
      </c>
      <c r="N87" s="323">
        <v>27</v>
      </c>
      <c r="O87" s="323" t="s">
        <v>962</v>
      </c>
      <c r="P87" s="62" t="s">
        <v>644</v>
      </c>
      <c r="Q87">
        <v>2</v>
      </c>
      <c r="R87" t="s">
        <v>936</v>
      </c>
      <c r="U87" s="323"/>
      <c r="V87" s="323"/>
    </row>
    <row r="88" spans="1:22">
      <c r="A88" s="62">
        <v>87</v>
      </c>
      <c r="B88" s="323" t="s">
        <v>723</v>
      </c>
      <c r="C88" s="323" t="s">
        <v>1027</v>
      </c>
      <c r="D88" s="323">
        <v>106</v>
      </c>
      <c r="E88" s="323" t="s">
        <v>723</v>
      </c>
      <c r="F88" t="s">
        <v>915</v>
      </c>
      <c r="G88">
        <f t="shared" si="7"/>
        <v>1</v>
      </c>
      <c r="H88" t="str">
        <f>IF(COUNTIF($C$2:C88,C88)=1,"yes","no")</f>
        <v>yes</v>
      </c>
      <c r="K88">
        <v>20</v>
      </c>
      <c r="L88" s="323" t="s">
        <v>561</v>
      </c>
      <c r="M88" s="323" t="s">
        <v>969</v>
      </c>
      <c r="N88" s="323">
        <v>33</v>
      </c>
      <c r="O88" s="323" t="s">
        <v>561</v>
      </c>
      <c r="P88" s="62" t="s">
        <v>644</v>
      </c>
      <c r="Q88">
        <v>2</v>
      </c>
      <c r="R88" t="s">
        <v>936</v>
      </c>
      <c r="U88" s="323"/>
      <c r="V88" s="323"/>
    </row>
    <row r="89" spans="1:22">
      <c r="A89">
        <v>88</v>
      </c>
      <c r="B89" s="323" t="s">
        <v>561</v>
      </c>
      <c r="C89" s="323" t="s">
        <v>1029</v>
      </c>
      <c r="D89" s="323">
        <v>107</v>
      </c>
      <c r="E89" s="323" t="s">
        <v>561</v>
      </c>
      <c r="F89" t="s">
        <v>915</v>
      </c>
      <c r="G89">
        <f t="shared" si="7"/>
        <v>1</v>
      </c>
      <c r="H89" t="str">
        <f>IF(COUNTIF($C$2:C89,C89)=1,"yes","no")</f>
        <v>yes</v>
      </c>
      <c r="K89" s="62">
        <v>21</v>
      </c>
      <c r="L89" s="323" t="s">
        <v>742</v>
      </c>
      <c r="M89" s="323" t="s">
        <v>972</v>
      </c>
      <c r="N89" s="323">
        <v>34</v>
      </c>
      <c r="O89" s="323" t="s">
        <v>742</v>
      </c>
      <c r="P89" s="62" t="s">
        <v>644</v>
      </c>
      <c r="Q89">
        <v>2</v>
      </c>
      <c r="R89" t="s">
        <v>936</v>
      </c>
      <c r="U89" s="323"/>
      <c r="V89" s="323"/>
    </row>
    <row r="90" spans="1:22">
      <c r="A90" s="62">
        <v>89</v>
      </c>
      <c r="B90" s="323" t="s">
        <v>742</v>
      </c>
      <c r="C90" s="323" t="s">
        <v>1030</v>
      </c>
      <c r="D90" s="323">
        <v>108</v>
      </c>
      <c r="E90" s="323" t="s">
        <v>742</v>
      </c>
      <c r="F90" t="s">
        <v>915</v>
      </c>
      <c r="G90">
        <f t="shared" si="7"/>
        <v>1</v>
      </c>
      <c r="H90" t="str">
        <f>IF(COUNTIF($C$2:C90,C90)=1,"yes","no")</f>
        <v>yes</v>
      </c>
      <c r="K90">
        <v>22</v>
      </c>
      <c r="L90" s="323" t="s">
        <v>752</v>
      </c>
      <c r="M90" s="323" t="s">
        <v>975</v>
      </c>
      <c r="N90" s="323">
        <v>35</v>
      </c>
      <c r="O90" s="323" t="s">
        <v>752</v>
      </c>
      <c r="P90" s="62" t="s">
        <v>644</v>
      </c>
      <c r="Q90">
        <v>2</v>
      </c>
      <c r="R90" t="s">
        <v>936</v>
      </c>
      <c r="U90" s="323"/>
      <c r="V90" s="323"/>
    </row>
    <row r="91" spans="1:22">
      <c r="A91">
        <v>90</v>
      </c>
      <c r="B91" s="323" t="s">
        <v>752</v>
      </c>
      <c r="C91" s="323" t="s">
        <v>1031</v>
      </c>
      <c r="D91" s="323">
        <v>109</v>
      </c>
      <c r="E91" s="323" t="s">
        <v>752</v>
      </c>
      <c r="F91" t="s">
        <v>915</v>
      </c>
      <c r="G91">
        <f t="shared" si="7"/>
        <v>1</v>
      </c>
      <c r="H91" t="str">
        <f>IF(COUNTIF($C$2:C91,C91)=1,"yes","no")</f>
        <v>yes</v>
      </c>
      <c r="K91">
        <v>24</v>
      </c>
      <c r="L91" s="323" t="s">
        <v>564</v>
      </c>
      <c r="M91" s="323" t="s">
        <v>978</v>
      </c>
      <c r="N91" s="323">
        <v>38</v>
      </c>
      <c r="O91" s="323" t="s">
        <v>564</v>
      </c>
      <c r="P91" s="62" t="s">
        <v>644</v>
      </c>
      <c r="Q91">
        <v>2</v>
      </c>
      <c r="R91" t="s">
        <v>936</v>
      </c>
      <c r="U91" s="323"/>
      <c r="V91" s="323"/>
    </row>
    <row r="92" spans="1:22">
      <c r="A92" s="62">
        <v>91</v>
      </c>
      <c r="B92" s="323" t="s">
        <v>508</v>
      </c>
      <c r="C92" s="323" t="s">
        <v>1032</v>
      </c>
      <c r="D92" s="323">
        <v>110</v>
      </c>
      <c r="E92" s="323" t="s">
        <v>508</v>
      </c>
      <c r="F92" t="s">
        <v>915</v>
      </c>
      <c r="G92">
        <f t="shared" si="7"/>
        <v>1</v>
      </c>
      <c r="H92" t="str">
        <f>IF(COUNTIF($C$2:C92,C92)=1,"yes","no")</f>
        <v>yes</v>
      </c>
      <c r="K92">
        <v>26</v>
      </c>
      <c r="L92" s="323" t="s">
        <v>773</v>
      </c>
      <c r="M92" s="323" t="s">
        <v>981</v>
      </c>
      <c r="N92" s="323">
        <v>41</v>
      </c>
      <c r="O92" s="323" t="s">
        <v>773</v>
      </c>
      <c r="P92" s="62" t="s">
        <v>644</v>
      </c>
      <c r="Q92">
        <v>2</v>
      </c>
      <c r="R92" t="s">
        <v>936</v>
      </c>
      <c r="U92" s="323"/>
      <c r="V92" s="323"/>
    </row>
    <row r="93" spans="1:22">
      <c r="A93">
        <v>92</v>
      </c>
      <c r="B93" s="323" t="s">
        <v>564</v>
      </c>
      <c r="C93" s="323" t="s">
        <v>1033</v>
      </c>
      <c r="D93" s="323">
        <v>111</v>
      </c>
      <c r="E93" s="323" t="s">
        <v>564</v>
      </c>
      <c r="F93" t="s">
        <v>915</v>
      </c>
      <c r="G93">
        <f t="shared" si="7"/>
        <v>1</v>
      </c>
      <c r="H93" t="str">
        <f>IF(COUNTIF($C$2:C93,C93)=1,"yes","no")</f>
        <v>yes</v>
      </c>
      <c r="K93" s="62">
        <v>33</v>
      </c>
      <c r="L93" s="323" t="s">
        <v>700</v>
      </c>
      <c r="M93" s="323" t="s">
        <v>990</v>
      </c>
      <c r="N93" s="323">
        <v>49</v>
      </c>
      <c r="O93" s="323" t="s">
        <v>700</v>
      </c>
      <c r="P93" t="s">
        <v>827</v>
      </c>
      <c r="Q93">
        <v>2</v>
      </c>
      <c r="R93" t="s">
        <v>936</v>
      </c>
      <c r="U93" s="323"/>
      <c r="V93" s="323"/>
    </row>
    <row r="94" spans="1:22">
      <c r="A94" s="62">
        <v>93</v>
      </c>
      <c r="B94" s="323" t="s">
        <v>773</v>
      </c>
      <c r="C94" s="323" t="s">
        <v>1035</v>
      </c>
      <c r="D94" s="323">
        <v>112</v>
      </c>
      <c r="E94" s="323" t="s">
        <v>773</v>
      </c>
      <c r="F94" t="s">
        <v>915</v>
      </c>
      <c r="G94">
        <f t="shared" si="7"/>
        <v>1</v>
      </c>
      <c r="H94" t="str">
        <f>IF(COUNTIF($C$2:C94,C94)=1,"yes","no")</f>
        <v>yes</v>
      </c>
      <c r="K94" s="62">
        <v>37</v>
      </c>
      <c r="L94" s="323" t="s">
        <v>740</v>
      </c>
      <c r="M94" s="323" t="s">
        <v>997</v>
      </c>
      <c r="N94" s="323">
        <v>53</v>
      </c>
      <c r="O94" s="323" t="s">
        <v>740</v>
      </c>
      <c r="P94" t="s">
        <v>827</v>
      </c>
      <c r="Q94">
        <v>2</v>
      </c>
      <c r="R94" t="s">
        <v>936</v>
      </c>
      <c r="U94" s="323"/>
      <c r="V94" s="323"/>
    </row>
    <row r="95" spans="1:22">
      <c r="A95">
        <v>94</v>
      </c>
      <c r="B95" s="323" t="s">
        <v>648</v>
      </c>
      <c r="C95" s="323" t="s">
        <v>1043</v>
      </c>
      <c r="D95" s="323">
        <v>98</v>
      </c>
      <c r="E95" s="323" t="s">
        <v>648</v>
      </c>
      <c r="F95" s="323" t="s">
        <v>557</v>
      </c>
      <c r="G95">
        <f t="shared" si="7"/>
        <v>2</v>
      </c>
      <c r="H95" t="str">
        <f>IF(COUNTIF($C$2:C95,C95)=1,"yes","no")</f>
        <v>no</v>
      </c>
      <c r="K95" s="62">
        <v>39</v>
      </c>
      <c r="L95" s="323" t="s">
        <v>723</v>
      </c>
      <c r="M95" s="323" t="s">
        <v>1000</v>
      </c>
      <c r="N95" s="323">
        <v>55</v>
      </c>
      <c r="O95" s="323" t="s">
        <v>723</v>
      </c>
      <c r="P95" t="s">
        <v>827</v>
      </c>
      <c r="Q95">
        <v>2</v>
      </c>
      <c r="R95" t="s">
        <v>936</v>
      </c>
      <c r="U95" s="323"/>
      <c r="V95" s="323"/>
    </row>
    <row r="96" spans="1:22">
      <c r="A96" s="62">
        <v>95</v>
      </c>
      <c r="B96" s="323" t="s">
        <v>642</v>
      </c>
      <c r="C96" s="323" t="s">
        <v>1036</v>
      </c>
      <c r="D96" s="323">
        <v>8</v>
      </c>
      <c r="E96" s="323" t="s">
        <v>941</v>
      </c>
      <c r="F96" s="323" t="s">
        <v>557</v>
      </c>
      <c r="G96">
        <f t="shared" si="7"/>
        <v>1</v>
      </c>
      <c r="H96" t="str">
        <f>IF(COUNTIF($C$2:C96,C96)=1,"yes","no")</f>
        <v>yes</v>
      </c>
      <c r="K96">
        <v>40</v>
      </c>
      <c r="L96" s="323" t="s">
        <v>766</v>
      </c>
      <c r="M96" s="323" t="s">
        <v>1002</v>
      </c>
      <c r="N96" s="323">
        <v>56</v>
      </c>
      <c r="O96" s="323" t="s">
        <v>766</v>
      </c>
      <c r="P96" t="s">
        <v>827</v>
      </c>
      <c r="Q96">
        <v>2</v>
      </c>
      <c r="R96" t="s">
        <v>936</v>
      </c>
      <c r="U96" s="323"/>
      <c r="V96" s="323"/>
    </row>
    <row r="97" spans="1:22">
      <c r="A97">
        <v>96</v>
      </c>
      <c r="B97" s="323" t="s">
        <v>654</v>
      </c>
      <c r="C97" s="323" t="s">
        <v>937</v>
      </c>
      <c r="D97" s="323">
        <v>9</v>
      </c>
      <c r="E97" s="323" t="s">
        <v>654</v>
      </c>
      <c r="F97" s="323" t="s">
        <v>557</v>
      </c>
      <c r="G97">
        <f t="shared" si="7"/>
        <v>2</v>
      </c>
      <c r="H97" t="str">
        <f>IF(COUNTIF($C$2:C97,C97)=1,"yes","no")</f>
        <v>no</v>
      </c>
      <c r="K97">
        <v>54</v>
      </c>
      <c r="L97" s="323" t="s">
        <v>710</v>
      </c>
      <c r="M97" s="323" t="s">
        <v>1018</v>
      </c>
      <c r="N97" s="323">
        <v>71</v>
      </c>
      <c r="O97" s="323" t="s">
        <v>710</v>
      </c>
      <c r="P97" t="s">
        <v>881</v>
      </c>
      <c r="Q97">
        <v>2</v>
      </c>
      <c r="R97" t="s">
        <v>936</v>
      </c>
      <c r="U97" s="323"/>
      <c r="V97" s="323"/>
    </row>
    <row r="98" spans="1:22">
      <c r="A98" s="62">
        <v>97</v>
      </c>
      <c r="B98" s="323" t="s">
        <v>513</v>
      </c>
      <c r="C98" s="323" t="s">
        <v>939</v>
      </c>
      <c r="D98" s="323">
        <v>10</v>
      </c>
      <c r="E98" s="323" t="s">
        <v>513</v>
      </c>
      <c r="F98" s="323" t="s">
        <v>557</v>
      </c>
      <c r="G98">
        <f t="shared" si="7"/>
        <v>2</v>
      </c>
      <c r="H98" t="str">
        <f>IF(COUNTIF($C$2:C98,C98)=1,"yes","no")</f>
        <v>no</v>
      </c>
      <c r="K98" s="62">
        <v>63</v>
      </c>
      <c r="L98" s="323" t="s">
        <v>656</v>
      </c>
      <c r="M98" s="323" t="s">
        <v>1028</v>
      </c>
      <c r="N98" s="323">
        <v>81</v>
      </c>
      <c r="O98" s="323" t="s">
        <v>656</v>
      </c>
      <c r="P98" t="s">
        <v>896</v>
      </c>
      <c r="Q98">
        <v>2</v>
      </c>
      <c r="R98" t="s">
        <v>936</v>
      </c>
      <c r="U98" s="323"/>
      <c r="V98" s="323"/>
    </row>
    <row r="99" spans="1:22">
      <c r="A99">
        <v>98</v>
      </c>
      <c r="B99" s="323" t="s">
        <v>676</v>
      </c>
      <c r="C99" s="323" t="s">
        <v>942</v>
      </c>
      <c r="D99" s="323">
        <v>11</v>
      </c>
      <c r="E99" s="323" t="s">
        <v>676</v>
      </c>
      <c r="F99" s="323" t="s">
        <v>557</v>
      </c>
      <c r="G99">
        <f t="shared" si="7"/>
        <v>2</v>
      </c>
      <c r="H99" t="str">
        <f>IF(COUNTIF($C$2:C99,C99)=1,"yes","no")</f>
        <v>no</v>
      </c>
      <c r="K99">
        <v>68</v>
      </c>
      <c r="L99" s="323" t="s">
        <v>710</v>
      </c>
      <c r="M99" s="323" t="s">
        <v>1034</v>
      </c>
      <c r="N99" s="323">
        <v>86</v>
      </c>
      <c r="O99" s="323" t="s">
        <v>710</v>
      </c>
      <c r="P99" t="s">
        <v>896</v>
      </c>
      <c r="Q99">
        <v>2</v>
      </c>
      <c r="R99" t="s">
        <v>936</v>
      </c>
      <c r="U99" s="323"/>
      <c r="V99" s="323"/>
    </row>
    <row r="100" spans="1:22">
      <c r="A100" s="62">
        <v>99</v>
      </c>
      <c r="B100" s="323" t="s">
        <v>687</v>
      </c>
      <c r="C100" s="323" t="s">
        <v>944</v>
      </c>
      <c r="D100" s="323">
        <v>12</v>
      </c>
      <c r="E100" s="323" t="s">
        <v>687</v>
      </c>
      <c r="F100" s="323" t="s">
        <v>557</v>
      </c>
      <c r="G100">
        <f t="shared" si="7"/>
        <v>2</v>
      </c>
      <c r="H100" t="str">
        <f>IF(COUNTIF($C$2:C100,C100)=1,"yes","no")</f>
        <v>no</v>
      </c>
      <c r="K100" s="62">
        <v>79</v>
      </c>
      <c r="L100" s="323" t="s">
        <v>648</v>
      </c>
      <c r="M100" s="323" t="s">
        <v>1043</v>
      </c>
      <c r="N100" s="323">
        <v>98</v>
      </c>
      <c r="O100" s="323" t="s">
        <v>648</v>
      </c>
      <c r="P100" t="s">
        <v>915</v>
      </c>
      <c r="Q100">
        <v>2</v>
      </c>
      <c r="R100" t="s">
        <v>936</v>
      </c>
      <c r="U100" s="323"/>
      <c r="V100" s="323"/>
    </row>
    <row r="101" spans="1:22">
      <c r="A101">
        <v>100</v>
      </c>
      <c r="B101" s="323" t="s">
        <v>656</v>
      </c>
      <c r="C101" s="323" t="s">
        <v>1028</v>
      </c>
      <c r="D101" s="323">
        <v>81</v>
      </c>
      <c r="E101" s="323" t="s">
        <v>656</v>
      </c>
      <c r="F101" s="323" t="s">
        <v>557</v>
      </c>
      <c r="G101">
        <f t="shared" si="7"/>
        <v>2</v>
      </c>
      <c r="H101" t="str">
        <f>IF(COUNTIF($C$2:C101,C101)=1,"yes","no")</f>
        <v>no</v>
      </c>
    </row>
    <row r="102" spans="1:22">
      <c r="A102" s="62">
        <v>101</v>
      </c>
      <c r="B102" s="323" t="s">
        <v>707</v>
      </c>
      <c r="C102" s="323" t="s">
        <v>947</v>
      </c>
      <c r="D102" s="323">
        <v>15</v>
      </c>
      <c r="E102" s="323" t="s">
        <v>707</v>
      </c>
      <c r="F102" s="323" t="s">
        <v>557</v>
      </c>
      <c r="G102">
        <f t="shared" si="7"/>
        <v>2</v>
      </c>
      <c r="H102" t="str">
        <f>IF(COUNTIF($C$2:C102,C102)=1,"yes","no")</f>
        <v>no</v>
      </c>
    </row>
    <row r="103" spans="1:22">
      <c r="A103">
        <v>102</v>
      </c>
      <c r="B103" s="323" t="s">
        <v>667</v>
      </c>
      <c r="C103" s="323" t="s">
        <v>949</v>
      </c>
      <c r="D103" s="323">
        <v>16</v>
      </c>
      <c r="E103" s="323" t="s">
        <v>667</v>
      </c>
      <c r="F103" s="323" t="s">
        <v>557</v>
      </c>
      <c r="G103">
        <f t="shared" si="7"/>
        <v>2</v>
      </c>
      <c r="H103" t="str">
        <f>IF(COUNTIF($C$2:C103,C103)=1,"yes","no")</f>
        <v>no</v>
      </c>
    </row>
    <row r="104" spans="1:22">
      <c r="A104" s="62">
        <v>103</v>
      </c>
      <c r="B104" s="323" t="s">
        <v>728</v>
      </c>
      <c r="C104" s="323" t="s">
        <v>951</v>
      </c>
      <c r="D104" s="323">
        <v>17</v>
      </c>
      <c r="E104" s="323" t="s">
        <v>728</v>
      </c>
      <c r="F104" s="323" t="s">
        <v>557</v>
      </c>
      <c r="G104">
        <f t="shared" si="7"/>
        <v>2</v>
      </c>
      <c r="H104" t="str">
        <f>IF(COUNTIF($C$2:C104,C104)=1,"yes","no")</f>
        <v>no</v>
      </c>
    </row>
    <row r="105" spans="1:22">
      <c r="A105">
        <v>104</v>
      </c>
      <c r="B105" s="323" t="s">
        <v>678</v>
      </c>
      <c r="C105" s="323" t="s">
        <v>953</v>
      </c>
      <c r="D105" s="323">
        <v>18</v>
      </c>
      <c r="E105" s="323" t="s">
        <v>745</v>
      </c>
      <c r="F105" s="323" t="s">
        <v>557</v>
      </c>
      <c r="G105">
        <f t="shared" si="7"/>
        <v>2</v>
      </c>
      <c r="H105" t="str">
        <f>IF(COUNTIF($C$2:C105,C105)=1,"yes","no")</f>
        <v>no</v>
      </c>
    </row>
    <row r="106" spans="1:22">
      <c r="A106" s="62">
        <v>105</v>
      </c>
      <c r="B106" s="323" t="s">
        <v>446</v>
      </c>
      <c r="C106" s="323" t="s">
        <v>955</v>
      </c>
      <c r="D106" s="323">
        <v>19</v>
      </c>
      <c r="E106" s="323" t="s">
        <v>446</v>
      </c>
      <c r="F106" s="323" t="s">
        <v>557</v>
      </c>
      <c r="G106">
        <f t="shared" si="7"/>
        <v>2</v>
      </c>
      <c r="H106" t="str">
        <f>IF(COUNTIF($C$2:C106,C106)=1,"yes","no")</f>
        <v>no</v>
      </c>
    </row>
    <row r="107" spans="1:22">
      <c r="A107">
        <v>106</v>
      </c>
      <c r="B107" s="323" t="s">
        <v>690</v>
      </c>
      <c r="C107" s="323" t="s">
        <v>957</v>
      </c>
      <c r="D107" s="323">
        <v>21</v>
      </c>
      <c r="E107" s="323" t="s">
        <v>690</v>
      </c>
      <c r="F107" s="323" t="s">
        <v>557</v>
      </c>
      <c r="G107">
        <f t="shared" si="7"/>
        <v>2</v>
      </c>
      <c r="H107" t="str">
        <f>IF(COUNTIF($C$2:C107,C107)=1,"yes","no")</f>
        <v>no</v>
      </c>
    </row>
    <row r="108" spans="1:22">
      <c r="A108" s="62">
        <v>107</v>
      </c>
      <c r="B108" s="323" t="s">
        <v>700</v>
      </c>
      <c r="C108" s="323" t="s">
        <v>990</v>
      </c>
      <c r="D108" s="323">
        <v>49</v>
      </c>
      <c r="E108" s="323" t="s">
        <v>700</v>
      </c>
      <c r="F108" s="323" t="s">
        <v>557</v>
      </c>
      <c r="G108">
        <f t="shared" si="7"/>
        <v>2</v>
      </c>
      <c r="H108" t="str">
        <f>IF(COUNTIF($C$2:C108,C108)=1,"yes","no")</f>
        <v>no</v>
      </c>
    </row>
    <row r="109" spans="1:22">
      <c r="A109">
        <v>108</v>
      </c>
      <c r="B109" s="323" t="s">
        <v>516</v>
      </c>
      <c r="C109" s="323" t="s">
        <v>1037</v>
      </c>
      <c r="D109" s="323">
        <v>23</v>
      </c>
      <c r="E109" s="323" t="s">
        <v>967</v>
      </c>
      <c r="F109" s="323" t="s">
        <v>557</v>
      </c>
      <c r="G109">
        <f t="shared" si="7"/>
        <v>1</v>
      </c>
      <c r="H109" t="str">
        <f>IF(COUNTIF($C$2:C109,C109)=1,"yes","no")</f>
        <v>yes</v>
      </c>
    </row>
    <row r="110" spans="1:22">
      <c r="A110" s="62">
        <v>109</v>
      </c>
      <c r="B110" s="323" t="s">
        <v>721</v>
      </c>
      <c r="C110" s="323" t="s">
        <v>1038</v>
      </c>
      <c r="D110" s="323">
        <v>25</v>
      </c>
      <c r="E110" s="323" t="s">
        <v>971</v>
      </c>
      <c r="F110" s="323" t="s">
        <v>557</v>
      </c>
      <c r="G110">
        <f t="shared" si="7"/>
        <v>1</v>
      </c>
      <c r="H110" t="str">
        <f>IF(COUNTIF($C$2:C110,C110)=1,"yes","no")</f>
        <v>yes</v>
      </c>
    </row>
    <row r="111" spans="1:22">
      <c r="A111">
        <v>110</v>
      </c>
      <c r="B111" s="323" t="s">
        <v>710</v>
      </c>
      <c r="C111" s="323" t="s">
        <v>1018</v>
      </c>
      <c r="D111" s="323">
        <v>71</v>
      </c>
      <c r="E111" s="323" t="s">
        <v>710</v>
      </c>
      <c r="F111" s="323" t="s">
        <v>557</v>
      </c>
      <c r="G111">
        <f t="shared" si="7"/>
        <v>2</v>
      </c>
      <c r="H111" t="str">
        <f>IF(COUNTIF($C$2:C111,C111)=1,"yes","no")</f>
        <v>no</v>
      </c>
    </row>
    <row r="112" spans="1:22">
      <c r="A112" s="62">
        <v>111</v>
      </c>
      <c r="B112" s="323" t="s">
        <v>740</v>
      </c>
      <c r="C112" s="323" t="s">
        <v>997</v>
      </c>
      <c r="D112" s="323">
        <v>53</v>
      </c>
      <c r="E112" s="323" t="s">
        <v>740</v>
      </c>
      <c r="F112" s="323" t="s">
        <v>557</v>
      </c>
      <c r="G112">
        <f t="shared" si="7"/>
        <v>2</v>
      </c>
      <c r="H112" t="str">
        <f>IF(COUNTIF($C$2:C112,C112)=1,"yes","no")</f>
        <v>no</v>
      </c>
    </row>
    <row r="113" spans="1:8">
      <c r="A113">
        <v>112</v>
      </c>
      <c r="B113" s="323" t="s">
        <v>962</v>
      </c>
      <c r="C113" s="323" t="s">
        <v>963</v>
      </c>
      <c r="D113" s="323">
        <v>27</v>
      </c>
      <c r="E113" s="323" t="s">
        <v>962</v>
      </c>
      <c r="F113" s="323" t="s">
        <v>557</v>
      </c>
      <c r="G113">
        <f t="shared" si="7"/>
        <v>2</v>
      </c>
      <c r="H113" t="str">
        <f>IF(COUNTIF($C$2:C113,C113)=1,"yes","no")</f>
        <v>no</v>
      </c>
    </row>
    <row r="114" spans="1:8">
      <c r="A114" s="62">
        <v>113</v>
      </c>
      <c r="B114" s="323" t="s">
        <v>713</v>
      </c>
      <c r="C114" s="323" t="s">
        <v>1039</v>
      </c>
      <c r="D114" s="323">
        <v>29</v>
      </c>
      <c r="E114" s="323" t="s">
        <v>713</v>
      </c>
      <c r="F114" s="323" t="s">
        <v>557</v>
      </c>
      <c r="G114">
        <f t="shared" si="7"/>
        <v>1</v>
      </c>
      <c r="H114" t="str">
        <f>IF(COUNTIF($C$2:C114,C114)=1,"yes","no")</f>
        <v>yes</v>
      </c>
    </row>
    <row r="115" spans="1:8">
      <c r="A115">
        <v>114</v>
      </c>
      <c r="B115" s="323" t="s">
        <v>723</v>
      </c>
      <c r="C115" s="323" t="s">
        <v>1000</v>
      </c>
      <c r="D115" s="323">
        <v>55</v>
      </c>
      <c r="E115" s="323" t="s">
        <v>723</v>
      </c>
      <c r="F115" s="323" t="s">
        <v>557</v>
      </c>
      <c r="G115">
        <f t="shared" si="7"/>
        <v>2</v>
      </c>
      <c r="H115" t="str">
        <f>IF(COUNTIF($C$2:C115,C115)=1,"yes","no")</f>
        <v>no</v>
      </c>
    </row>
    <row r="116" spans="1:8">
      <c r="A116" s="62">
        <v>115</v>
      </c>
      <c r="B116" s="323" t="s">
        <v>766</v>
      </c>
      <c r="C116" s="323" t="s">
        <v>1002</v>
      </c>
      <c r="D116" s="323">
        <v>56</v>
      </c>
      <c r="E116" s="323" t="s">
        <v>766</v>
      </c>
      <c r="F116" s="323" t="s">
        <v>557</v>
      </c>
      <c r="G116">
        <f t="shared" si="7"/>
        <v>2</v>
      </c>
      <c r="H116" t="str">
        <f>IF(COUNTIF($C$2:C116,C116)=1,"yes","no")</f>
        <v>no</v>
      </c>
    </row>
    <row r="117" spans="1:8">
      <c r="A117">
        <v>116</v>
      </c>
      <c r="B117" s="323" t="s">
        <v>775</v>
      </c>
      <c r="C117" s="323" t="s">
        <v>1040</v>
      </c>
      <c r="D117" s="323">
        <v>32</v>
      </c>
      <c r="E117" s="323" t="s">
        <v>985</v>
      </c>
      <c r="F117" s="323" t="s">
        <v>557</v>
      </c>
      <c r="G117">
        <f t="shared" si="7"/>
        <v>1</v>
      </c>
      <c r="H117" t="str">
        <f>IF(COUNTIF($C$2:C117,C117)=1,"yes","no")</f>
        <v>yes</v>
      </c>
    </row>
    <row r="118" spans="1:8">
      <c r="A118" s="62">
        <v>117</v>
      </c>
      <c r="B118" s="323" t="s">
        <v>561</v>
      </c>
      <c r="C118" s="323" t="s">
        <v>969</v>
      </c>
      <c r="D118" s="323">
        <v>33</v>
      </c>
      <c r="E118" s="323" t="s">
        <v>561</v>
      </c>
      <c r="F118" s="323" t="s">
        <v>557</v>
      </c>
      <c r="G118">
        <f t="shared" si="7"/>
        <v>2</v>
      </c>
      <c r="H118" t="str">
        <f>IF(COUNTIF($C$2:C118,C118)=1,"yes","no")</f>
        <v>no</v>
      </c>
    </row>
    <row r="119" spans="1:8">
      <c r="A119">
        <v>118</v>
      </c>
      <c r="B119" s="323" t="s">
        <v>742</v>
      </c>
      <c r="C119" s="323" t="s">
        <v>972</v>
      </c>
      <c r="D119" s="323">
        <v>34</v>
      </c>
      <c r="E119" s="323" t="s">
        <v>742</v>
      </c>
      <c r="F119" s="323" t="s">
        <v>557</v>
      </c>
      <c r="G119">
        <f t="shared" si="7"/>
        <v>2</v>
      </c>
      <c r="H119" t="str">
        <f>IF(COUNTIF($C$2:C119,C119)=1,"yes","no")</f>
        <v>no</v>
      </c>
    </row>
    <row r="120" spans="1:8">
      <c r="A120" s="62">
        <v>119</v>
      </c>
      <c r="B120" s="323" t="s">
        <v>752</v>
      </c>
      <c r="C120" s="323" t="s">
        <v>975</v>
      </c>
      <c r="D120" s="323">
        <v>35</v>
      </c>
      <c r="E120" s="323" t="s">
        <v>752</v>
      </c>
      <c r="F120" s="323" t="s">
        <v>557</v>
      </c>
      <c r="G120">
        <f t="shared" si="7"/>
        <v>2</v>
      </c>
      <c r="H120" t="str">
        <f>IF(COUNTIF($C$2:C120,C120)=1,"yes","no")</f>
        <v>no</v>
      </c>
    </row>
    <row r="121" spans="1:8">
      <c r="A121">
        <v>120</v>
      </c>
      <c r="B121" s="323" t="s">
        <v>508</v>
      </c>
      <c r="C121" s="323" t="s">
        <v>1041</v>
      </c>
      <c r="D121" s="323">
        <v>37</v>
      </c>
      <c r="E121" s="323" t="s">
        <v>992</v>
      </c>
      <c r="F121" s="323" t="s">
        <v>557</v>
      </c>
      <c r="G121">
        <f t="shared" si="7"/>
        <v>1</v>
      </c>
      <c r="H121" t="str">
        <f>IF(COUNTIF($C$2:C121,C121)=1,"yes","no")</f>
        <v>yes</v>
      </c>
    </row>
    <row r="122" spans="1:8">
      <c r="A122" s="62">
        <v>121</v>
      </c>
      <c r="B122" s="323" t="s">
        <v>564</v>
      </c>
      <c r="C122" s="323" t="s">
        <v>978</v>
      </c>
      <c r="D122" s="323">
        <v>38</v>
      </c>
      <c r="E122" s="323" t="s">
        <v>564</v>
      </c>
      <c r="F122" s="323" t="s">
        <v>557</v>
      </c>
      <c r="G122">
        <f t="shared" si="7"/>
        <v>2</v>
      </c>
      <c r="H122" t="str">
        <f>IF(COUNTIF($C$2:C122,C122)=1,"yes","no")</f>
        <v>no</v>
      </c>
    </row>
    <row r="123" spans="1:8">
      <c r="A123">
        <v>122</v>
      </c>
      <c r="B123" s="323" t="s">
        <v>806</v>
      </c>
      <c r="C123" s="323" t="s">
        <v>1042</v>
      </c>
      <c r="D123" s="323">
        <v>40</v>
      </c>
      <c r="E123" s="323" t="s">
        <v>996</v>
      </c>
      <c r="F123" s="323" t="s">
        <v>557</v>
      </c>
      <c r="G123">
        <f t="shared" si="7"/>
        <v>1</v>
      </c>
      <c r="H123" t="str">
        <f>IF(COUNTIF($C$2:C123,C123)=1,"yes","no")</f>
        <v>yes</v>
      </c>
    </row>
    <row r="124" spans="1:8">
      <c r="A124" s="62">
        <v>123</v>
      </c>
      <c r="B124" s="323" t="s">
        <v>773</v>
      </c>
      <c r="C124" s="323" t="s">
        <v>981</v>
      </c>
      <c r="D124" s="323">
        <v>41</v>
      </c>
      <c r="E124" s="323" t="s">
        <v>773</v>
      </c>
      <c r="F124" s="323" t="s">
        <v>557</v>
      </c>
      <c r="G124">
        <f t="shared" si="7"/>
        <v>2</v>
      </c>
      <c r="H124" t="str">
        <f>IF(COUNTIF($C$2:C124,C124)=1,"yes","no")</f>
        <v>no</v>
      </c>
    </row>
  </sheetData>
  <pageMargins left="0.7" right="0.7" top="0.75" bottom="0.75" header="0.3" footer="0.3"/>
  <pageSetup orientation="portrait"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873B4-F244-44E8-8F25-F12D845A1CD0}">
  <dimension ref="A1"/>
  <sheetViews>
    <sheetView tabSelected="1" workbookViewId="0">
      <selection activeCell="N18" sqref="N18"/>
    </sheetView>
  </sheetViews>
  <sheetFormatPr defaultRowHeight="14.1"/>
  <sheetData>
    <row r="1" spans="1:1">
      <c r="A1" t="s">
        <v>1044</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CAC18-41B7-4A12-9537-7DD6BB1F952A}">
  <dimension ref="A1:R125"/>
  <sheetViews>
    <sheetView topLeftCell="D15" zoomScale="55" zoomScaleNormal="55" workbookViewId="0">
      <selection activeCell="R6" sqref="R6"/>
    </sheetView>
  </sheetViews>
  <sheetFormatPr defaultRowHeight="14.1"/>
  <cols>
    <col min="1" max="1" width="5.625" bestFit="1" customWidth="1"/>
    <col min="2" max="2" width="16.375" bestFit="1" customWidth="1"/>
    <col min="3" max="3" width="42.375" customWidth="1"/>
    <col min="4" max="4" width="21.625" bestFit="1" customWidth="1"/>
    <col min="5" max="5" width="15.375" customWidth="1"/>
    <col min="7" max="7" width="37.375" bestFit="1" customWidth="1"/>
    <col min="9" max="9" width="34.875" bestFit="1" customWidth="1"/>
    <col min="12" max="12" width="34.125" bestFit="1" customWidth="1"/>
    <col min="13" max="13" width="14.75" bestFit="1" customWidth="1"/>
    <col min="15" max="15" width="34.125" bestFit="1" customWidth="1"/>
    <col min="16" max="16" width="14.75" bestFit="1" customWidth="1"/>
  </cols>
  <sheetData>
    <row r="1" spans="1:17">
      <c r="A1" s="391" t="s">
        <v>1045</v>
      </c>
      <c r="B1" s="391"/>
      <c r="C1" s="391"/>
      <c r="D1" s="391"/>
      <c r="E1" s="391"/>
      <c r="G1" s="392" t="s">
        <v>1046</v>
      </c>
      <c r="H1" s="392"/>
      <c r="I1" s="392"/>
    </row>
    <row r="2" spans="1:17" ht="27.95">
      <c r="A2" s="318" t="s">
        <v>626</v>
      </c>
      <c r="B2" s="318" t="s">
        <v>424</v>
      </c>
      <c r="C2" s="318" t="s">
        <v>1047</v>
      </c>
      <c r="D2" s="318" t="s">
        <v>241</v>
      </c>
      <c r="E2" s="318" t="s">
        <v>1048</v>
      </c>
      <c r="G2" s="318" t="s">
        <v>1047</v>
      </c>
      <c r="H2" s="318" t="s">
        <v>1049</v>
      </c>
      <c r="I2" s="318" t="s">
        <v>1050</v>
      </c>
      <c r="L2" s="184" t="s">
        <v>332</v>
      </c>
      <c r="M2" t="s">
        <v>1051</v>
      </c>
      <c r="O2" s="186" t="s">
        <v>332</v>
      </c>
      <c r="P2" s="186" t="s">
        <v>1051</v>
      </c>
    </row>
    <row r="3" spans="1:17">
      <c r="A3" s="62">
        <v>1</v>
      </c>
      <c r="B3" s="62" t="s">
        <v>648</v>
      </c>
      <c r="C3" s="62" t="s">
        <v>1052</v>
      </c>
      <c r="D3" t="s">
        <v>1053</v>
      </c>
      <c r="E3">
        <f>COUNTIF($C$2:$C$125,C3)</f>
        <v>2</v>
      </c>
      <c r="G3" s="62" t="s">
        <v>1052</v>
      </c>
      <c r="H3">
        <f>VALUE(LEFT(G3,FIND(" ",G3)-1))</f>
        <v>98</v>
      </c>
      <c r="I3" t="str">
        <f>TRIM(MID(G3,FIND(" ",G3)+1,LEN(G3)))</f>
        <v>ผู้รับการประเมิน (ANTI SLIP GLUE)</v>
      </c>
      <c r="L3" s="183" t="s">
        <v>1054</v>
      </c>
      <c r="M3">
        <v>1</v>
      </c>
      <c r="O3" s="183" t="s">
        <v>1054</v>
      </c>
      <c r="P3">
        <v>1</v>
      </c>
      <c r="Q3" t="s">
        <v>1055</v>
      </c>
    </row>
    <row r="4" spans="1:17">
      <c r="A4" s="62">
        <v>2</v>
      </c>
      <c r="B4" s="62" t="s">
        <v>642</v>
      </c>
      <c r="C4" s="62" t="s">
        <v>1056</v>
      </c>
      <c r="D4" t="s">
        <v>1053</v>
      </c>
      <c r="E4">
        <f t="shared" ref="E4:E67" si="0">COUNTIF($C$2:$C$125,C4)</f>
        <v>1</v>
      </c>
      <c r="G4" s="62" t="s">
        <v>1056</v>
      </c>
      <c r="H4">
        <f t="shared" ref="H4:H67" si="1">VALUE(LEFT(G4,FIND(" ",G4)-1))</f>
        <v>8</v>
      </c>
      <c r="I4" t="str">
        <f t="shared" ref="I4:I67" si="2">TRIM(MID(G4,FIND(" ",G4)+1,LEN(G4)))</f>
        <v>ผู้รับการประเมิน (BARCODE) PKG</v>
      </c>
      <c r="L4" s="183" t="s">
        <v>652</v>
      </c>
      <c r="M4">
        <v>5</v>
      </c>
      <c r="O4" s="183" t="s">
        <v>1057</v>
      </c>
      <c r="P4">
        <v>1</v>
      </c>
      <c r="Q4" t="s">
        <v>1055</v>
      </c>
    </row>
    <row r="5" spans="1:17">
      <c r="A5" s="62">
        <v>3</v>
      </c>
      <c r="B5" s="62" t="s">
        <v>654</v>
      </c>
      <c r="C5" s="62" t="s">
        <v>1058</v>
      </c>
      <c r="D5" t="s">
        <v>1053</v>
      </c>
      <c r="E5">
        <f t="shared" si="0"/>
        <v>2</v>
      </c>
      <c r="G5" s="62" t="s">
        <v>1058</v>
      </c>
      <c r="H5">
        <f t="shared" si="1"/>
        <v>9</v>
      </c>
      <c r="I5" t="str">
        <f t="shared" si="2"/>
        <v>ผู้รับการประเมิน (BIB BAG)</v>
      </c>
      <c r="L5" s="183" t="s">
        <v>1057</v>
      </c>
      <c r="M5">
        <v>1</v>
      </c>
      <c r="O5" s="183" t="s">
        <v>663</v>
      </c>
      <c r="P5">
        <v>1</v>
      </c>
      <c r="Q5" t="s">
        <v>1055</v>
      </c>
    </row>
    <row r="6" spans="1:17">
      <c r="A6" s="62">
        <v>4</v>
      </c>
      <c r="B6" s="62" t="s">
        <v>513</v>
      </c>
      <c r="C6" s="62" t="s">
        <v>1059</v>
      </c>
      <c r="D6" t="s">
        <v>1053</v>
      </c>
      <c r="E6">
        <f t="shared" si="0"/>
        <v>2</v>
      </c>
      <c r="G6" s="62" t="s">
        <v>1059</v>
      </c>
      <c r="H6">
        <f t="shared" si="1"/>
        <v>10</v>
      </c>
      <c r="I6" t="str">
        <f t="shared" si="2"/>
        <v>ผู้รับการประเมิน (BIB BOX)</v>
      </c>
      <c r="L6" s="183" t="s">
        <v>663</v>
      </c>
      <c r="M6">
        <v>1</v>
      </c>
      <c r="O6" s="183" t="s">
        <v>674</v>
      </c>
      <c r="P6">
        <v>1</v>
      </c>
      <c r="Q6" t="s">
        <v>1055</v>
      </c>
    </row>
    <row r="7" spans="1:17">
      <c r="A7" s="62">
        <v>5</v>
      </c>
      <c r="B7" s="62" t="s">
        <v>676</v>
      </c>
      <c r="C7" s="62" t="s">
        <v>1060</v>
      </c>
      <c r="D7" t="s">
        <v>1053</v>
      </c>
      <c r="E7">
        <f t="shared" si="0"/>
        <v>2</v>
      </c>
      <c r="G7" s="62" t="s">
        <v>1060</v>
      </c>
      <c r="H7">
        <f t="shared" si="1"/>
        <v>11</v>
      </c>
      <c r="I7" t="str">
        <f t="shared" si="2"/>
        <v>ผู้รับการประเมิน (CAN BODY)</v>
      </c>
      <c r="L7" s="183" t="s">
        <v>674</v>
      </c>
      <c r="M7">
        <v>1</v>
      </c>
      <c r="O7" s="183" t="s">
        <v>1061</v>
      </c>
      <c r="P7">
        <v>1</v>
      </c>
      <c r="Q7" t="s">
        <v>1055</v>
      </c>
    </row>
    <row r="8" spans="1:17">
      <c r="A8" s="62">
        <v>6</v>
      </c>
      <c r="B8" s="62" t="s">
        <v>687</v>
      </c>
      <c r="C8" s="62" t="s">
        <v>1062</v>
      </c>
      <c r="D8" t="s">
        <v>1053</v>
      </c>
      <c r="E8">
        <f t="shared" si="0"/>
        <v>2</v>
      </c>
      <c r="G8" s="62" t="s">
        <v>1062</v>
      </c>
      <c r="H8">
        <f t="shared" si="1"/>
        <v>12</v>
      </c>
      <c r="I8" t="str">
        <f t="shared" si="2"/>
        <v>ผู้รับการประเมิน (CAN END)</v>
      </c>
      <c r="L8" s="183" t="s">
        <v>1061</v>
      </c>
      <c r="M8">
        <v>1</v>
      </c>
      <c r="O8" s="183" t="s">
        <v>1063</v>
      </c>
      <c r="P8">
        <v>1</v>
      </c>
      <c r="Q8" t="s">
        <v>1055</v>
      </c>
    </row>
    <row r="9" spans="1:17">
      <c r="A9" s="62">
        <v>7</v>
      </c>
      <c r="B9" s="62" t="s">
        <v>656</v>
      </c>
      <c r="C9" s="62" t="s">
        <v>1064</v>
      </c>
      <c r="D9" t="s">
        <v>1053</v>
      </c>
      <c r="E9">
        <f t="shared" si="0"/>
        <v>2</v>
      </c>
      <c r="G9" s="62" t="s">
        <v>1064</v>
      </c>
      <c r="H9">
        <f t="shared" si="1"/>
        <v>81</v>
      </c>
      <c r="I9" t="str">
        <f t="shared" si="2"/>
        <v>ผู้รับการประเมิน (CO2)</v>
      </c>
      <c r="L9" s="183" t="s">
        <v>1063</v>
      </c>
      <c r="M9">
        <v>1</v>
      </c>
      <c r="O9" s="183" t="s">
        <v>1065</v>
      </c>
      <c r="P9">
        <v>1</v>
      </c>
      <c r="Q9" t="s">
        <v>1055</v>
      </c>
    </row>
    <row r="10" spans="1:17">
      <c r="A10" s="62">
        <v>8</v>
      </c>
      <c r="B10" s="62" t="s">
        <v>707</v>
      </c>
      <c r="C10" s="62" t="s">
        <v>1066</v>
      </c>
      <c r="D10" t="s">
        <v>1053</v>
      </c>
      <c r="E10">
        <f>COUNTIF($C$2:$C$125,C10)</f>
        <v>2</v>
      </c>
      <c r="G10" s="62" t="s">
        <v>1066</v>
      </c>
      <c r="H10">
        <f t="shared" si="1"/>
        <v>15</v>
      </c>
      <c r="I10" t="str">
        <f t="shared" si="2"/>
        <v>ผู้รับการประเมิน (CORNER GUARD)</v>
      </c>
      <c r="L10" s="183" t="s">
        <v>1067</v>
      </c>
      <c r="M10">
        <v>5</v>
      </c>
      <c r="O10" s="183" t="s">
        <v>1068</v>
      </c>
      <c r="P10">
        <v>1</v>
      </c>
      <c r="Q10" t="s">
        <v>1055</v>
      </c>
    </row>
    <row r="11" spans="1:17">
      <c r="A11" s="62">
        <v>9</v>
      </c>
      <c r="B11" s="62" t="s">
        <v>667</v>
      </c>
      <c r="C11" s="62" t="s">
        <v>1069</v>
      </c>
      <c r="D11" t="s">
        <v>1053</v>
      </c>
      <c r="E11">
        <f t="shared" si="0"/>
        <v>2</v>
      </c>
      <c r="G11" s="62" t="s">
        <v>1069</v>
      </c>
      <c r="H11">
        <f t="shared" si="1"/>
        <v>16</v>
      </c>
      <c r="I11" t="str">
        <f t="shared" si="2"/>
        <v>ผู้รับการประเมิน (CROWN)</v>
      </c>
      <c r="L11" s="183" t="s">
        <v>1065</v>
      </c>
      <c r="M11">
        <v>1</v>
      </c>
      <c r="O11" s="183" t="s">
        <v>1070</v>
      </c>
      <c r="P11">
        <v>1</v>
      </c>
      <c r="Q11" t="s">
        <v>1055</v>
      </c>
    </row>
    <row r="12" spans="1:17">
      <c r="A12" s="62">
        <v>10</v>
      </c>
      <c r="B12" s="62" t="s">
        <v>728</v>
      </c>
      <c r="C12" s="62" t="s">
        <v>1071</v>
      </c>
      <c r="D12" t="s">
        <v>1053</v>
      </c>
      <c r="E12">
        <f t="shared" si="0"/>
        <v>2</v>
      </c>
      <c r="G12" s="62" t="s">
        <v>1071</v>
      </c>
      <c r="H12">
        <f t="shared" si="1"/>
        <v>17</v>
      </c>
      <c r="I12" t="str">
        <f t="shared" si="2"/>
        <v>ผู้รับการประเมิน (GAS NITROGEN)</v>
      </c>
      <c r="L12" s="183" t="s">
        <v>1072</v>
      </c>
      <c r="M12">
        <v>4</v>
      </c>
      <c r="O12" s="183" t="s">
        <v>1073</v>
      </c>
      <c r="P12">
        <v>1</v>
      </c>
      <c r="Q12" t="s">
        <v>1055</v>
      </c>
    </row>
    <row r="13" spans="1:17">
      <c r="A13" s="62">
        <v>11</v>
      </c>
      <c r="B13" s="62" t="s">
        <v>678</v>
      </c>
      <c r="C13" s="62" t="s">
        <v>1074</v>
      </c>
      <c r="D13" t="s">
        <v>1053</v>
      </c>
      <c r="E13">
        <f t="shared" si="0"/>
        <v>2</v>
      </c>
      <c r="G13" s="62" t="s">
        <v>1074</v>
      </c>
      <c r="H13">
        <f t="shared" si="1"/>
        <v>18</v>
      </c>
      <c r="I13" t="str">
        <f t="shared" si="2"/>
        <v>ผู้รับการประเมิน (GAS BOTTLE)</v>
      </c>
      <c r="L13" s="183" t="s">
        <v>1068</v>
      </c>
      <c r="M13">
        <v>1</v>
      </c>
      <c r="O13" s="183" t="s">
        <v>1075</v>
      </c>
      <c r="P13">
        <v>1</v>
      </c>
      <c r="Q13" t="s">
        <v>1055</v>
      </c>
    </row>
    <row r="14" spans="1:17">
      <c r="A14" s="62">
        <v>12</v>
      </c>
      <c r="B14" s="62" t="s">
        <v>446</v>
      </c>
      <c r="C14" s="62" t="s">
        <v>1076</v>
      </c>
      <c r="D14" t="s">
        <v>1053</v>
      </c>
      <c r="E14">
        <f t="shared" si="0"/>
        <v>2</v>
      </c>
      <c r="G14" s="62" t="s">
        <v>1076</v>
      </c>
      <c r="H14">
        <f t="shared" si="1"/>
        <v>47</v>
      </c>
      <c r="I14" t="str">
        <f t="shared" si="2"/>
        <v>ผู้รับการประเมิน (GLUE)</v>
      </c>
      <c r="L14" s="183" t="s">
        <v>1070</v>
      </c>
      <c r="M14">
        <v>1</v>
      </c>
      <c r="O14" s="183" t="s">
        <v>1077</v>
      </c>
      <c r="P14">
        <v>1</v>
      </c>
      <c r="Q14" t="s">
        <v>1055</v>
      </c>
    </row>
    <row r="15" spans="1:17">
      <c r="A15" s="62">
        <v>13</v>
      </c>
      <c r="B15" s="62" t="s">
        <v>690</v>
      </c>
      <c r="C15" s="62" t="s">
        <v>1078</v>
      </c>
      <c r="D15" t="s">
        <v>1053</v>
      </c>
      <c r="E15">
        <f t="shared" si="0"/>
        <v>2</v>
      </c>
      <c r="G15" s="62" t="s">
        <v>1078</v>
      </c>
      <c r="H15">
        <f t="shared" si="1"/>
        <v>21</v>
      </c>
      <c r="I15" t="str">
        <f t="shared" si="2"/>
        <v>ผู้รับการประเมิน (LABEL)</v>
      </c>
      <c r="L15" s="183" t="s">
        <v>1073</v>
      </c>
      <c r="M15">
        <v>1</v>
      </c>
      <c r="O15" s="183" t="s">
        <v>1079</v>
      </c>
      <c r="P15">
        <v>1</v>
      </c>
      <c r="Q15" t="s">
        <v>1055</v>
      </c>
    </row>
    <row r="16" spans="1:17">
      <c r="A16" s="62">
        <v>14</v>
      </c>
      <c r="B16" s="62" t="s">
        <v>700</v>
      </c>
      <c r="C16" s="62" t="s">
        <v>1080</v>
      </c>
      <c r="D16" t="s">
        <v>1053</v>
      </c>
      <c r="E16">
        <f t="shared" si="0"/>
        <v>2</v>
      </c>
      <c r="G16" s="62" t="s">
        <v>1080</v>
      </c>
      <c r="H16">
        <f t="shared" si="1"/>
        <v>49</v>
      </c>
      <c r="I16" t="str">
        <f t="shared" si="2"/>
        <v>ผู้รับการประเมิน (LIQUID NITROGEN)</v>
      </c>
      <c r="L16" s="183" t="s">
        <v>1081</v>
      </c>
      <c r="M16">
        <v>5</v>
      </c>
      <c r="O16" s="183" t="s">
        <v>1082</v>
      </c>
      <c r="P16">
        <v>1</v>
      </c>
      <c r="Q16" t="s">
        <v>1055</v>
      </c>
    </row>
    <row r="17" spans="1:18">
      <c r="A17" s="62">
        <v>15</v>
      </c>
      <c r="B17" s="62" t="s">
        <v>516</v>
      </c>
      <c r="C17" s="62" t="s">
        <v>1083</v>
      </c>
      <c r="D17" t="s">
        <v>1053</v>
      </c>
      <c r="E17">
        <f t="shared" si="0"/>
        <v>1</v>
      </c>
      <c r="G17" s="62" t="s">
        <v>1083</v>
      </c>
      <c r="H17">
        <f t="shared" si="1"/>
        <v>23</v>
      </c>
      <c r="I17" t="str">
        <f t="shared" si="2"/>
        <v>ผู้รับการประเมิน (LIQUID SUCROSE) PKG</v>
      </c>
      <c r="L17" s="183" t="s">
        <v>1084</v>
      </c>
      <c r="M17">
        <v>5</v>
      </c>
      <c r="O17" s="183" t="s">
        <v>1085</v>
      </c>
      <c r="P17">
        <v>1</v>
      </c>
      <c r="Q17" t="s">
        <v>1055</v>
      </c>
    </row>
    <row r="18" spans="1:18">
      <c r="A18" s="62">
        <v>16</v>
      </c>
      <c r="B18" s="62" t="s">
        <v>721</v>
      </c>
      <c r="C18" s="62" t="s">
        <v>1086</v>
      </c>
      <c r="D18" t="s">
        <v>1053</v>
      </c>
      <c r="E18">
        <f t="shared" si="0"/>
        <v>1</v>
      </c>
      <c r="G18" s="62" t="s">
        <v>1086</v>
      </c>
      <c r="H18">
        <f t="shared" si="1"/>
        <v>25</v>
      </c>
      <c r="I18" t="str">
        <f t="shared" si="2"/>
        <v>ผู้รับการประเมิน (PALLET) PKG</v>
      </c>
      <c r="L18" s="183" t="s">
        <v>1087</v>
      </c>
      <c r="M18">
        <v>2</v>
      </c>
      <c r="O18" s="183" t="s">
        <v>1088</v>
      </c>
      <c r="P18">
        <v>1</v>
      </c>
      <c r="Q18" t="s">
        <v>1055</v>
      </c>
    </row>
    <row r="19" spans="1:18">
      <c r="A19" s="62">
        <v>17</v>
      </c>
      <c r="B19" s="62" t="s">
        <v>710</v>
      </c>
      <c r="C19" s="62" t="s">
        <v>1089</v>
      </c>
      <c r="D19" t="s">
        <v>1053</v>
      </c>
      <c r="E19">
        <f t="shared" si="0"/>
        <v>2</v>
      </c>
      <c r="G19" s="62" t="s">
        <v>1089</v>
      </c>
      <c r="H19">
        <f t="shared" si="1"/>
        <v>71</v>
      </c>
      <c r="I19" t="str">
        <f t="shared" si="2"/>
        <v>ผู้รับการประเมิน (PALLET STICKER)</v>
      </c>
      <c r="L19" s="183" t="s">
        <v>1090</v>
      </c>
      <c r="M19">
        <v>3</v>
      </c>
      <c r="O19" s="183" t="s">
        <v>1087</v>
      </c>
      <c r="P19">
        <v>2</v>
      </c>
      <c r="Q19" t="s">
        <v>1055</v>
      </c>
    </row>
    <row r="20" spans="1:18">
      <c r="A20" s="62">
        <v>18</v>
      </c>
      <c r="B20" s="62" t="s">
        <v>740</v>
      </c>
      <c r="C20" s="62" t="s">
        <v>1091</v>
      </c>
      <c r="D20" t="s">
        <v>1053</v>
      </c>
      <c r="E20">
        <f t="shared" si="0"/>
        <v>2</v>
      </c>
      <c r="G20" s="62" t="s">
        <v>1091</v>
      </c>
      <c r="H20">
        <f t="shared" si="1"/>
        <v>53</v>
      </c>
      <c r="I20" t="str">
        <f t="shared" si="2"/>
        <v>ผู้รับการประเมิน (PAPER CORE)</v>
      </c>
      <c r="L20" s="183" t="s">
        <v>1075</v>
      </c>
      <c r="M20">
        <v>1</v>
      </c>
      <c r="O20" s="183" t="s">
        <v>1092</v>
      </c>
      <c r="P20">
        <v>2</v>
      </c>
      <c r="Q20" t="s">
        <v>1055</v>
      </c>
    </row>
    <row r="21" spans="1:18">
      <c r="A21" s="62">
        <v>19</v>
      </c>
      <c r="B21" s="62" t="s">
        <v>1093</v>
      </c>
      <c r="C21" s="62" t="s">
        <v>1094</v>
      </c>
      <c r="D21" t="s">
        <v>1053</v>
      </c>
      <c r="E21">
        <f t="shared" si="0"/>
        <v>2</v>
      </c>
      <c r="G21" s="62" t="s">
        <v>1094</v>
      </c>
      <c r="H21">
        <f t="shared" si="1"/>
        <v>27</v>
      </c>
      <c r="I21" t="str">
        <f t="shared" si="2"/>
        <v>ผู้รับการประเมิน (PLASTIC CAP CO2)</v>
      </c>
      <c r="L21" s="183" t="s">
        <v>1095</v>
      </c>
      <c r="M21">
        <v>4</v>
      </c>
      <c r="O21" s="183" t="s">
        <v>1096</v>
      </c>
      <c r="P21">
        <v>2</v>
      </c>
      <c r="Q21" t="s">
        <v>1055</v>
      </c>
    </row>
    <row r="22" spans="1:18">
      <c r="A22" s="62">
        <v>20</v>
      </c>
      <c r="B22" s="62" t="s">
        <v>713</v>
      </c>
      <c r="C22" s="62" t="s">
        <v>1097</v>
      </c>
      <c r="D22" t="s">
        <v>1053</v>
      </c>
      <c r="E22">
        <f t="shared" si="0"/>
        <v>1</v>
      </c>
      <c r="G22" s="62" t="s">
        <v>1097</v>
      </c>
      <c r="H22">
        <f t="shared" si="1"/>
        <v>29</v>
      </c>
      <c r="I22" t="str">
        <f t="shared" si="2"/>
        <v>ผู้รับการประเมิน (PLASTIC CLOSURE)</v>
      </c>
      <c r="L22" s="183" t="s">
        <v>1098</v>
      </c>
      <c r="M22">
        <v>3</v>
      </c>
      <c r="O22" s="320" t="s">
        <v>1099</v>
      </c>
      <c r="P22">
        <v>2</v>
      </c>
      <c r="Q22" t="s">
        <v>1055</v>
      </c>
    </row>
    <row r="23" spans="1:18">
      <c r="A23" s="62">
        <v>21</v>
      </c>
      <c r="B23" s="62" t="s">
        <v>723</v>
      </c>
      <c r="C23" s="62" t="s">
        <v>1100</v>
      </c>
      <c r="D23" t="s">
        <v>1053</v>
      </c>
      <c r="E23">
        <f t="shared" si="0"/>
        <v>2</v>
      </c>
      <c r="G23" s="62" t="s">
        <v>1100</v>
      </c>
      <c r="H23">
        <f t="shared" si="1"/>
        <v>55</v>
      </c>
      <c r="I23" t="str">
        <f t="shared" si="2"/>
        <v>ผู้รับการประเมิน (PREFORM)</v>
      </c>
      <c r="L23" s="183" t="s">
        <v>1077</v>
      </c>
      <c r="M23">
        <v>1</v>
      </c>
      <c r="O23" s="320" t="s">
        <v>1090</v>
      </c>
      <c r="P23">
        <v>3</v>
      </c>
      <c r="Q23" t="s">
        <v>1055</v>
      </c>
    </row>
    <row r="24" spans="1:18">
      <c r="A24" s="62">
        <v>22</v>
      </c>
      <c r="B24" s="62" t="s">
        <v>766</v>
      </c>
      <c r="C24" s="62" t="s">
        <v>1101</v>
      </c>
      <c r="D24" t="s">
        <v>1053</v>
      </c>
      <c r="E24">
        <f t="shared" si="0"/>
        <v>2</v>
      </c>
      <c r="G24" s="62" t="s">
        <v>1101</v>
      </c>
      <c r="H24">
        <f t="shared" si="1"/>
        <v>56</v>
      </c>
      <c r="I24" t="str">
        <f t="shared" si="2"/>
        <v>ผู้รับการประเมิน (PREFORM CARTON)</v>
      </c>
      <c r="L24" s="183" t="s">
        <v>1092</v>
      </c>
      <c r="M24">
        <v>2</v>
      </c>
      <c r="O24" s="320" t="s">
        <v>1098</v>
      </c>
      <c r="P24">
        <v>3</v>
      </c>
      <c r="Q24" t="s">
        <v>1055</v>
      </c>
    </row>
    <row r="25" spans="1:18">
      <c r="A25" s="62">
        <v>23</v>
      </c>
      <c r="B25" s="62" t="s">
        <v>775</v>
      </c>
      <c r="C25" s="62" t="s">
        <v>1102</v>
      </c>
      <c r="D25" t="s">
        <v>1053</v>
      </c>
      <c r="E25">
        <f t="shared" si="0"/>
        <v>1</v>
      </c>
      <c r="G25" s="62" t="s">
        <v>1102</v>
      </c>
      <c r="H25">
        <f t="shared" si="1"/>
        <v>32</v>
      </c>
      <c r="I25" t="str">
        <f t="shared" si="2"/>
        <v>ผู้รับการประเมิน (RESIN) PKG</v>
      </c>
      <c r="L25" s="183" t="s">
        <v>1079</v>
      </c>
      <c r="M25">
        <v>1</v>
      </c>
      <c r="O25" s="320" t="s">
        <v>1103</v>
      </c>
      <c r="P25">
        <v>3</v>
      </c>
      <c r="Q25" t="s">
        <v>1055</v>
      </c>
    </row>
    <row r="26" spans="1:18">
      <c r="A26" s="62">
        <v>24</v>
      </c>
      <c r="B26" s="62" t="s">
        <v>561</v>
      </c>
      <c r="C26" s="62" t="s">
        <v>1104</v>
      </c>
      <c r="D26" t="s">
        <v>1053</v>
      </c>
      <c r="E26">
        <f t="shared" si="0"/>
        <v>2</v>
      </c>
      <c r="G26" s="62" t="s">
        <v>1104</v>
      </c>
      <c r="H26">
        <f t="shared" si="1"/>
        <v>33</v>
      </c>
      <c r="I26" t="str">
        <f t="shared" si="2"/>
        <v>ผู้รับการประเมิน (SHRINK FILM)</v>
      </c>
      <c r="L26" s="183" t="s">
        <v>1105</v>
      </c>
      <c r="M26">
        <v>6</v>
      </c>
      <c r="O26" s="320" t="s">
        <v>1072</v>
      </c>
      <c r="P26">
        <v>4</v>
      </c>
      <c r="Q26" t="s">
        <v>1055</v>
      </c>
    </row>
    <row r="27" spans="1:18">
      <c r="A27" s="62">
        <v>25</v>
      </c>
      <c r="B27" s="62" t="s">
        <v>742</v>
      </c>
      <c r="C27" s="62" t="s">
        <v>1106</v>
      </c>
      <c r="D27" t="s">
        <v>1053</v>
      </c>
      <c r="E27">
        <f t="shared" si="0"/>
        <v>2</v>
      </c>
      <c r="G27" s="62" t="s">
        <v>1106</v>
      </c>
      <c r="H27">
        <f t="shared" si="1"/>
        <v>34</v>
      </c>
      <c r="I27" t="str">
        <f t="shared" si="2"/>
        <v>ผู้รับการประเมิน (STRAPPING BAND)</v>
      </c>
      <c r="L27" s="183" t="s">
        <v>1096</v>
      </c>
      <c r="M27">
        <v>2</v>
      </c>
      <c r="O27" s="320" t="s">
        <v>1095</v>
      </c>
      <c r="P27">
        <v>4</v>
      </c>
      <c r="Q27" t="s">
        <v>1055</v>
      </c>
      <c r="R27" s="321" t="s">
        <v>1107</v>
      </c>
    </row>
    <row r="28" spans="1:18">
      <c r="A28" s="62">
        <v>26</v>
      </c>
      <c r="B28" s="62" t="s">
        <v>752</v>
      </c>
      <c r="C28" s="62" t="s">
        <v>1108</v>
      </c>
      <c r="D28" t="s">
        <v>1053</v>
      </c>
      <c r="E28">
        <f t="shared" si="0"/>
        <v>2</v>
      </c>
      <c r="G28" s="62" t="s">
        <v>1108</v>
      </c>
      <c r="H28">
        <f t="shared" si="1"/>
        <v>35</v>
      </c>
      <c r="I28" t="str">
        <f t="shared" si="2"/>
        <v>ผู้รับการประเมิน (STRETCH FILM)</v>
      </c>
      <c r="L28" s="183" t="s">
        <v>1109</v>
      </c>
      <c r="M28">
        <v>5</v>
      </c>
      <c r="O28" s="320" t="s">
        <v>1110</v>
      </c>
      <c r="P28">
        <v>4</v>
      </c>
      <c r="Q28" t="s">
        <v>1055</v>
      </c>
    </row>
    <row r="29" spans="1:18">
      <c r="A29" s="62">
        <v>27</v>
      </c>
      <c r="B29" s="62" t="s">
        <v>508</v>
      </c>
      <c r="C29" s="62" t="s">
        <v>1111</v>
      </c>
      <c r="D29" t="s">
        <v>1053</v>
      </c>
      <c r="E29">
        <f t="shared" si="0"/>
        <v>1</v>
      </c>
      <c r="G29" s="62" t="s">
        <v>1111</v>
      </c>
      <c r="H29">
        <f t="shared" si="1"/>
        <v>37</v>
      </c>
      <c r="I29" t="str">
        <f t="shared" si="2"/>
        <v>ผู้รับการประเมิน (SUGAR) PKG</v>
      </c>
      <c r="L29" s="183" t="s">
        <v>1103</v>
      </c>
      <c r="M29">
        <v>3</v>
      </c>
      <c r="O29" s="320" t="s">
        <v>1112</v>
      </c>
      <c r="P29">
        <v>4</v>
      </c>
      <c r="Q29" t="s">
        <v>1055</v>
      </c>
    </row>
    <row r="30" spans="1:18">
      <c r="A30" s="62">
        <v>28</v>
      </c>
      <c r="B30" s="62" t="s">
        <v>564</v>
      </c>
      <c r="C30" s="62" t="s">
        <v>1113</v>
      </c>
      <c r="D30" t="s">
        <v>1053</v>
      </c>
      <c r="E30">
        <f t="shared" si="0"/>
        <v>2</v>
      </c>
      <c r="G30" s="62" t="s">
        <v>1113</v>
      </c>
      <c r="H30">
        <f t="shared" si="1"/>
        <v>38</v>
      </c>
      <c r="I30" t="str">
        <f t="shared" si="2"/>
        <v>ผู้รับการประเมิน (SUPPORT SHEET)</v>
      </c>
      <c r="L30" s="183" t="s">
        <v>1082</v>
      </c>
      <c r="M30">
        <v>1</v>
      </c>
      <c r="O30" s="320" t="s">
        <v>1114</v>
      </c>
      <c r="P30">
        <v>4</v>
      </c>
      <c r="Q30" t="s">
        <v>1055</v>
      </c>
    </row>
    <row r="31" spans="1:18">
      <c r="A31" s="62">
        <v>29</v>
      </c>
      <c r="B31" s="62" t="s">
        <v>806</v>
      </c>
      <c r="C31" s="62" t="s">
        <v>1115</v>
      </c>
      <c r="D31" t="s">
        <v>1053</v>
      </c>
      <c r="E31">
        <f t="shared" si="0"/>
        <v>1</v>
      </c>
      <c r="G31" s="62" t="s">
        <v>1115</v>
      </c>
      <c r="H31">
        <f t="shared" si="1"/>
        <v>40</v>
      </c>
      <c r="I31" t="str">
        <f t="shared" si="2"/>
        <v>ผู้รับการประเมิน (TRAY) PKG</v>
      </c>
      <c r="L31" s="183" t="s">
        <v>1116</v>
      </c>
      <c r="M31">
        <v>5</v>
      </c>
      <c r="O31" s="320" t="s">
        <v>652</v>
      </c>
      <c r="P31">
        <v>5</v>
      </c>
      <c r="Q31" t="s">
        <v>1055</v>
      </c>
    </row>
    <row r="32" spans="1:18">
      <c r="A32" s="62">
        <v>30</v>
      </c>
      <c r="B32" s="62" t="s">
        <v>773</v>
      </c>
      <c r="C32" s="62" t="s">
        <v>1117</v>
      </c>
      <c r="D32" t="s">
        <v>1053</v>
      </c>
      <c r="E32">
        <f t="shared" si="0"/>
        <v>2</v>
      </c>
      <c r="G32" s="62" t="s">
        <v>1117</v>
      </c>
      <c r="H32">
        <f t="shared" si="1"/>
        <v>41</v>
      </c>
      <c r="I32" t="str">
        <f t="shared" si="2"/>
        <v>ผู้รับการประเมิน (WAX RIBBON)</v>
      </c>
      <c r="L32" s="183" t="s">
        <v>1110</v>
      </c>
      <c r="M32">
        <v>4</v>
      </c>
      <c r="O32" s="183" t="s">
        <v>1067</v>
      </c>
      <c r="P32">
        <v>5</v>
      </c>
      <c r="Q32" t="s">
        <v>1055</v>
      </c>
    </row>
    <row r="33" spans="1:17">
      <c r="A33" s="62">
        <v>31</v>
      </c>
      <c r="B33" s="62" t="s">
        <v>642</v>
      </c>
      <c r="C33" s="62" t="s">
        <v>650</v>
      </c>
      <c r="D33" t="s">
        <v>1118</v>
      </c>
      <c r="E33">
        <f t="shared" si="0"/>
        <v>1</v>
      </c>
      <c r="G33" s="62" t="s">
        <v>650</v>
      </c>
      <c r="H33">
        <f t="shared" si="1"/>
        <v>7</v>
      </c>
      <c r="I33" t="str">
        <f t="shared" si="2"/>
        <v>ผู้รับการประเมิน (BARCODE)</v>
      </c>
      <c r="L33" s="183" t="s">
        <v>1112</v>
      </c>
      <c r="M33">
        <v>4</v>
      </c>
      <c r="O33" s="183" t="s">
        <v>1081</v>
      </c>
      <c r="P33">
        <v>5</v>
      </c>
      <c r="Q33" t="s">
        <v>1055</v>
      </c>
    </row>
    <row r="34" spans="1:17">
      <c r="A34" s="62">
        <v>32</v>
      </c>
      <c r="B34" s="62" t="s">
        <v>654</v>
      </c>
      <c r="C34" s="62" t="s">
        <v>1058</v>
      </c>
      <c r="D34" t="s">
        <v>1118</v>
      </c>
      <c r="E34">
        <f t="shared" si="0"/>
        <v>2</v>
      </c>
      <c r="G34" s="62" t="s">
        <v>1119</v>
      </c>
      <c r="H34">
        <f t="shared" si="1"/>
        <v>13</v>
      </c>
      <c r="I34" t="str">
        <f t="shared" si="2"/>
        <v>ผู้รับการประเมิน (CO2)</v>
      </c>
      <c r="L34" s="183" t="s">
        <v>1114</v>
      </c>
      <c r="M34">
        <v>4</v>
      </c>
      <c r="O34" s="183" t="s">
        <v>1084</v>
      </c>
      <c r="P34">
        <v>5</v>
      </c>
      <c r="Q34" t="s">
        <v>1055</v>
      </c>
    </row>
    <row r="35" spans="1:17">
      <c r="A35" s="62">
        <v>33</v>
      </c>
      <c r="B35" s="62" t="s">
        <v>513</v>
      </c>
      <c r="C35" s="62" t="s">
        <v>1059</v>
      </c>
      <c r="D35" t="s">
        <v>1118</v>
      </c>
      <c r="E35">
        <f t="shared" si="0"/>
        <v>2</v>
      </c>
      <c r="G35" s="62" t="s">
        <v>1120</v>
      </c>
      <c r="H35">
        <f t="shared" si="1"/>
        <v>19</v>
      </c>
      <c r="I35" t="str">
        <f t="shared" si="2"/>
        <v>ผู้รับการประเมิน (GLUE)</v>
      </c>
      <c r="L35" s="183" t="s">
        <v>1085</v>
      </c>
      <c r="M35">
        <v>1</v>
      </c>
      <c r="O35" s="183" t="s">
        <v>1109</v>
      </c>
      <c r="P35">
        <v>5</v>
      </c>
      <c r="Q35" t="s">
        <v>1055</v>
      </c>
    </row>
    <row r="36" spans="1:17">
      <c r="A36" s="62">
        <v>34</v>
      </c>
      <c r="B36" s="62" t="s">
        <v>676</v>
      </c>
      <c r="C36" s="62" t="s">
        <v>1060</v>
      </c>
      <c r="D36" t="s">
        <v>1118</v>
      </c>
      <c r="E36">
        <f t="shared" si="0"/>
        <v>2</v>
      </c>
      <c r="G36" s="62" t="s">
        <v>1121</v>
      </c>
      <c r="H36">
        <f t="shared" si="1"/>
        <v>22</v>
      </c>
      <c r="I36" t="str">
        <f t="shared" si="2"/>
        <v>ผู้รับการประเมิน (LIQUID SUCROSE)</v>
      </c>
      <c r="L36" s="183" t="s">
        <v>1122</v>
      </c>
      <c r="M36">
        <v>5</v>
      </c>
      <c r="O36" s="183" t="s">
        <v>1116</v>
      </c>
      <c r="P36">
        <v>5</v>
      </c>
    </row>
    <row r="37" spans="1:17">
      <c r="A37" s="62">
        <v>35</v>
      </c>
      <c r="B37" s="62" t="s">
        <v>687</v>
      </c>
      <c r="C37" s="62" t="s">
        <v>1062</v>
      </c>
      <c r="D37" t="s">
        <v>1118</v>
      </c>
      <c r="E37">
        <f t="shared" si="0"/>
        <v>2</v>
      </c>
      <c r="G37" s="62" t="s">
        <v>1123</v>
      </c>
      <c r="H37">
        <f t="shared" si="1"/>
        <v>24</v>
      </c>
      <c r="I37" t="str">
        <f t="shared" si="2"/>
        <v>ผู้รับการประเมิน (PALLET)</v>
      </c>
      <c r="L37" s="183" t="s">
        <v>1099</v>
      </c>
      <c r="M37">
        <v>2</v>
      </c>
      <c r="O37" s="183" t="s">
        <v>1122</v>
      </c>
      <c r="P37">
        <v>5</v>
      </c>
    </row>
    <row r="38" spans="1:17">
      <c r="A38" s="62">
        <v>36</v>
      </c>
      <c r="B38" s="62" t="s">
        <v>656</v>
      </c>
      <c r="C38" s="62" t="s">
        <v>1119</v>
      </c>
      <c r="D38" t="s">
        <v>1118</v>
      </c>
      <c r="E38">
        <f t="shared" si="0"/>
        <v>1</v>
      </c>
      <c r="G38" s="62" t="s">
        <v>1124</v>
      </c>
      <c r="H38">
        <f t="shared" si="1"/>
        <v>26</v>
      </c>
      <c r="I38" t="str">
        <f t="shared" si="2"/>
        <v>ผู้รับการประเมิน (PALLET STICKER)</v>
      </c>
      <c r="L38" s="183" t="s">
        <v>1088</v>
      </c>
      <c r="M38">
        <v>1</v>
      </c>
      <c r="O38" s="183" t="s">
        <v>1125</v>
      </c>
      <c r="P38">
        <v>5</v>
      </c>
    </row>
    <row r="39" spans="1:17">
      <c r="A39" s="62">
        <v>37</v>
      </c>
      <c r="B39" s="62" t="s">
        <v>707</v>
      </c>
      <c r="C39" s="62" t="s">
        <v>1066</v>
      </c>
      <c r="D39" t="s">
        <v>1118</v>
      </c>
      <c r="E39">
        <f t="shared" si="0"/>
        <v>2</v>
      </c>
      <c r="G39" s="62" t="s">
        <v>1126</v>
      </c>
      <c r="H39">
        <f t="shared" si="1"/>
        <v>28</v>
      </c>
      <c r="I39" t="str">
        <f t="shared" si="2"/>
        <v>ผู้รับการประเมิน (PLASTIC CLOSURE)</v>
      </c>
      <c r="L39" s="183" t="s">
        <v>1125</v>
      </c>
      <c r="M39">
        <v>5</v>
      </c>
      <c r="O39" s="183" t="s">
        <v>1105</v>
      </c>
      <c r="P39">
        <v>6</v>
      </c>
    </row>
    <row r="40" spans="1:17">
      <c r="A40" s="62">
        <v>38</v>
      </c>
      <c r="B40" s="62" t="s">
        <v>667</v>
      </c>
      <c r="C40" s="62" t="s">
        <v>1069</v>
      </c>
      <c r="D40" t="s">
        <v>1118</v>
      </c>
      <c r="E40">
        <f t="shared" si="0"/>
        <v>2</v>
      </c>
      <c r="G40" s="62" t="s">
        <v>1127</v>
      </c>
      <c r="H40">
        <f t="shared" si="1"/>
        <v>30</v>
      </c>
      <c r="I40" t="str">
        <f t="shared" si="2"/>
        <v>ผู้รับการประเมิน (PREFORM)</v>
      </c>
      <c r="L40" s="183" t="s">
        <v>317</v>
      </c>
      <c r="M40">
        <v>99</v>
      </c>
      <c r="O40" s="319" t="s">
        <v>1128</v>
      </c>
      <c r="P40" s="2">
        <v>1</v>
      </c>
    </row>
    <row r="41" spans="1:17">
      <c r="A41" s="62">
        <v>39</v>
      </c>
      <c r="B41" s="62" t="s">
        <v>728</v>
      </c>
      <c r="C41" s="62" t="s">
        <v>1071</v>
      </c>
      <c r="D41" t="s">
        <v>1118</v>
      </c>
      <c r="E41">
        <f t="shared" si="0"/>
        <v>2</v>
      </c>
      <c r="G41" s="62" t="s">
        <v>1129</v>
      </c>
      <c r="H41">
        <f t="shared" si="1"/>
        <v>31</v>
      </c>
      <c r="I41" t="str">
        <f t="shared" si="2"/>
        <v>ผู้รับการประเมิน (RESIN)</v>
      </c>
    </row>
    <row r="42" spans="1:17">
      <c r="A42" s="62">
        <v>40</v>
      </c>
      <c r="B42" s="62" t="s">
        <v>678</v>
      </c>
      <c r="C42" s="62" t="s">
        <v>1074</v>
      </c>
      <c r="D42" t="s">
        <v>1118</v>
      </c>
      <c r="E42">
        <f t="shared" si="0"/>
        <v>2</v>
      </c>
      <c r="G42" s="62" t="s">
        <v>1130</v>
      </c>
      <c r="H42">
        <f t="shared" si="1"/>
        <v>36</v>
      </c>
      <c r="I42" t="str">
        <f t="shared" si="2"/>
        <v>ผู้รับการประเมิน (SUGAR)</v>
      </c>
    </row>
    <row r="43" spans="1:17">
      <c r="A43" s="62">
        <v>41</v>
      </c>
      <c r="B43" s="62" t="s">
        <v>446</v>
      </c>
      <c r="C43" s="62" t="s">
        <v>1120</v>
      </c>
      <c r="D43" t="s">
        <v>1118</v>
      </c>
      <c r="E43">
        <f t="shared" si="0"/>
        <v>1</v>
      </c>
      <c r="G43" s="62" t="s">
        <v>1131</v>
      </c>
      <c r="H43">
        <f t="shared" si="1"/>
        <v>39</v>
      </c>
      <c r="I43" t="str">
        <f t="shared" si="2"/>
        <v>ผู้รับการประเมิน (TRAY)</v>
      </c>
    </row>
    <row r="44" spans="1:17">
      <c r="A44" s="62">
        <v>42</v>
      </c>
      <c r="B44" s="62" t="s">
        <v>690</v>
      </c>
      <c r="C44" s="62" t="s">
        <v>1078</v>
      </c>
      <c r="D44" t="s">
        <v>1118</v>
      </c>
      <c r="E44">
        <f t="shared" si="0"/>
        <v>2</v>
      </c>
      <c r="G44" s="62" t="s">
        <v>1132</v>
      </c>
      <c r="H44">
        <f t="shared" si="1"/>
        <v>43</v>
      </c>
      <c r="I44" t="str">
        <f t="shared" si="2"/>
        <v>ผู้รับการประเมิน (BARCODE)</v>
      </c>
    </row>
    <row r="45" spans="1:17">
      <c r="A45" s="62">
        <v>43</v>
      </c>
      <c r="B45" s="62" t="s">
        <v>516</v>
      </c>
      <c r="C45" s="62" t="s">
        <v>1121</v>
      </c>
      <c r="D45" t="s">
        <v>1118</v>
      </c>
      <c r="E45">
        <f t="shared" si="0"/>
        <v>1</v>
      </c>
      <c r="G45" s="62" t="s">
        <v>1133</v>
      </c>
      <c r="H45">
        <f t="shared" si="1"/>
        <v>44</v>
      </c>
      <c r="I45" t="str">
        <f t="shared" si="2"/>
        <v>ผู้รับการประเมิน (CO2)</v>
      </c>
    </row>
    <row r="46" spans="1:17">
      <c r="A46" s="62">
        <v>44</v>
      </c>
      <c r="B46" s="62" t="s">
        <v>721</v>
      </c>
      <c r="C46" s="62" t="s">
        <v>1123</v>
      </c>
      <c r="D46" t="s">
        <v>1118</v>
      </c>
      <c r="E46">
        <f t="shared" si="0"/>
        <v>1</v>
      </c>
      <c r="G46" s="62" t="s">
        <v>1134</v>
      </c>
      <c r="H46">
        <f t="shared" si="1"/>
        <v>45</v>
      </c>
      <c r="I46" t="str">
        <f t="shared" si="2"/>
        <v>ผู้รับการประเมิน (CROWN)</v>
      </c>
    </row>
    <row r="47" spans="1:17">
      <c r="A47" s="62">
        <v>45</v>
      </c>
      <c r="B47" s="62" t="s">
        <v>1135</v>
      </c>
      <c r="C47" s="62" t="s">
        <v>1094</v>
      </c>
      <c r="D47" t="s">
        <v>1118</v>
      </c>
      <c r="E47">
        <f t="shared" si="0"/>
        <v>2</v>
      </c>
      <c r="G47" s="62" t="s">
        <v>1136</v>
      </c>
      <c r="H47">
        <f t="shared" si="1"/>
        <v>46</v>
      </c>
      <c r="I47" t="str">
        <f t="shared" si="2"/>
        <v>ผู้รับการประเมิน (GLASS BOTTLE)</v>
      </c>
    </row>
    <row r="48" spans="1:17">
      <c r="A48" s="62">
        <v>46</v>
      </c>
      <c r="B48" s="62" t="s">
        <v>710</v>
      </c>
      <c r="C48" s="62" t="s">
        <v>1124</v>
      </c>
      <c r="D48" t="s">
        <v>1118</v>
      </c>
      <c r="E48">
        <f t="shared" si="0"/>
        <v>1</v>
      </c>
      <c r="G48" s="62" t="s">
        <v>1137</v>
      </c>
      <c r="H48">
        <f t="shared" si="1"/>
        <v>48</v>
      </c>
      <c r="I48" t="str">
        <f t="shared" si="2"/>
        <v>ผู้รับการประเมิน (LABEL)</v>
      </c>
    </row>
    <row r="49" spans="1:9">
      <c r="A49" s="62">
        <v>47</v>
      </c>
      <c r="B49" s="62" t="s">
        <v>713</v>
      </c>
      <c r="C49" s="62" t="s">
        <v>1126</v>
      </c>
      <c r="D49" t="s">
        <v>1118</v>
      </c>
      <c r="E49">
        <f t="shared" si="0"/>
        <v>1</v>
      </c>
      <c r="G49" s="62" t="s">
        <v>1138</v>
      </c>
      <c r="H49">
        <f t="shared" si="1"/>
        <v>50</v>
      </c>
      <c r="I49" t="str">
        <f t="shared" si="2"/>
        <v>ผู้รับการประเมิน (LIQUID SUCROSE)</v>
      </c>
    </row>
    <row r="50" spans="1:9">
      <c r="A50" s="62">
        <v>48</v>
      </c>
      <c r="B50" s="62" t="s">
        <v>723</v>
      </c>
      <c r="C50" s="62" t="s">
        <v>1127</v>
      </c>
      <c r="D50" t="s">
        <v>1118</v>
      </c>
      <c r="E50">
        <f t="shared" si="0"/>
        <v>1</v>
      </c>
      <c r="G50" s="62" t="s">
        <v>1139</v>
      </c>
      <c r="H50">
        <f t="shared" si="1"/>
        <v>51</v>
      </c>
      <c r="I50" t="str">
        <f t="shared" si="2"/>
        <v>ผู้รับการประเมิน (PALLET)</v>
      </c>
    </row>
    <row r="51" spans="1:9">
      <c r="A51" s="62">
        <v>49</v>
      </c>
      <c r="B51" s="62" t="s">
        <v>775</v>
      </c>
      <c r="C51" s="62" t="s">
        <v>1129</v>
      </c>
      <c r="D51" t="s">
        <v>1118</v>
      </c>
      <c r="E51">
        <f t="shared" si="0"/>
        <v>1</v>
      </c>
      <c r="G51" s="62" t="s">
        <v>1140</v>
      </c>
      <c r="H51">
        <f t="shared" si="1"/>
        <v>52</v>
      </c>
      <c r="I51" t="str">
        <f t="shared" si="2"/>
        <v>ผู้รับการประเมิน (PALLET STICKER)</v>
      </c>
    </row>
    <row r="52" spans="1:9">
      <c r="A52" s="62">
        <v>50</v>
      </c>
      <c r="B52" s="62" t="s">
        <v>561</v>
      </c>
      <c r="C52" s="62" t="s">
        <v>1104</v>
      </c>
      <c r="D52" t="s">
        <v>1118</v>
      </c>
      <c r="E52">
        <f t="shared" si="0"/>
        <v>2</v>
      </c>
      <c r="G52" s="62" t="s">
        <v>1141</v>
      </c>
      <c r="H52">
        <f t="shared" si="1"/>
        <v>54</v>
      </c>
      <c r="I52" t="str">
        <f t="shared" si="2"/>
        <v>ผู้รับการประเมิน (PLASTIC CLOSURE)</v>
      </c>
    </row>
    <row r="53" spans="1:9">
      <c r="A53" s="62">
        <v>51</v>
      </c>
      <c r="B53" s="62" t="s">
        <v>742</v>
      </c>
      <c r="C53" s="62" t="s">
        <v>1106</v>
      </c>
      <c r="D53" t="s">
        <v>1118</v>
      </c>
      <c r="E53">
        <f t="shared" si="0"/>
        <v>2</v>
      </c>
      <c r="G53" s="62" t="s">
        <v>1142</v>
      </c>
      <c r="H53">
        <f t="shared" si="1"/>
        <v>57</v>
      </c>
      <c r="I53" t="str">
        <f t="shared" si="2"/>
        <v>ผู้รับการประเมิน (RESIN)</v>
      </c>
    </row>
    <row r="54" spans="1:9">
      <c r="A54" s="62">
        <v>52</v>
      </c>
      <c r="B54" s="62" t="s">
        <v>752</v>
      </c>
      <c r="C54" s="62" t="s">
        <v>1108</v>
      </c>
      <c r="D54" t="s">
        <v>1118</v>
      </c>
      <c r="E54">
        <f t="shared" si="0"/>
        <v>2</v>
      </c>
      <c r="G54" s="62" t="s">
        <v>1143</v>
      </c>
      <c r="H54">
        <f t="shared" si="1"/>
        <v>58</v>
      </c>
      <c r="I54" t="str">
        <f t="shared" si="2"/>
        <v>ผู้รับการประเมิน (SHRINK FILM)</v>
      </c>
    </row>
    <row r="55" spans="1:9">
      <c r="A55" s="62">
        <v>53</v>
      </c>
      <c r="B55" s="62" t="s">
        <v>508</v>
      </c>
      <c r="C55" s="62" t="s">
        <v>1130</v>
      </c>
      <c r="D55" t="s">
        <v>1118</v>
      </c>
      <c r="E55">
        <f t="shared" si="0"/>
        <v>1</v>
      </c>
      <c r="G55" s="62" t="s">
        <v>1144</v>
      </c>
      <c r="H55">
        <f t="shared" si="1"/>
        <v>59</v>
      </c>
      <c r="I55" t="str">
        <f t="shared" si="2"/>
        <v>ผู้รับการประเมิน (STRAPPING BAND)</v>
      </c>
    </row>
    <row r="56" spans="1:9">
      <c r="A56" s="62">
        <v>54</v>
      </c>
      <c r="B56" s="62" t="s">
        <v>564</v>
      </c>
      <c r="C56" s="62" t="s">
        <v>1113</v>
      </c>
      <c r="D56" t="s">
        <v>1118</v>
      </c>
      <c r="E56">
        <f t="shared" si="0"/>
        <v>2</v>
      </c>
      <c r="G56" s="62" t="s">
        <v>1145</v>
      </c>
      <c r="H56">
        <f t="shared" si="1"/>
        <v>60</v>
      </c>
      <c r="I56" t="str">
        <f t="shared" si="2"/>
        <v>ผู้รับการประเมิน (STRETCH FILM)</v>
      </c>
    </row>
    <row r="57" spans="1:9">
      <c r="A57" s="62">
        <v>55</v>
      </c>
      <c r="B57" s="62" t="s">
        <v>806</v>
      </c>
      <c r="C57" s="62" t="s">
        <v>1131</v>
      </c>
      <c r="D57" t="s">
        <v>1118</v>
      </c>
      <c r="E57">
        <f t="shared" si="0"/>
        <v>1</v>
      </c>
      <c r="G57" s="62" t="s">
        <v>1146</v>
      </c>
      <c r="H57">
        <f t="shared" si="1"/>
        <v>61</v>
      </c>
      <c r="I57" t="str">
        <f t="shared" si="2"/>
        <v>ผู้รับการประเมิน (SUPPORT SHEET)</v>
      </c>
    </row>
    <row r="58" spans="1:9">
      <c r="A58" s="62">
        <v>56</v>
      </c>
      <c r="B58" s="62" t="s">
        <v>773</v>
      </c>
      <c r="C58" s="62" t="s">
        <v>1117</v>
      </c>
      <c r="D58" t="s">
        <v>1118</v>
      </c>
      <c r="E58">
        <f t="shared" si="0"/>
        <v>2</v>
      </c>
      <c r="G58" s="62" t="s">
        <v>1147</v>
      </c>
      <c r="H58">
        <f t="shared" si="1"/>
        <v>62</v>
      </c>
      <c r="I58" t="str">
        <f t="shared" si="2"/>
        <v>ผู้รับการประเมิน (TRAY)</v>
      </c>
    </row>
    <row r="59" spans="1:9">
      <c r="A59" s="62">
        <v>57</v>
      </c>
      <c r="B59" s="62" t="s">
        <v>642</v>
      </c>
      <c r="C59" s="62" t="s">
        <v>1132</v>
      </c>
      <c r="D59" t="s">
        <v>1148</v>
      </c>
      <c r="E59">
        <f t="shared" si="0"/>
        <v>1</v>
      </c>
      <c r="G59" s="62" t="s">
        <v>1149</v>
      </c>
      <c r="H59">
        <f t="shared" si="1"/>
        <v>63</v>
      </c>
      <c r="I59" t="str">
        <f t="shared" si="2"/>
        <v>ผู้รับการประเมิน (WAX RIBBON)</v>
      </c>
    </row>
    <row r="60" spans="1:9">
      <c r="A60" s="62">
        <v>58</v>
      </c>
      <c r="B60" s="62" t="s">
        <v>656</v>
      </c>
      <c r="C60" s="62" t="s">
        <v>1133</v>
      </c>
      <c r="D60" t="s">
        <v>1148</v>
      </c>
      <c r="E60">
        <f t="shared" si="0"/>
        <v>1</v>
      </c>
      <c r="G60" s="62" t="s">
        <v>1150</v>
      </c>
      <c r="H60">
        <f t="shared" si="1"/>
        <v>65</v>
      </c>
      <c r="I60" t="str">
        <f t="shared" si="2"/>
        <v>ผู้รับการประเมิน (BARCODE)</v>
      </c>
    </row>
    <row r="61" spans="1:9">
      <c r="A61" s="62">
        <v>59</v>
      </c>
      <c r="B61" s="62" t="s">
        <v>667</v>
      </c>
      <c r="C61" s="62" t="s">
        <v>1134</v>
      </c>
      <c r="D61" t="s">
        <v>1148</v>
      </c>
      <c r="E61">
        <f t="shared" si="0"/>
        <v>1</v>
      </c>
      <c r="G61" s="62" t="s">
        <v>1151</v>
      </c>
      <c r="H61">
        <f t="shared" si="1"/>
        <v>66</v>
      </c>
      <c r="I61" t="str">
        <f t="shared" si="2"/>
        <v>ผู้รับการประเมิน (CO2)</v>
      </c>
    </row>
    <row r="62" spans="1:9">
      <c r="A62" s="62">
        <v>60</v>
      </c>
      <c r="B62" s="62" t="s">
        <v>678</v>
      </c>
      <c r="C62" s="62" t="s">
        <v>1136</v>
      </c>
      <c r="D62" t="s">
        <v>1148</v>
      </c>
      <c r="E62">
        <f t="shared" si="0"/>
        <v>1</v>
      </c>
      <c r="G62" s="62" t="s">
        <v>1152</v>
      </c>
      <c r="H62">
        <f t="shared" si="1"/>
        <v>67</v>
      </c>
      <c r="I62" t="str">
        <f t="shared" si="2"/>
        <v>ผู้รับการประเมิน (CROWN)</v>
      </c>
    </row>
    <row r="63" spans="1:9">
      <c r="A63" s="62">
        <v>61</v>
      </c>
      <c r="B63" s="62" t="s">
        <v>446</v>
      </c>
      <c r="C63" s="62" t="s">
        <v>1076</v>
      </c>
      <c r="D63" t="s">
        <v>1148</v>
      </c>
      <c r="E63">
        <f t="shared" si="0"/>
        <v>2</v>
      </c>
      <c r="G63" s="62" t="s">
        <v>1153</v>
      </c>
      <c r="H63">
        <f t="shared" si="1"/>
        <v>68</v>
      </c>
      <c r="I63" t="str">
        <f t="shared" si="2"/>
        <v>ผู้รับการประเมิน (GLUE)</v>
      </c>
    </row>
    <row r="64" spans="1:9">
      <c r="A64" s="62">
        <v>62</v>
      </c>
      <c r="B64" s="62" t="s">
        <v>690</v>
      </c>
      <c r="C64" s="62" t="s">
        <v>1137</v>
      </c>
      <c r="D64" t="s">
        <v>1148</v>
      </c>
      <c r="E64">
        <f t="shared" si="0"/>
        <v>1</v>
      </c>
      <c r="G64" s="62" t="s">
        <v>1154</v>
      </c>
      <c r="H64">
        <f t="shared" si="1"/>
        <v>69</v>
      </c>
      <c r="I64" t="str">
        <f t="shared" si="2"/>
        <v>ผู้รับการประเมิน (LABEL)</v>
      </c>
    </row>
    <row r="65" spans="1:9">
      <c r="A65" s="62">
        <v>63</v>
      </c>
      <c r="B65" s="62" t="s">
        <v>700</v>
      </c>
      <c r="C65" s="62" t="s">
        <v>1080</v>
      </c>
      <c r="D65" t="s">
        <v>1148</v>
      </c>
      <c r="E65">
        <f t="shared" si="0"/>
        <v>2</v>
      </c>
      <c r="G65" s="62" t="s">
        <v>1155</v>
      </c>
      <c r="H65">
        <f t="shared" si="1"/>
        <v>70</v>
      </c>
      <c r="I65" t="str">
        <f t="shared" si="2"/>
        <v>ผู้รับการประเมิน (LIQUID NITROGEN)</v>
      </c>
    </row>
    <row r="66" spans="1:9">
      <c r="A66" s="62">
        <v>64</v>
      </c>
      <c r="B66" s="62" t="s">
        <v>516</v>
      </c>
      <c r="C66" s="62" t="s">
        <v>1138</v>
      </c>
      <c r="D66" t="s">
        <v>1148</v>
      </c>
      <c r="E66">
        <f t="shared" si="0"/>
        <v>1</v>
      </c>
      <c r="G66" s="62" t="s">
        <v>1156</v>
      </c>
      <c r="H66">
        <f t="shared" si="1"/>
        <v>72</v>
      </c>
      <c r="I66" t="str">
        <f t="shared" si="2"/>
        <v>ผู้รับการประเมิน (PLASTIC CLOSURE)</v>
      </c>
    </row>
    <row r="67" spans="1:9">
      <c r="A67" s="62">
        <v>65</v>
      </c>
      <c r="B67" s="62" t="s">
        <v>721</v>
      </c>
      <c r="C67" s="62" t="s">
        <v>1139</v>
      </c>
      <c r="D67" t="s">
        <v>1148</v>
      </c>
      <c r="E67">
        <f t="shared" si="0"/>
        <v>1</v>
      </c>
      <c r="G67" s="62" t="s">
        <v>1157</v>
      </c>
      <c r="H67">
        <f t="shared" si="1"/>
        <v>73</v>
      </c>
      <c r="I67" t="str">
        <f t="shared" si="2"/>
        <v>ผู้รับการประเมิน (PREFORM)</v>
      </c>
    </row>
    <row r="68" spans="1:9">
      <c r="A68" s="62">
        <v>66</v>
      </c>
      <c r="B68" s="62" t="s">
        <v>710</v>
      </c>
      <c r="C68" s="62" t="s">
        <v>1140</v>
      </c>
      <c r="D68" t="s">
        <v>1148</v>
      </c>
      <c r="E68">
        <f t="shared" ref="E68:E125" si="3">COUNTIF($C$2:$C$125,C68)</f>
        <v>1</v>
      </c>
      <c r="G68" s="62" t="s">
        <v>1158</v>
      </c>
      <c r="H68">
        <f t="shared" ref="H68:H101" si="4">VALUE(LEFT(G68,FIND(" ",G68)-1))</f>
        <v>74</v>
      </c>
      <c r="I68" t="str">
        <f t="shared" ref="I68:I101" si="5">TRIM(MID(G68,FIND(" ",G68)+1,LEN(G68)))</f>
        <v>ผู้รับการประเมิน (SHRINK FILM)</v>
      </c>
    </row>
    <row r="69" spans="1:9">
      <c r="A69" s="62">
        <v>67</v>
      </c>
      <c r="B69" s="62" t="s">
        <v>740</v>
      </c>
      <c r="C69" s="62" t="s">
        <v>1091</v>
      </c>
      <c r="D69" t="s">
        <v>1148</v>
      </c>
      <c r="E69">
        <f t="shared" si="3"/>
        <v>2</v>
      </c>
      <c r="G69" s="62" t="s">
        <v>1159</v>
      </c>
      <c r="H69">
        <f t="shared" si="4"/>
        <v>75</v>
      </c>
      <c r="I69" t="str">
        <f t="shared" si="5"/>
        <v>ผู้รับการประเมิน (STRAPPING BAND)</v>
      </c>
    </row>
    <row r="70" spans="1:9">
      <c r="A70" s="62">
        <v>68</v>
      </c>
      <c r="B70" s="62" t="s">
        <v>713</v>
      </c>
      <c r="C70" s="62" t="s">
        <v>1141</v>
      </c>
      <c r="D70" t="s">
        <v>1148</v>
      </c>
      <c r="E70">
        <f t="shared" si="3"/>
        <v>1</v>
      </c>
      <c r="G70" s="62" t="s">
        <v>1160</v>
      </c>
      <c r="H70">
        <f t="shared" si="4"/>
        <v>76</v>
      </c>
      <c r="I70" t="str">
        <f t="shared" si="5"/>
        <v>ผู้รับการประเมิน (SUGAR)</v>
      </c>
    </row>
    <row r="71" spans="1:9">
      <c r="A71" s="62">
        <v>69</v>
      </c>
      <c r="B71" s="62" t="s">
        <v>723</v>
      </c>
      <c r="C71" s="62" t="s">
        <v>1100</v>
      </c>
      <c r="D71" t="s">
        <v>1148</v>
      </c>
      <c r="E71">
        <f t="shared" si="3"/>
        <v>2</v>
      </c>
      <c r="G71" s="62" t="s">
        <v>1161</v>
      </c>
      <c r="H71">
        <f t="shared" si="4"/>
        <v>77</v>
      </c>
      <c r="I71" t="str">
        <f t="shared" si="5"/>
        <v>ผู้รับการประเมิน (SUPPORT SHEET)</v>
      </c>
    </row>
    <row r="72" spans="1:9">
      <c r="A72" s="62">
        <v>70</v>
      </c>
      <c r="B72" s="62" t="s">
        <v>766</v>
      </c>
      <c r="C72" s="62" t="s">
        <v>1101</v>
      </c>
      <c r="D72" t="s">
        <v>1148</v>
      </c>
      <c r="E72">
        <f t="shared" si="3"/>
        <v>2</v>
      </c>
      <c r="G72" s="62" t="s">
        <v>1162</v>
      </c>
      <c r="H72">
        <f t="shared" si="4"/>
        <v>78</v>
      </c>
      <c r="I72" t="str">
        <f t="shared" si="5"/>
        <v>ผู้รับการประเมิน (WAX RIBBON)</v>
      </c>
    </row>
    <row r="73" spans="1:9">
      <c r="A73" s="62">
        <v>71</v>
      </c>
      <c r="B73" s="62" t="s">
        <v>775</v>
      </c>
      <c r="C73" s="62" t="s">
        <v>1142</v>
      </c>
      <c r="D73" t="s">
        <v>1148</v>
      </c>
      <c r="E73">
        <f t="shared" si="3"/>
        <v>1</v>
      </c>
      <c r="G73" s="62" t="s">
        <v>1163</v>
      </c>
      <c r="H73">
        <f t="shared" si="4"/>
        <v>80</v>
      </c>
      <c r="I73" t="str">
        <f t="shared" si="5"/>
        <v>ผู้รับการประเมิน (BARCODE)</v>
      </c>
    </row>
    <row r="74" spans="1:9">
      <c r="A74" s="62">
        <v>72</v>
      </c>
      <c r="B74" s="62" t="s">
        <v>561</v>
      </c>
      <c r="C74" s="62" t="s">
        <v>1143</v>
      </c>
      <c r="D74" t="s">
        <v>1148</v>
      </c>
      <c r="E74">
        <f t="shared" si="3"/>
        <v>1</v>
      </c>
      <c r="G74" s="62" t="s">
        <v>1164</v>
      </c>
      <c r="H74">
        <f t="shared" si="4"/>
        <v>82</v>
      </c>
      <c r="I74" t="str">
        <f t="shared" si="5"/>
        <v>ผู้รับการประเมิน (GLUE)</v>
      </c>
    </row>
    <row r="75" spans="1:9">
      <c r="A75" s="62">
        <v>73</v>
      </c>
      <c r="B75" s="62" t="s">
        <v>742</v>
      </c>
      <c r="C75" s="62" t="s">
        <v>1144</v>
      </c>
      <c r="D75" t="s">
        <v>1148</v>
      </c>
      <c r="E75">
        <f t="shared" si="3"/>
        <v>1</v>
      </c>
      <c r="G75" s="62" t="s">
        <v>1165</v>
      </c>
      <c r="H75">
        <f t="shared" si="4"/>
        <v>83</v>
      </c>
      <c r="I75" t="str">
        <f t="shared" si="5"/>
        <v>ผู้รับการประเมิน (LABEL)</v>
      </c>
    </row>
    <row r="76" spans="1:9">
      <c r="A76" s="62">
        <v>74</v>
      </c>
      <c r="B76" s="62" t="s">
        <v>752</v>
      </c>
      <c r="C76" s="62" t="s">
        <v>1145</v>
      </c>
      <c r="D76" t="s">
        <v>1148</v>
      </c>
      <c r="E76">
        <f t="shared" si="3"/>
        <v>1</v>
      </c>
      <c r="G76" s="62" t="s">
        <v>1166</v>
      </c>
      <c r="H76">
        <f t="shared" si="4"/>
        <v>84</v>
      </c>
      <c r="I76" t="str">
        <f t="shared" si="5"/>
        <v>ผู้รับการประเมิน (LIQUID SUCROSE)</v>
      </c>
    </row>
    <row r="77" spans="1:9">
      <c r="A77" s="62">
        <v>75</v>
      </c>
      <c r="B77" s="62" t="s">
        <v>564</v>
      </c>
      <c r="C77" s="62" t="s">
        <v>1146</v>
      </c>
      <c r="D77" t="s">
        <v>1148</v>
      </c>
      <c r="E77">
        <f t="shared" si="3"/>
        <v>1</v>
      </c>
      <c r="G77" s="62" t="s">
        <v>1167</v>
      </c>
      <c r="H77">
        <f t="shared" si="4"/>
        <v>85</v>
      </c>
      <c r="I77" t="str">
        <f t="shared" si="5"/>
        <v>ผู้รับการประเมิน (PALLET)</v>
      </c>
    </row>
    <row r="78" spans="1:9">
      <c r="A78" s="62">
        <v>76</v>
      </c>
      <c r="B78" s="62" t="s">
        <v>806</v>
      </c>
      <c r="C78" s="62" t="s">
        <v>1147</v>
      </c>
      <c r="D78" t="s">
        <v>1148</v>
      </c>
      <c r="E78">
        <f t="shared" si="3"/>
        <v>1</v>
      </c>
      <c r="G78" s="62" t="s">
        <v>1168</v>
      </c>
      <c r="H78">
        <f t="shared" si="4"/>
        <v>86</v>
      </c>
      <c r="I78" t="str">
        <f t="shared" si="5"/>
        <v>ผู้รับการประเมิน (PALLET STICKER)</v>
      </c>
    </row>
    <row r="79" spans="1:9">
      <c r="A79" s="62">
        <v>77</v>
      </c>
      <c r="B79" s="62" t="s">
        <v>773</v>
      </c>
      <c r="C79" s="62" t="s">
        <v>1149</v>
      </c>
      <c r="D79" t="s">
        <v>1148</v>
      </c>
      <c r="E79">
        <f t="shared" si="3"/>
        <v>1</v>
      </c>
      <c r="G79" s="62" t="s">
        <v>1169</v>
      </c>
      <c r="H79">
        <f t="shared" si="4"/>
        <v>87</v>
      </c>
      <c r="I79" t="str">
        <f t="shared" si="5"/>
        <v>ผู้รับการประเมิน (PAPER CORE)</v>
      </c>
    </row>
    <row r="80" spans="1:9">
      <c r="A80" s="62">
        <v>78</v>
      </c>
      <c r="B80" s="62" t="s">
        <v>642</v>
      </c>
      <c r="C80" s="62" t="s">
        <v>1150</v>
      </c>
      <c r="D80" t="s">
        <v>1170</v>
      </c>
      <c r="E80">
        <f t="shared" si="3"/>
        <v>1</v>
      </c>
      <c r="G80" s="62" t="s">
        <v>1171</v>
      </c>
      <c r="H80">
        <f t="shared" si="4"/>
        <v>88</v>
      </c>
      <c r="I80" t="str">
        <f t="shared" si="5"/>
        <v>ผู้รับการประเมิน (PLASTIC CLOSURE)</v>
      </c>
    </row>
    <row r="81" spans="1:9">
      <c r="A81" s="62">
        <v>79</v>
      </c>
      <c r="B81" s="62" t="s">
        <v>656</v>
      </c>
      <c r="C81" s="62" t="s">
        <v>1151</v>
      </c>
      <c r="D81" t="s">
        <v>1170</v>
      </c>
      <c r="E81">
        <f t="shared" si="3"/>
        <v>1</v>
      </c>
      <c r="G81" s="62" t="s">
        <v>1172</v>
      </c>
      <c r="H81">
        <f t="shared" si="4"/>
        <v>89</v>
      </c>
      <c r="I81" t="str">
        <f t="shared" si="5"/>
        <v>ผู้รับการประเมิน (PREFORM)</v>
      </c>
    </row>
    <row r="82" spans="1:9">
      <c r="A82" s="62">
        <v>80</v>
      </c>
      <c r="B82" s="62" t="s">
        <v>667</v>
      </c>
      <c r="C82" s="62" t="s">
        <v>1152</v>
      </c>
      <c r="D82" t="s">
        <v>1170</v>
      </c>
      <c r="E82">
        <f t="shared" si="3"/>
        <v>1</v>
      </c>
      <c r="G82" s="62" t="s">
        <v>1173</v>
      </c>
      <c r="H82">
        <f t="shared" si="4"/>
        <v>90</v>
      </c>
      <c r="I82" t="str">
        <f t="shared" si="5"/>
        <v>ผู้รับการประเมิน (PREFORM CARTON)</v>
      </c>
    </row>
    <row r="83" spans="1:9">
      <c r="A83" s="62">
        <v>81</v>
      </c>
      <c r="B83" s="62" t="s">
        <v>446</v>
      </c>
      <c r="C83" s="62" t="s">
        <v>1153</v>
      </c>
      <c r="D83" t="s">
        <v>1170</v>
      </c>
      <c r="E83">
        <f t="shared" si="3"/>
        <v>1</v>
      </c>
      <c r="G83" s="62" t="s">
        <v>1174</v>
      </c>
      <c r="H83">
        <f t="shared" si="4"/>
        <v>91</v>
      </c>
      <c r="I83" t="str">
        <f t="shared" si="5"/>
        <v>ผู้รับการประเมิน (RESIN)</v>
      </c>
    </row>
    <row r="84" spans="1:9">
      <c r="A84" s="62">
        <v>82</v>
      </c>
      <c r="B84" s="62" t="s">
        <v>690</v>
      </c>
      <c r="C84" s="62" t="s">
        <v>1154</v>
      </c>
      <c r="D84" t="s">
        <v>1170</v>
      </c>
      <c r="E84">
        <f t="shared" si="3"/>
        <v>1</v>
      </c>
      <c r="G84" s="62" t="s">
        <v>1175</v>
      </c>
      <c r="H84">
        <f t="shared" si="4"/>
        <v>92</v>
      </c>
      <c r="I84" t="str">
        <f t="shared" si="5"/>
        <v>ผู้รับการประเมิน (SHRINK FILM)</v>
      </c>
    </row>
    <row r="85" spans="1:9">
      <c r="A85" s="62">
        <v>83</v>
      </c>
      <c r="B85" s="62" t="s">
        <v>700</v>
      </c>
      <c r="C85" s="62" t="s">
        <v>1155</v>
      </c>
      <c r="D85" t="s">
        <v>1170</v>
      </c>
      <c r="E85">
        <f t="shared" si="3"/>
        <v>1</v>
      </c>
      <c r="G85" s="62" t="s">
        <v>1176</v>
      </c>
      <c r="H85">
        <f t="shared" si="4"/>
        <v>93</v>
      </c>
      <c r="I85" t="str">
        <f t="shared" si="5"/>
        <v>ผู้รับการประเมิน (STRETCH FILM)</v>
      </c>
    </row>
    <row r="86" spans="1:9">
      <c r="A86" s="62">
        <v>84</v>
      </c>
      <c r="B86" s="62" t="s">
        <v>710</v>
      </c>
      <c r="C86" s="62" t="s">
        <v>1089</v>
      </c>
      <c r="D86" t="s">
        <v>1170</v>
      </c>
      <c r="E86">
        <f t="shared" si="3"/>
        <v>2</v>
      </c>
      <c r="G86" s="62" t="s">
        <v>1177</v>
      </c>
      <c r="H86">
        <f t="shared" si="4"/>
        <v>94</v>
      </c>
      <c r="I86" t="str">
        <f t="shared" si="5"/>
        <v>ผู้รับการประเมิน (SUGAR)</v>
      </c>
    </row>
    <row r="87" spans="1:9">
      <c r="A87" s="62">
        <v>85</v>
      </c>
      <c r="B87" s="62" t="s">
        <v>713</v>
      </c>
      <c r="C87" s="62" t="s">
        <v>1156</v>
      </c>
      <c r="D87" t="s">
        <v>1170</v>
      </c>
      <c r="E87">
        <f t="shared" si="3"/>
        <v>1</v>
      </c>
      <c r="G87" s="62" t="s">
        <v>1178</v>
      </c>
      <c r="H87">
        <f t="shared" si="4"/>
        <v>95</v>
      </c>
      <c r="I87" t="str">
        <f t="shared" si="5"/>
        <v>ผู้รับการประเมิน (SUPPORT SHEET)</v>
      </c>
    </row>
    <row r="88" spans="1:9">
      <c r="A88" s="62">
        <v>86</v>
      </c>
      <c r="B88" s="62" t="s">
        <v>723</v>
      </c>
      <c r="C88" s="62" t="s">
        <v>1157</v>
      </c>
      <c r="D88" t="s">
        <v>1170</v>
      </c>
      <c r="E88">
        <f t="shared" si="3"/>
        <v>1</v>
      </c>
      <c r="G88" s="62" t="s">
        <v>1179</v>
      </c>
      <c r="H88">
        <f t="shared" si="4"/>
        <v>96</v>
      </c>
      <c r="I88" t="str">
        <f t="shared" si="5"/>
        <v>ผู้รับการประเมิน (WAX RIBBON)</v>
      </c>
    </row>
    <row r="89" spans="1:9">
      <c r="A89" s="62">
        <v>87</v>
      </c>
      <c r="B89" s="62" t="s">
        <v>561</v>
      </c>
      <c r="C89" s="62" t="s">
        <v>1158</v>
      </c>
      <c r="D89" t="s">
        <v>1170</v>
      </c>
      <c r="E89">
        <f t="shared" si="3"/>
        <v>1</v>
      </c>
      <c r="G89" s="62" t="s">
        <v>1180</v>
      </c>
      <c r="H89">
        <f t="shared" si="4"/>
        <v>99</v>
      </c>
      <c r="I89" t="str">
        <f t="shared" si="5"/>
        <v>ผู้รับการประเมิน (BARCODE)</v>
      </c>
    </row>
    <row r="90" spans="1:9">
      <c r="A90" s="62">
        <v>88</v>
      </c>
      <c r="B90" s="62" t="s">
        <v>742</v>
      </c>
      <c r="C90" s="62" t="s">
        <v>1159</v>
      </c>
      <c r="D90" t="s">
        <v>1170</v>
      </c>
      <c r="E90">
        <f t="shared" si="3"/>
        <v>1</v>
      </c>
      <c r="G90" s="62" t="s">
        <v>1181</v>
      </c>
      <c r="H90">
        <f t="shared" si="4"/>
        <v>100</v>
      </c>
      <c r="I90" t="str">
        <f t="shared" si="5"/>
        <v>ผู้รับการประเมิน (CO2)</v>
      </c>
    </row>
    <row r="91" spans="1:9">
      <c r="A91" s="62">
        <v>89</v>
      </c>
      <c r="B91" s="62" t="s">
        <v>508</v>
      </c>
      <c r="C91" s="62" t="s">
        <v>1160</v>
      </c>
      <c r="D91" t="s">
        <v>1170</v>
      </c>
      <c r="E91">
        <f t="shared" si="3"/>
        <v>1</v>
      </c>
      <c r="G91" s="62" t="s">
        <v>1182</v>
      </c>
      <c r="H91">
        <f t="shared" si="4"/>
        <v>101</v>
      </c>
      <c r="I91" t="str">
        <f t="shared" si="5"/>
        <v>ผู้รับการประเมิน (CROWN)</v>
      </c>
    </row>
    <row r="92" spans="1:9">
      <c r="A92" s="62">
        <v>90</v>
      </c>
      <c r="B92" s="62" t="s">
        <v>564</v>
      </c>
      <c r="C92" s="62" t="s">
        <v>1161</v>
      </c>
      <c r="D92" t="s">
        <v>1170</v>
      </c>
      <c r="E92">
        <f t="shared" si="3"/>
        <v>1</v>
      </c>
      <c r="G92" s="62" t="s">
        <v>1183</v>
      </c>
      <c r="H92">
        <f t="shared" si="4"/>
        <v>102</v>
      </c>
      <c r="I92" t="str">
        <f t="shared" si="5"/>
        <v>ผู้รับการประเมิน (GLUE)</v>
      </c>
    </row>
    <row r="93" spans="1:9">
      <c r="A93" s="62">
        <v>91</v>
      </c>
      <c r="B93" s="62" t="s">
        <v>773</v>
      </c>
      <c r="C93" s="62" t="s">
        <v>1162</v>
      </c>
      <c r="D93" t="s">
        <v>1170</v>
      </c>
      <c r="E93">
        <f t="shared" si="3"/>
        <v>1</v>
      </c>
      <c r="G93" s="62" t="s">
        <v>1184</v>
      </c>
      <c r="H93">
        <f t="shared" si="4"/>
        <v>103</v>
      </c>
      <c r="I93" t="str">
        <f t="shared" si="5"/>
        <v>ผู้รับการประเมิน (LABEL)</v>
      </c>
    </row>
    <row r="94" spans="1:9">
      <c r="A94" s="62">
        <v>1</v>
      </c>
      <c r="B94" s="62" t="s">
        <v>642</v>
      </c>
      <c r="C94" s="62" t="s">
        <v>1163</v>
      </c>
      <c r="D94" t="s">
        <v>1185</v>
      </c>
      <c r="E94">
        <f t="shared" si="3"/>
        <v>1</v>
      </c>
      <c r="G94" s="62" t="s">
        <v>1186</v>
      </c>
      <c r="H94">
        <f t="shared" si="4"/>
        <v>105</v>
      </c>
      <c r="I94" t="str">
        <f t="shared" si="5"/>
        <v>ผู้รับการประเมิน (PLASTIC CLOSURE)</v>
      </c>
    </row>
    <row r="95" spans="1:9">
      <c r="A95" s="62">
        <v>2</v>
      </c>
      <c r="B95" s="62" t="s">
        <v>656</v>
      </c>
      <c r="C95" s="62" t="s">
        <v>1064</v>
      </c>
      <c r="D95" t="s">
        <v>1185</v>
      </c>
      <c r="E95">
        <f t="shared" si="3"/>
        <v>2</v>
      </c>
      <c r="G95" s="62" t="s">
        <v>1187</v>
      </c>
      <c r="H95">
        <f t="shared" si="4"/>
        <v>106</v>
      </c>
      <c r="I95" t="str">
        <f t="shared" si="5"/>
        <v>ผู้รับการประเมิน (PREFORM)</v>
      </c>
    </row>
    <row r="96" spans="1:9">
      <c r="A96" s="62">
        <v>3</v>
      </c>
      <c r="B96" s="62" t="s">
        <v>446</v>
      </c>
      <c r="C96" s="62" t="s">
        <v>1164</v>
      </c>
      <c r="D96" t="s">
        <v>1185</v>
      </c>
      <c r="E96">
        <f t="shared" si="3"/>
        <v>1</v>
      </c>
      <c r="G96" s="62" t="s">
        <v>1188</v>
      </c>
      <c r="H96">
        <f t="shared" si="4"/>
        <v>107</v>
      </c>
      <c r="I96" t="str">
        <f t="shared" si="5"/>
        <v>ผู้รับการประเมิน (SHRINK FILM)</v>
      </c>
    </row>
    <row r="97" spans="1:9">
      <c r="A97" s="62">
        <v>4</v>
      </c>
      <c r="B97" s="62" t="s">
        <v>690</v>
      </c>
      <c r="C97" s="62" t="s">
        <v>1165</v>
      </c>
      <c r="D97" t="s">
        <v>1185</v>
      </c>
      <c r="E97">
        <f t="shared" si="3"/>
        <v>1</v>
      </c>
      <c r="G97" s="62" t="s">
        <v>1189</v>
      </c>
      <c r="H97">
        <f t="shared" si="4"/>
        <v>108</v>
      </c>
      <c r="I97" t="str">
        <f t="shared" si="5"/>
        <v>ผู้รับการประเมิน (STRAPPING BAND)</v>
      </c>
    </row>
    <row r="98" spans="1:9">
      <c r="A98" s="62">
        <v>5</v>
      </c>
      <c r="B98" s="62" t="s">
        <v>516</v>
      </c>
      <c r="C98" s="62" t="s">
        <v>1166</v>
      </c>
      <c r="D98" t="s">
        <v>1185</v>
      </c>
      <c r="E98">
        <f t="shared" si="3"/>
        <v>1</v>
      </c>
      <c r="G98" s="62" t="s">
        <v>1190</v>
      </c>
      <c r="H98">
        <f t="shared" si="4"/>
        <v>109</v>
      </c>
      <c r="I98" t="str">
        <f t="shared" si="5"/>
        <v>ผู้รับการประเมิน (STRETCH FILM)</v>
      </c>
    </row>
    <row r="99" spans="1:9">
      <c r="A99" s="62">
        <v>6</v>
      </c>
      <c r="B99" s="62" t="s">
        <v>712</v>
      </c>
      <c r="C99" s="62" t="s">
        <v>1167</v>
      </c>
      <c r="D99" t="s">
        <v>1185</v>
      </c>
      <c r="E99">
        <f t="shared" si="3"/>
        <v>2</v>
      </c>
      <c r="G99" s="62" t="s">
        <v>1191</v>
      </c>
      <c r="H99">
        <f t="shared" si="4"/>
        <v>110</v>
      </c>
      <c r="I99" t="str">
        <f t="shared" si="5"/>
        <v>ผู้รับการประเมิน (SUGAR)</v>
      </c>
    </row>
    <row r="100" spans="1:9">
      <c r="A100" s="62">
        <v>7</v>
      </c>
      <c r="B100" s="62" t="s">
        <v>721</v>
      </c>
      <c r="C100" s="62" t="s">
        <v>1167</v>
      </c>
      <c r="D100" t="s">
        <v>1185</v>
      </c>
      <c r="E100">
        <f t="shared" si="3"/>
        <v>2</v>
      </c>
      <c r="G100" s="62" t="s">
        <v>1192</v>
      </c>
      <c r="H100">
        <f t="shared" si="4"/>
        <v>111</v>
      </c>
      <c r="I100" t="str">
        <f t="shared" si="5"/>
        <v>ผู้รับการประเมิน (SUPPORT SHEET)</v>
      </c>
    </row>
    <row r="101" spans="1:9">
      <c r="A101" s="62">
        <v>8</v>
      </c>
      <c r="B101" s="62" t="s">
        <v>710</v>
      </c>
      <c r="C101" s="62" t="s">
        <v>1168</v>
      </c>
      <c r="D101" t="s">
        <v>1185</v>
      </c>
      <c r="E101">
        <f t="shared" si="3"/>
        <v>1</v>
      </c>
      <c r="G101" s="62" t="s">
        <v>1193</v>
      </c>
      <c r="H101">
        <f t="shared" si="4"/>
        <v>112</v>
      </c>
      <c r="I101" t="str">
        <f t="shared" si="5"/>
        <v>ผู้รับการประเมิน (WAX RIBBON)</v>
      </c>
    </row>
    <row r="102" spans="1:9">
      <c r="A102" s="62">
        <v>9</v>
      </c>
      <c r="B102" s="62" t="s">
        <v>740</v>
      </c>
      <c r="C102" s="62" t="s">
        <v>1169</v>
      </c>
      <c r="D102" t="s">
        <v>1185</v>
      </c>
      <c r="E102">
        <f t="shared" si="3"/>
        <v>1</v>
      </c>
    </row>
    <row r="103" spans="1:9">
      <c r="A103" s="62">
        <v>10</v>
      </c>
      <c r="B103" s="62" t="s">
        <v>713</v>
      </c>
      <c r="C103" s="62" t="s">
        <v>1171</v>
      </c>
      <c r="D103" t="s">
        <v>1185</v>
      </c>
      <c r="E103">
        <f t="shared" si="3"/>
        <v>1</v>
      </c>
    </row>
    <row r="104" spans="1:9">
      <c r="A104" s="62">
        <v>11</v>
      </c>
      <c r="B104" s="62" t="s">
        <v>723</v>
      </c>
      <c r="C104" s="62" t="s">
        <v>1172</v>
      </c>
      <c r="D104" t="s">
        <v>1185</v>
      </c>
      <c r="E104">
        <f t="shared" si="3"/>
        <v>1</v>
      </c>
    </row>
    <row r="105" spans="1:9">
      <c r="A105" s="62">
        <v>12</v>
      </c>
      <c r="B105" s="62" t="s">
        <v>766</v>
      </c>
      <c r="C105" s="62" t="s">
        <v>1173</v>
      </c>
      <c r="D105" t="s">
        <v>1185</v>
      </c>
      <c r="E105">
        <f t="shared" si="3"/>
        <v>1</v>
      </c>
    </row>
    <row r="106" spans="1:9">
      <c r="A106" s="62">
        <v>13</v>
      </c>
      <c r="B106" s="62" t="s">
        <v>775</v>
      </c>
      <c r="C106" s="62" t="s">
        <v>1174</v>
      </c>
      <c r="D106" t="s">
        <v>1185</v>
      </c>
      <c r="E106">
        <f t="shared" si="3"/>
        <v>1</v>
      </c>
    </row>
    <row r="107" spans="1:9">
      <c r="A107" s="62">
        <v>14</v>
      </c>
      <c r="B107" s="62" t="s">
        <v>561</v>
      </c>
      <c r="C107" s="62" t="s">
        <v>1175</v>
      </c>
      <c r="D107" t="s">
        <v>1185</v>
      </c>
      <c r="E107">
        <f t="shared" si="3"/>
        <v>1</v>
      </c>
    </row>
    <row r="108" spans="1:9">
      <c r="A108" s="62">
        <v>15</v>
      </c>
      <c r="B108" s="62" t="s">
        <v>752</v>
      </c>
      <c r="C108" s="62" t="s">
        <v>1176</v>
      </c>
      <c r="D108" t="s">
        <v>1185</v>
      </c>
      <c r="E108">
        <f t="shared" si="3"/>
        <v>1</v>
      </c>
    </row>
    <row r="109" spans="1:9">
      <c r="A109" s="62">
        <v>16</v>
      </c>
      <c r="B109" s="62" t="s">
        <v>508</v>
      </c>
      <c r="C109" s="62" t="s">
        <v>1177</v>
      </c>
      <c r="D109" t="s">
        <v>1185</v>
      </c>
      <c r="E109">
        <f t="shared" si="3"/>
        <v>1</v>
      </c>
    </row>
    <row r="110" spans="1:9">
      <c r="A110" s="62">
        <v>17</v>
      </c>
      <c r="B110" s="62" t="s">
        <v>564</v>
      </c>
      <c r="C110" s="62" t="s">
        <v>1178</v>
      </c>
      <c r="D110" t="s">
        <v>1185</v>
      </c>
      <c r="E110">
        <f t="shared" si="3"/>
        <v>1</v>
      </c>
    </row>
    <row r="111" spans="1:9">
      <c r="A111" s="62">
        <v>18</v>
      </c>
      <c r="B111" s="62" t="s">
        <v>773</v>
      </c>
      <c r="C111" s="62" t="s">
        <v>1179</v>
      </c>
      <c r="D111" t="s">
        <v>1185</v>
      </c>
      <c r="E111">
        <f t="shared" si="3"/>
        <v>1</v>
      </c>
    </row>
    <row r="112" spans="1:9">
      <c r="A112" s="62">
        <v>1</v>
      </c>
      <c r="B112" s="62" t="s">
        <v>648</v>
      </c>
      <c r="C112" s="62" t="s">
        <v>1052</v>
      </c>
      <c r="D112" t="s">
        <v>1194</v>
      </c>
      <c r="E112">
        <f t="shared" si="3"/>
        <v>2</v>
      </c>
    </row>
    <row r="113" spans="1:5">
      <c r="A113" s="62">
        <v>2</v>
      </c>
      <c r="B113" s="62" t="s">
        <v>642</v>
      </c>
      <c r="C113" s="62" t="s">
        <v>1180</v>
      </c>
      <c r="D113" t="s">
        <v>1194</v>
      </c>
      <c r="E113">
        <f t="shared" si="3"/>
        <v>1</v>
      </c>
    </row>
    <row r="114" spans="1:5">
      <c r="A114" s="62">
        <v>3</v>
      </c>
      <c r="B114" s="62" t="s">
        <v>656</v>
      </c>
      <c r="C114" s="62" t="s">
        <v>1181</v>
      </c>
      <c r="D114" t="s">
        <v>1194</v>
      </c>
      <c r="E114">
        <f t="shared" si="3"/>
        <v>1</v>
      </c>
    </row>
    <row r="115" spans="1:5">
      <c r="A115" s="62">
        <v>4</v>
      </c>
      <c r="B115" s="62" t="s">
        <v>667</v>
      </c>
      <c r="C115" s="62" t="s">
        <v>1182</v>
      </c>
      <c r="D115" t="s">
        <v>1194</v>
      </c>
      <c r="E115">
        <f t="shared" si="3"/>
        <v>1</v>
      </c>
    </row>
    <row r="116" spans="1:5">
      <c r="A116" s="62">
        <v>5</v>
      </c>
      <c r="B116" s="62" t="s">
        <v>446</v>
      </c>
      <c r="C116" s="62" t="s">
        <v>1183</v>
      </c>
      <c r="D116" t="s">
        <v>1194</v>
      </c>
      <c r="E116">
        <f t="shared" si="3"/>
        <v>1</v>
      </c>
    </row>
    <row r="117" spans="1:5">
      <c r="A117" s="62">
        <v>6</v>
      </c>
      <c r="B117" s="62" t="s">
        <v>690</v>
      </c>
      <c r="C117" s="62" t="s">
        <v>1184</v>
      </c>
      <c r="D117" t="s">
        <v>1194</v>
      </c>
      <c r="E117">
        <f t="shared" si="3"/>
        <v>1</v>
      </c>
    </row>
    <row r="118" spans="1:5">
      <c r="A118" s="62">
        <v>7</v>
      </c>
      <c r="B118" s="62" t="s">
        <v>713</v>
      </c>
      <c r="C118" s="62" t="s">
        <v>1186</v>
      </c>
      <c r="D118" t="s">
        <v>1194</v>
      </c>
      <c r="E118">
        <f t="shared" si="3"/>
        <v>1</v>
      </c>
    </row>
    <row r="119" spans="1:5">
      <c r="A119" s="62">
        <v>8</v>
      </c>
      <c r="B119" s="62" t="s">
        <v>723</v>
      </c>
      <c r="C119" s="62" t="s">
        <v>1187</v>
      </c>
      <c r="D119" t="s">
        <v>1194</v>
      </c>
      <c r="E119">
        <f t="shared" si="3"/>
        <v>1</v>
      </c>
    </row>
    <row r="120" spans="1:5">
      <c r="A120" s="62">
        <v>9</v>
      </c>
      <c r="B120" s="62" t="s">
        <v>561</v>
      </c>
      <c r="C120" s="62" t="s">
        <v>1188</v>
      </c>
      <c r="D120" t="s">
        <v>1194</v>
      </c>
      <c r="E120">
        <f t="shared" si="3"/>
        <v>1</v>
      </c>
    </row>
    <row r="121" spans="1:5">
      <c r="A121" s="62">
        <v>10</v>
      </c>
      <c r="B121" s="62" t="s">
        <v>742</v>
      </c>
      <c r="C121" s="62" t="s">
        <v>1189</v>
      </c>
      <c r="D121" t="s">
        <v>1194</v>
      </c>
      <c r="E121">
        <f t="shared" si="3"/>
        <v>1</v>
      </c>
    </row>
    <row r="122" spans="1:5">
      <c r="A122" s="62">
        <v>11</v>
      </c>
      <c r="B122" s="62" t="s">
        <v>752</v>
      </c>
      <c r="C122" s="62" t="s">
        <v>1190</v>
      </c>
      <c r="D122" t="s">
        <v>1194</v>
      </c>
      <c r="E122">
        <f t="shared" si="3"/>
        <v>1</v>
      </c>
    </row>
    <row r="123" spans="1:5">
      <c r="A123" s="62">
        <v>12</v>
      </c>
      <c r="B123" s="62" t="s">
        <v>508</v>
      </c>
      <c r="C123" s="62" t="s">
        <v>1191</v>
      </c>
      <c r="D123" t="s">
        <v>1194</v>
      </c>
      <c r="E123">
        <f t="shared" si="3"/>
        <v>1</v>
      </c>
    </row>
    <row r="124" spans="1:5">
      <c r="A124" s="62">
        <v>13</v>
      </c>
      <c r="B124" s="62" t="s">
        <v>564</v>
      </c>
      <c r="C124" s="62" t="s">
        <v>1192</v>
      </c>
      <c r="D124" t="s">
        <v>1194</v>
      </c>
      <c r="E124">
        <f t="shared" si="3"/>
        <v>1</v>
      </c>
    </row>
    <row r="125" spans="1:5">
      <c r="A125" s="62">
        <v>14</v>
      </c>
      <c r="B125" s="62" t="s">
        <v>773</v>
      </c>
      <c r="C125" s="62" t="s">
        <v>1193</v>
      </c>
      <c r="D125" t="s">
        <v>1194</v>
      </c>
      <c r="E125">
        <f t="shared" si="3"/>
        <v>1</v>
      </c>
    </row>
  </sheetData>
  <sortState xmlns:xlrd2="http://schemas.microsoft.com/office/spreadsheetml/2017/richdata2" ref="O3:P39">
    <sortCondition ref="P3:P39"/>
  </sortState>
  <mergeCells count="2">
    <mergeCell ref="A1:E1"/>
    <mergeCell ref="G1:I1"/>
  </mergeCells>
  <pageMargins left="0.7" right="0.7" top="0.75" bottom="0.75" header="0.3" footer="0.3"/>
  <pageSetup orientation="portrait"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E56AE-C1AE-4D0F-8419-E0389CC33841}">
  <dimension ref="A1:G82"/>
  <sheetViews>
    <sheetView workbookViewId="0">
      <selection activeCell="H53" sqref="H53:I59"/>
    </sheetView>
  </sheetViews>
  <sheetFormatPr defaultRowHeight="14.1"/>
  <cols>
    <col min="1" max="1" width="4.875" bestFit="1" customWidth="1"/>
    <col min="2" max="2" width="9.375" bestFit="1" customWidth="1"/>
    <col min="3" max="3" width="14.375" bestFit="1" customWidth="1"/>
    <col min="4" max="4" width="33.75" bestFit="1" customWidth="1"/>
    <col min="5" max="5" width="12" bestFit="1" customWidth="1"/>
    <col min="6" max="6" width="11.625" bestFit="1" customWidth="1"/>
    <col min="7" max="7" width="8.5" bestFit="1" customWidth="1"/>
  </cols>
  <sheetData>
    <row r="1" spans="1:7">
      <c r="A1" t="s">
        <v>389</v>
      </c>
      <c r="B1" t="s">
        <v>423</v>
      </c>
      <c r="C1" t="s">
        <v>424</v>
      </c>
      <c r="D1" t="s">
        <v>391</v>
      </c>
      <c r="E1" t="s">
        <v>390</v>
      </c>
      <c r="F1" t="s">
        <v>392</v>
      </c>
      <c r="G1" t="s">
        <v>393</v>
      </c>
    </row>
    <row r="2" spans="1:7" hidden="1">
      <c r="A2">
        <v>1999</v>
      </c>
      <c r="B2" t="s">
        <v>445</v>
      </c>
      <c r="C2" t="s">
        <v>446</v>
      </c>
      <c r="D2" t="s">
        <v>447</v>
      </c>
      <c r="E2" t="s">
        <v>286</v>
      </c>
      <c r="F2" t="s">
        <v>401</v>
      </c>
      <c r="G2">
        <v>4</v>
      </c>
    </row>
    <row r="3" spans="1:7" hidden="1">
      <c r="A3">
        <v>1999</v>
      </c>
      <c r="B3" t="s">
        <v>445</v>
      </c>
      <c r="C3" t="s">
        <v>446</v>
      </c>
      <c r="D3" t="s">
        <v>447</v>
      </c>
      <c r="E3" t="s">
        <v>286</v>
      </c>
      <c r="F3" t="s">
        <v>402</v>
      </c>
      <c r="G3">
        <v>3</v>
      </c>
    </row>
    <row r="4" spans="1:7" hidden="1">
      <c r="A4">
        <v>1999</v>
      </c>
      <c r="B4" t="s">
        <v>445</v>
      </c>
      <c r="C4" t="s">
        <v>446</v>
      </c>
      <c r="D4" t="s">
        <v>447</v>
      </c>
      <c r="E4" t="s">
        <v>286</v>
      </c>
      <c r="F4" t="s">
        <v>403</v>
      </c>
      <c r="G4">
        <v>4</v>
      </c>
    </row>
    <row r="5" spans="1:7" hidden="1">
      <c r="A5">
        <v>1999</v>
      </c>
      <c r="B5" t="s">
        <v>445</v>
      </c>
      <c r="C5" t="s">
        <v>446</v>
      </c>
      <c r="D5" t="s">
        <v>447</v>
      </c>
      <c r="E5" t="s">
        <v>286</v>
      </c>
      <c r="F5" t="s">
        <v>425</v>
      </c>
      <c r="G5">
        <v>4</v>
      </c>
    </row>
    <row r="6" spans="1:7" hidden="1">
      <c r="A6">
        <v>1999</v>
      </c>
      <c r="B6" t="s">
        <v>445</v>
      </c>
      <c r="C6" t="s">
        <v>446</v>
      </c>
      <c r="D6" t="s">
        <v>447</v>
      </c>
      <c r="E6" t="s">
        <v>286</v>
      </c>
      <c r="F6" t="s">
        <v>426</v>
      </c>
      <c r="G6">
        <v>4</v>
      </c>
    </row>
    <row r="7" spans="1:7" hidden="1">
      <c r="A7">
        <v>1999</v>
      </c>
      <c r="B7" t="s">
        <v>445</v>
      </c>
      <c r="C7" t="s">
        <v>446</v>
      </c>
      <c r="D7" t="s">
        <v>447</v>
      </c>
      <c r="E7" t="s">
        <v>286</v>
      </c>
      <c r="F7" t="s">
        <v>427</v>
      </c>
      <c r="G7">
        <v>2</v>
      </c>
    </row>
    <row r="8" spans="1:7">
      <c r="A8">
        <v>1999</v>
      </c>
      <c r="B8" t="s">
        <v>445</v>
      </c>
      <c r="C8" t="s">
        <v>446</v>
      </c>
      <c r="D8" t="s">
        <v>447</v>
      </c>
      <c r="E8" t="s">
        <v>286</v>
      </c>
      <c r="F8" t="s">
        <v>395</v>
      </c>
      <c r="G8">
        <v>10</v>
      </c>
    </row>
    <row r="9" spans="1:7">
      <c r="A9">
        <v>1999</v>
      </c>
      <c r="B9" t="s">
        <v>445</v>
      </c>
      <c r="C9" t="s">
        <v>446</v>
      </c>
      <c r="D9" t="s">
        <v>447</v>
      </c>
      <c r="E9" t="s">
        <v>286</v>
      </c>
      <c r="F9" t="s">
        <v>399</v>
      </c>
      <c r="G9">
        <v>7.5</v>
      </c>
    </row>
    <row r="10" spans="1:7">
      <c r="A10">
        <v>1999</v>
      </c>
      <c r="B10" t="s">
        <v>445</v>
      </c>
      <c r="C10" t="s">
        <v>446</v>
      </c>
      <c r="D10" t="s">
        <v>447</v>
      </c>
      <c r="E10" t="s">
        <v>286</v>
      </c>
      <c r="F10" t="s">
        <v>400</v>
      </c>
      <c r="G10">
        <v>10</v>
      </c>
    </row>
    <row r="11" spans="1:7">
      <c r="A11">
        <v>1999</v>
      </c>
      <c r="B11" t="s">
        <v>445</v>
      </c>
      <c r="C11" t="s">
        <v>446</v>
      </c>
      <c r="D11" t="s">
        <v>447</v>
      </c>
      <c r="E11" t="s">
        <v>286</v>
      </c>
      <c r="F11" t="s">
        <v>435</v>
      </c>
      <c r="G11">
        <v>2.5</v>
      </c>
    </row>
    <row r="12" spans="1:7">
      <c r="A12">
        <v>1999</v>
      </c>
      <c r="B12" t="s">
        <v>445</v>
      </c>
      <c r="C12" t="s">
        <v>446</v>
      </c>
      <c r="D12" t="s">
        <v>447</v>
      </c>
      <c r="E12" t="s">
        <v>286</v>
      </c>
      <c r="F12" t="s">
        <v>436</v>
      </c>
      <c r="G12">
        <v>2.5</v>
      </c>
    </row>
    <row r="13" spans="1:7">
      <c r="A13">
        <v>1999</v>
      </c>
      <c r="B13" t="s">
        <v>445</v>
      </c>
      <c r="C13" t="s">
        <v>446</v>
      </c>
      <c r="D13" t="s">
        <v>447</v>
      </c>
      <c r="E13" t="s">
        <v>286</v>
      </c>
      <c r="F13" t="s">
        <v>437</v>
      </c>
      <c r="G13">
        <v>5</v>
      </c>
    </row>
    <row r="14" spans="1:7" hidden="1">
      <c r="A14">
        <v>1999</v>
      </c>
      <c r="B14" t="s">
        <v>445</v>
      </c>
      <c r="C14" t="s">
        <v>446</v>
      </c>
      <c r="D14" t="s">
        <v>447</v>
      </c>
      <c r="E14" t="s">
        <v>296</v>
      </c>
      <c r="F14" t="s">
        <v>404</v>
      </c>
      <c r="G14">
        <v>2</v>
      </c>
    </row>
    <row r="15" spans="1:7" hidden="1">
      <c r="A15">
        <v>1999</v>
      </c>
      <c r="B15" t="s">
        <v>445</v>
      </c>
      <c r="C15" t="s">
        <v>446</v>
      </c>
      <c r="D15" t="s">
        <v>447</v>
      </c>
      <c r="E15" t="s">
        <v>296</v>
      </c>
      <c r="F15" t="s">
        <v>405</v>
      </c>
      <c r="G15">
        <v>4</v>
      </c>
    </row>
    <row r="16" spans="1:7" hidden="1">
      <c r="A16">
        <v>1999</v>
      </c>
      <c r="B16" t="s">
        <v>445</v>
      </c>
      <c r="C16" t="s">
        <v>446</v>
      </c>
      <c r="D16" t="s">
        <v>447</v>
      </c>
      <c r="E16" t="s">
        <v>296</v>
      </c>
      <c r="F16" t="s">
        <v>406</v>
      </c>
      <c r="G16">
        <v>4</v>
      </c>
    </row>
    <row r="17" spans="1:7" hidden="1">
      <c r="A17">
        <v>1999</v>
      </c>
      <c r="B17" t="s">
        <v>445</v>
      </c>
      <c r="C17" t="s">
        <v>446</v>
      </c>
      <c r="D17" t="s">
        <v>447</v>
      </c>
      <c r="E17" t="s">
        <v>296</v>
      </c>
      <c r="F17" t="s">
        <v>407</v>
      </c>
      <c r="G17">
        <v>1</v>
      </c>
    </row>
    <row r="18" spans="1:7" hidden="1">
      <c r="A18">
        <v>1999</v>
      </c>
      <c r="B18" t="s">
        <v>445</v>
      </c>
      <c r="C18" t="s">
        <v>446</v>
      </c>
      <c r="D18" t="s">
        <v>447</v>
      </c>
      <c r="E18" t="s">
        <v>296</v>
      </c>
      <c r="F18" t="s">
        <v>408</v>
      </c>
      <c r="G18">
        <v>4</v>
      </c>
    </row>
    <row r="19" spans="1:7" hidden="1">
      <c r="A19">
        <v>1999</v>
      </c>
      <c r="B19" t="s">
        <v>445</v>
      </c>
      <c r="C19" t="s">
        <v>446</v>
      </c>
      <c r="D19" t="s">
        <v>447</v>
      </c>
      <c r="E19" t="s">
        <v>296</v>
      </c>
      <c r="F19" t="s">
        <v>409</v>
      </c>
      <c r="G19">
        <v>4</v>
      </c>
    </row>
    <row r="20" spans="1:7">
      <c r="A20">
        <v>1999</v>
      </c>
      <c r="B20" t="s">
        <v>445</v>
      </c>
      <c r="C20" t="s">
        <v>446</v>
      </c>
      <c r="D20" t="s">
        <v>447</v>
      </c>
      <c r="E20" t="s">
        <v>296</v>
      </c>
      <c r="F20" t="s">
        <v>412</v>
      </c>
      <c r="G20">
        <v>2</v>
      </c>
    </row>
    <row r="21" spans="1:7">
      <c r="A21">
        <v>1999</v>
      </c>
      <c r="B21" t="s">
        <v>445</v>
      </c>
      <c r="C21" t="s">
        <v>446</v>
      </c>
      <c r="D21" t="s">
        <v>447</v>
      </c>
      <c r="E21" t="s">
        <v>296</v>
      </c>
      <c r="F21" t="s">
        <v>413</v>
      </c>
      <c r="G21">
        <v>4</v>
      </c>
    </row>
    <row r="22" spans="1:7">
      <c r="A22">
        <v>1999</v>
      </c>
      <c r="B22" t="s">
        <v>445</v>
      </c>
      <c r="C22" t="s">
        <v>446</v>
      </c>
      <c r="D22" t="s">
        <v>447</v>
      </c>
      <c r="E22" t="s">
        <v>296</v>
      </c>
      <c r="F22" t="s">
        <v>414</v>
      </c>
      <c r="G22">
        <v>3</v>
      </c>
    </row>
    <row r="23" spans="1:7">
      <c r="A23">
        <v>1999</v>
      </c>
      <c r="B23" t="s">
        <v>445</v>
      </c>
      <c r="C23" t="s">
        <v>446</v>
      </c>
      <c r="D23" t="s">
        <v>447</v>
      </c>
      <c r="E23" t="s">
        <v>296</v>
      </c>
      <c r="F23" t="s">
        <v>415</v>
      </c>
      <c r="G23">
        <v>0.75</v>
      </c>
    </row>
    <row r="24" spans="1:7">
      <c r="A24">
        <v>1999</v>
      </c>
      <c r="B24" t="s">
        <v>445</v>
      </c>
      <c r="C24" t="s">
        <v>446</v>
      </c>
      <c r="D24" t="s">
        <v>447</v>
      </c>
      <c r="E24" t="s">
        <v>296</v>
      </c>
      <c r="F24" t="s">
        <v>416</v>
      </c>
      <c r="G24">
        <v>3</v>
      </c>
    </row>
    <row r="25" spans="1:7">
      <c r="A25">
        <v>1999</v>
      </c>
      <c r="B25" t="s">
        <v>445</v>
      </c>
      <c r="C25" t="s">
        <v>446</v>
      </c>
      <c r="D25" t="s">
        <v>447</v>
      </c>
      <c r="E25" t="s">
        <v>296</v>
      </c>
      <c r="F25" t="s">
        <v>417</v>
      </c>
      <c r="G25">
        <v>3</v>
      </c>
    </row>
    <row r="26" spans="1:7" hidden="1">
      <c r="A26">
        <v>1999</v>
      </c>
      <c r="B26" t="s">
        <v>445</v>
      </c>
      <c r="C26" t="s">
        <v>446</v>
      </c>
      <c r="D26" t="s">
        <v>447</v>
      </c>
      <c r="E26" t="s">
        <v>337</v>
      </c>
      <c r="F26" t="s">
        <v>410</v>
      </c>
      <c r="G26">
        <v>4</v>
      </c>
    </row>
    <row r="27" spans="1:7" hidden="1">
      <c r="A27">
        <v>1999</v>
      </c>
      <c r="B27" t="s">
        <v>445</v>
      </c>
      <c r="C27" t="s">
        <v>446</v>
      </c>
      <c r="D27" t="s">
        <v>447</v>
      </c>
      <c r="E27" t="s">
        <v>337</v>
      </c>
      <c r="F27" t="s">
        <v>411</v>
      </c>
      <c r="G27">
        <v>4</v>
      </c>
    </row>
    <row r="28" spans="1:7" hidden="1">
      <c r="A28">
        <v>1999</v>
      </c>
      <c r="B28" t="s">
        <v>445</v>
      </c>
      <c r="C28" t="s">
        <v>446</v>
      </c>
      <c r="D28" t="s">
        <v>447</v>
      </c>
      <c r="E28" t="s">
        <v>337</v>
      </c>
      <c r="F28" t="s">
        <v>428</v>
      </c>
      <c r="G28">
        <v>3</v>
      </c>
    </row>
    <row r="29" spans="1:7" hidden="1">
      <c r="A29">
        <v>1999</v>
      </c>
      <c r="B29" t="s">
        <v>445</v>
      </c>
      <c r="C29" t="s">
        <v>446</v>
      </c>
      <c r="D29" t="s">
        <v>447</v>
      </c>
      <c r="E29" t="s">
        <v>337</v>
      </c>
      <c r="F29" t="s">
        <v>429</v>
      </c>
      <c r="G29">
        <v>4</v>
      </c>
    </row>
    <row r="30" spans="1:7" hidden="1">
      <c r="A30">
        <v>1999</v>
      </c>
      <c r="B30" t="s">
        <v>445</v>
      </c>
      <c r="C30" t="s">
        <v>446</v>
      </c>
      <c r="D30" t="s">
        <v>447</v>
      </c>
      <c r="E30" t="s">
        <v>337</v>
      </c>
      <c r="F30" t="s">
        <v>430</v>
      </c>
      <c r="G30">
        <v>3</v>
      </c>
    </row>
    <row r="31" spans="1:7">
      <c r="A31">
        <v>1999</v>
      </c>
      <c r="B31" t="s">
        <v>445</v>
      </c>
      <c r="C31" t="s">
        <v>446</v>
      </c>
      <c r="D31" t="s">
        <v>447</v>
      </c>
      <c r="E31" t="s">
        <v>337</v>
      </c>
      <c r="F31" t="s">
        <v>418</v>
      </c>
      <c r="G31">
        <v>10</v>
      </c>
    </row>
    <row r="32" spans="1:7">
      <c r="A32">
        <v>1999</v>
      </c>
      <c r="B32" t="s">
        <v>445</v>
      </c>
      <c r="C32" t="s">
        <v>446</v>
      </c>
      <c r="D32" t="s">
        <v>447</v>
      </c>
      <c r="E32" t="s">
        <v>337</v>
      </c>
      <c r="F32" t="s">
        <v>419</v>
      </c>
      <c r="G32">
        <v>10</v>
      </c>
    </row>
    <row r="33" spans="1:7">
      <c r="A33">
        <v>1999</v>
      </c>
      <c r="B33" t="s">
        <v>445</v>
      </c>
      <c r="C33" t="s">
        <v>446</v>
      </c>
      <c r="D33" t="s">
        <v>447</v>
      </c>
      <c r="E33" t="s">
        <v>337</v>
      </c>
      <c r="F33" t="s">
        <v>438</v>
      </c>
      <c r="G33">
        <v>0.9375</v>
      </c>
    </row>
    <row r="34" spans="1:7">
      <c r="A34">
        <v>1999</v>
      </c>
      <c r="B34" t="s">
        <v>445</v>
      </c>
      <c r="C34" t="s">
        <v>446</v>
      </c>
      <c r="D34" t="s">
        <v>447</v>
      </c>
      <c r="E34" t="s">
        <v>337</v>
      </c>
      <c r="F34" t="s">
        <v>439</v>
      </c>
      <c r="G34">
        <v>1.25</v>
      </c>
    </row>
    <row r="35" spans="1:7">
      <c r="A35">
        <v>1999</v>
      </c>
      <c r="B35" t="s">
        <v>445</v>
      </c>
      <c r="C35" t="s">
        <v>446</v>
      </c>
      <c r="D35" t="s">
        <v>447</v>
      </c>
      <c r="E35" t="s">
        <v>337</v>
      </c>
      <c r="F35" t="s">
        <v>440</v>
      </c>
      <c r="G35">
        <v>3.75</v>
      </c>
    </row>
    <row r="36" spans="1:7" hidden="1">
      <c r="A36">
        <v>1999</v>
      </c>
      <c r="B36" t="s">
        <v>445</v>
      </c>
      <c r="C36" t="s">
        <v>446</v>
      </c>
      <c r="D36" t="s">
        <v>447</v>
      </c>
      <c r="E36" t="s">
        <v>336</v>
      </c>
      <c r="F36" t="s">
        <v>431</v>
      </c>
      <c r="G36">
        <v>3</v>
      </c>
    </row>
    <row r="37" spans="1:7" hidden="1">
      <c r="A37">
        <v>1999</v>
      </c>
      <c r="B37" t="s">
        <v>445</v>
      </c>
      <c r="C37" t="s">
        <v>446</v>
      </c>
      <c r="D37" t="s">
        <v>447</v>
      </c>
      <c r="E37" t="s">
        <v>336</v>
      </c>
      <c r="F37" t="s">
        <v>432</v>
      </c>
      <c r="G37">
        <v>4</v>
      </c>
    </row>
    <row r="38" spans="1:7" hidden="1">
      <c r="A38">
        <v>1999</v>
      </c>
      <c r="B38" t="s">
        <v>445</v>
      </c>
      <c r="C38" t="s">
        <v>446</v>
      </c>
      <c r="D38" t="s">
        <v>447</v>
      </c>
      <c r="E38" t="s">
        <v>336</v>
      </c>
      <c r="F38" t="s">
        <v>433</v>
      </c>
      <c r="G38">
        <v>4</v>
      </c>
    </row>
    <row r="39" spans="1:7" hidden="1">
      <c r="A39">
        <v>1999</v>
      </c>
      <c r="B39" t="s">
        <v>445</v>
      </c>
      <c r="C39" t="s">
        <v>446</v>
      </c>
      <c r="D39" t="s">
        <v>447</v>
      </c>
      <c r="E39" t="s">
        <v>336</v>
      </c>
      <c r="F39" t="s">
        <v>434</v>
      </c>
      <c r="G39">
        <v>3</v>
      </c>
    </row>
    <row r="40" spans="1:7">
      <c r="A40">
        <v>1999</v>
      </c>
      <c r="B40" t="s">
        <v>445</v>
      </c>
      <c r="C40" t="s">
        <v>446</v>
      </c>
      <c r="D40" t="s">
        <v>447</v>
      </c>
      <c r="E40" t="s">
        <v>336</v>
      </c>
      <c r="F40" t="s">
        <v>441</v>
      </c>
      <c r="G40">
        <v>0.9375</v>
      </c>
    </row>
    <row r="41" spans="1:7">
      <c r="A41">
        <v>1999</v>
      </c>
      <c r="B41" t="s">
        <v>445</v>
      </c>
      <c r="C41" t="s">
        <v>446</v>
      </c>
      <c r="D41" t="s">
        <v>447</v>
      </c>
      <c r="E41" t="s">
        <v>336</v>
      </c>
      <c r="F41" t="s">
        <v>442</v>
      </c>
      <c r="G41">
        <v>1.25</v>
      </c>
    </row>
    <row r="42" spans="1:7">
      <c r="A42">
        <v>1999</v>
      </c>
      <c r="B42" t="s">
        <v>445</v>
      </c>
      <c r="C42" t="s">
        <v>446</v>
      </c>
      <c r="D42" t="s">
        <v>447</v>
      </c>
      <c r="E42" t="s">
        <v>336</v>
      </c>
      <c r="F42" t="s">
        <v>443</v>
      </c>
      <c r="G42">
        <v>2.5</v>
      </c>
    </row>
    <row r="43" spans="1:7">
      <c r="A43">
        <v>1999</v>
      </c>
      <c r="B43" t="s">
        <v>445</v>
      </c>
      <c r="C43" t="s">
        <v>446</v>
      </c>
      <c r="D43" t="s">
        <v>447</v>
      </c>
      <c r="E43" t="s">
        <v>336</v>
      </c>
      <c r="F43" t="s">
        <v>444</v>
      </c>
      <c r="G43">
        <v>1.875</v>
      </c>
    </row>
    <row r="44" spans="1:7" hidden="1">
      <c r="A44">
        <v>1999</v>
      </c>
      <c r="B44" t="s">
        <v>445</v>
      </c>
      <c r="C44" t="s">
        <v>446</v>
      </c>
      <c r="D44" t="s">
        <v>448</v>
      </c>
      <c r="E44" t="s">
        <v>286</v>
      </c>
      <c r="F44" t="s">
        <v>401</v>
      </c>
      <c r="G44">
        <v>3</v>
      </c>
    </row>
    <row r="45" spans="1:7" hidden="1">
      <c r="A45">
        <v>1999</v>
      </c>
      <c r="B45" t="s">
        <v>445</v>
      </c>
      <c r="C45" t="s">
        <v>446</v>
      </c>
      <c r="D45" t="s">
        <v>448</v>
      </c>
      <c r="E45" t="s">
        <v>286</v>
      </c>
      <c r="F45" t="s">
        <v>402</v>
      </c>
      <c r="G45">
        <v>3</v>
      </c>
    </row>
    <row r="46" spans="1:7" hidden="1">
      <c r="A46">
        <v>1999</v>
      </c>
      <c r="B46" t="s">
        <v>445</v>
      </c>
      <c r="C46" t="s">
        <v>446</v>
      </c>
      <c r="D46" t="s">
        <v>448</v>
      </c>
      <c r="E46" t="s">
        <v>286</v>
      </c>
      <c r="F46" t="s">
        <v>403</v>
      </c>
      <c r="G46">
        <v>4</v>
      </c>
    </row>
    <row r="47" spans="1:7" hidden="1">
      <c r="A47">
        <v>1999</v>
      </c>
      <c r="B47" t="s">
        <v>445</v>
      </c>
      <c r="C47" t="s">
        <v>446</v>
      </c>
      <c r="D47" t="s">
        <v>448</v>
      </c>
      <c r="E47" t="s">
        <v>286</v>
      </c>
      <c r="F47" t="s">
        <v>425</v>
      </c>
      <c r="G47">
        <v>4</v>
      </c>
    </row>
    <row r="48" spans="1:7" hidden="1">
      <c r="A48">
        <v>1999</v>
      </c>
      <c r="B48" t="s">
        <v>445</v>
      </c>
      <c r="C48" t="s">
        <v>446</v>
      </c>
      <c r="D48" t="s">
        <v>448</v>
      </c>
      <c r="E48" t="s">
        <v>286</v>
      </c>
      <c r="F48" t="s">
        <v>426</v>
      </c>
      <c r="G48">
        <v>4</v>
      </c>
    </row>
    <row r="49" spans="1:7" hidden="1">
      <c r="A49">
        <v>1999</v>
      </c>
      <c r="B49" t="s">
        <v>445</v>
      </c>
      <c r="C49" t="s">
        <v>446</v>
      </c>
      <c r="D49" t="s">
        <v>448</v>
      </c>
      <c r="E49" t="s">
        <v>286</v>
      </c>
      <c r="F49" t="s">
        <v>427</v>
      </c>
      <c r="G49">
        <v>4</v>
      </c>
    </row>
    <row r="50" spans="1:7">
      <c r="A50">
        <v>1999</v>
      </c>
      <c r="B50" t="s">
        <v>445</v>
      </c>
      <c r="C50" t="s">
        <v>446</v>
      </c>
      <c r="D50" t="s">
        <v>448</v>
      </c>
      <c r="E50" t="s">
        <v>286</v>
      </c>
      <c r="F50" t="s">
        <v>395</v>
      </c>
      <c r="G50">
        <v>7.5</v>
      </c>
    </row>
    <row r="51" spans="1:7">
      <c r="A51">
        <v>1999</v>
      </c>
      <c r="B51" t="s">
        <v>445</v>
      </c>
      <c r="C51" t="s">
        <v>446</v>
      </c>
      <c r="D51" t="s">
        <v>448</v>
      </c>
      <c r="E51" t="s">
        <v>286</v>
      </c>
      <c r="F51" t="s">
        <v>399</v>
      </c>
      <c r="G51">
        <v>7.5</v>
      </c>
    </row>
    <row r="52" spans="1:7">
      <c r="A52">
        <v>1999</v>
      </c>
      <c r="B52" t="s">
        <v>445</v>
      </c>
      <c r="C52" t="s">
        <v>446</v>
      </c>
      <c r="D52" t="s">
        <v>448</v>
      </c>
      <c r="E52" t="s">
        <v>286</v>
      </c>
      <c r="F52" t="s">
        <v>400</v>
      </c>
      <c r="G52">
        <v>10</v>
      </c>
    </row>
    <row r="53" spans="1:7">
      <c r="A53">
        <v>1999</v>
      </c>
      <c r="B53" t="s">
        <v>445</v>
      </c>
      <c r="C53" t="s">
        <v>446</v>
      </c>
      <c r="D53" t="s">
        <v>448</v>
      </c>
      <c r="E53" t="s">
        <v>286</v>
      </c>
      <c r="F53" t="s">
        <v>435</v>
      </c>
      <c r="G53">
        <v>2.5</v>
      </c>
    </row>
    <row r="54" spans="1:7">
      <c r="A54">
        <v>1999</v>
      </c>
      <c r="B54" t="s">
        <v>445</v>
      </c>
      <c r="C54" t="s">
        <v>446</v>
      </c>
      <c r="D54" t="s">
        <v>448</v>
      </c>
      <c r="E54" t="s">
        <v>286</v>
      </c>
      <c r="F54" t="s">
        <v>436</v>
      </c>
      <c r="G54">
        <v>2.5</v>
      </c>
    </row>
    <row r="55" spans="1:7">
      <c r="A55">
        <v>1999</v>
      </c>
      <c r="B55" t="s">
        <v>445</v>
      </c>
      <c r="C55" t="s">
        <v>446</v>
      </c>
      <c r="D55" t="s">
        <v>448</v>
      </c>
      <c r="E55" t="s">
        <v>286</v>
      </c>
      <c r="F55" t="s">
        <v>437</v>
      </c>
      <c r="G55">
        <v>10</v>
      </c>
    </row>
    <row r="56" spans="1:7" hidden="1">
      <c r="A56">
        <v>1999</v>
      </c>
      <c r="B56" t="s">
        <v>445</v>
      </c>
      <c r="C56" t="s">
        <v>446</v>
      </c>
      <c r="D56" t="s">
        <v>448</v>
      </c>
      <c r="E56" t="s">
        <v>296</v>
      </c>
      <c r="F56" t="s">
        <v>404</v>
      </c>
      <c r="G56">
        <v>3</v>
      </c>
    </row>
    <row r="57" spans="1:7" hidden="1">
      <c r="A57">
        <v>1999</v>
      </c>
      <c r="B57" t="s">
        <v>445</v>
      </c>
      <c r="C57" t="s">
        <v>446</v>
      </c>
      <c r="D57" t="s">
        <v>448</v>
      </c>
      <c r="E57" t="s">
        <v>296</v>
      </c>
      <c r="F57" t="s">
        <v>405</v>
      </c>
      <c r="G57">
        <v>2</v>
      </c>
    </row>
    <row r="58" spans="1:7" hidden="1">
      <c r="A58">
        <v>1999</v>
      </c>
      <c r="B58" t="s">
        <v>445</v>
      </c>
      <c r="C58" t="s">
        <v>446</v>
      </c>
      <c r="D58" t="s">
        <v>448</v>
      </c>
      <c r="E58" t="s">
        <v>296</v>
      </c>
      <c r="F58" t="s">
        <v>406</v>
      </c>
      <c r="G58">
        <v>4</v>
      </c>
    </row>
    <row r="59" spans="1:7" hidden="1">
      <c r="A59">
        <v>1999</v>
      </c>
      <c r="B59" t="s">
        <v>445</v>
      </c>
      <c r="C59" t="s">
        <v>446</v>
      </c>
      <c r="D59" t="s">
        <v>448</v>
      </c>
      <c r="E59" t="s">
        <v>296</v>
      </c>
      <c r="F59" t="s">
        <v>407</v>
      </c>
      <c r="G59">
        <v>3</v>
      </c>
    </row>
    <row r="60" spans="1:7" hidden="1">
      <c r="A60">
        <v>1999</v>
      </c>
      <c r="B60" t="s">
        <v>445</v>
      </c>
      <c r="C60" t="s">
        <v>446</v>
      </c>
      <c r="D60" t="s">
        <v>448</v>
      </c>
      <c r="E60" t="s">
        <v>296</v>
      </c>
      <c r="F60" t="s">
        <v>408</v>
      </c>
      <c r="G60">
        <v>4</v>
      </c>
    </row>
    <row r="61" spans="1:7" hidden="1">
      <c r="A61">
        <v>1999</v>
      </c>
      <c r="B61" t="s">
        <v>445</v>
      </c>
      <c r="C61" t="s">
        <v>446</v>
      </c>
      <c r="D61" t="s">
        <v>448</v>
      </c>
      <c r="E61" t="s">
        <v>296</v>
      </c>
      <c r="F61" t="s">
        <v>409</v>
      </c>
      <c r="G61">
        <v>4</v>
      </c>
    </row>
    <row r="62" spans="1:7">
      <c r="A62">
        <v>1999</v>
      </c>
      <c r="B62" t="s">
        <v>445</v>
      </c>
      <c r="C62" t="s">
        <v>446</v>
      </c>
      <c r="D62" t="s">
        <v>448</v>
      </c>
      <c r="E62" t="s">
        <v>296</v>
      </c>
      <c r="F62" t="s">
        <v>412</v>
      </c>
      <c r="G62">
        <v>3</v>
      </c>
    </row>
    <row r="63" spans="1:7">
      <c r="A63">
        <v>1999</v>
      </c>
      <c r="B63" t="s">
        <v>445</v>
      </c>
      <c r="C63" t="s">
        <v>446</v>
      </c>
      <c r="D63" t="s">
        <v>448</v>
      </c>
      <c r="E63" t="s">
        <v>296</v>
      </c>
      <c r="F63" t="s">
        <v>413</v>
      </c>
      <c r="G63">
        <v>2</v>
      </c>
    </row>
    <row r="64" spans="1:7">
      <c r="A64">
        <v>1999</v>
      </c>
      <c r="B64" t="s">
        <v>445</v>
      </c>
      <c r="C64" t="s">
        <v>446</v>
      </c>
      <c r="D64" t="s">
        <v>448</v>
      </c>
      <c r="E64" t="s">
        <v>296</v>
      </c>
      <c r="F64" t="s">
        <v>414</v>
      </c>
      <c r="G64">
        <v>3</v>
      </c>
    </row>
    <row r="65" spans="1:7">
      <c r="A65">
        <v>1999</v>
      </c>
      <c r="B65" t="s">
        <v>445</v>
      </c>
      <c r="C65" t="s">
        <v>446</v>
      </c>
      <c r="D65" t="s">
        <v>448</v>
      </c>
      <c r="E65" t="s">
        <v>296</v>
      </c>
      <c r="F65" t="s">
        <v>415</v>
      </c>
      <c r="G65">
        <v>2.25</v>
      </c>
    </row>
    <row r="66" spans="1:7">
      <c r="A66">
        <v>1999</v>
      </c>
      <c r="B66" t="s">
        <v>445</v>
      </c>
      <c r="C66" t="s">
        <v>446</v>
      </c>
      <c r="D66" t="s">
        <v>448</v>
      </c>
      <c r="E66" t="s">
        <v>296</v>
      </c>
      <c r="F66" t="s">
        <v>416</v>
      </c>
      <c r="G66">
        <v>3</v>
      </c>
    </row>
    <row r="67" spans="1:7">
      <c r="A67">
        <v>1999</v>
      </c>
      <c r="B67" t="s">
        <v>445</v>
      </c>
      <c r="C67" t="s">
        <v>446</v>
      </c>
      <c r="D67" t="s">
        <v>448</v>
      </c>
      <c r="E67" t="s">
        <v>296</v>
      </c>
      <c r="F67" t="s">
        <v>417</v>
      </c>
      <c r="G67">
        <v>3</v>
      </c>
    </row>
    <row r="68" spans="1:7" hidden="1">
      <c r="A68">
        <v>1999</v>
      </c>
      <c r="B68" t="s">
        <v>445</v>
      </c>
      <c r="C68" t="s">
        <v>446</v>
      </c>
      <c r="D68" t="s">
        <v>448</v>
      </c>
      <c r="E68" t="s">
        <v>337</v>
      </c>
      <c r="F68" t="s">
        <v>410</v>
      </c>
      <c r="G68">
        <v>4</v>
      </c>
    </row>
    <row r="69" spans="1:7" hidden="1">
      <c r="A69">
        <v>1999</v>
      </c>
      <c r="B69" t="s">
        <v>445</v>
      </c>
      <c r="C69" t="s">
        <v>446</v>
      </c>
      <c r="D69" t="s">
        <v>448</v>
      </c>
      <c r="E69" t="s">
        <v>337</v>
      </c>
      <c r="F69" t="s">
        <v>411</v>
      </c>
      <c r="G69">
        <v>2</v>
      </c>
    </row>
    <row r="70" spans="1:7" hidden="1">
      <c r="A70">
        <v>1999</v>
      </c>
      <c r="B70" t="s">
        <v>445</v>
      </c>
      <c r="C70" t="s">
        <v>446</v>
      </c>
      <c r="D70" t="s">
        <v>448</v>
      </c>
      <c r="E70" t="s">
        <v>337</v>
      </c>
      <c r="F70" t="s">
        <v>428</v>
      </c>
      <c r="G70">
        <v>4</v>
      </c>
    </row>
    <row r="71" spans="1:7" hidden="1">
      <c r="A71">
        <v>1999</v>
      </c>
      <c r="B71" t="s">
        <v>445</v>
      </c>
      <c r="C71" t="s">
        <v>446</v>
      </c>
      <c r="D71" t="s">
        <v>448</v>
      </c>
      <c r="E71" t="s">
        <v>337</v>
      </c>
      <c r="F71" t="s">
        <v>429</v>
      </c>
      <c r="G71">
        <v>4</v>
      </c>
    </row>
    <row r="72" spans="1:7" hidden="1">
      <c r="A72">
        <v>1999</v>
      </c>
      <c r="B72" t="s">
        <v>445</v>
      </c>
      <c r="C72" t="s">
        <v>446</v>
      </c>
      <c r="D72" t="s">
        <v>448</v>
      </c>
      <c r="E72" t="s">
        <v>337</v>
      </c>
      <c r="F72" t="s">
        <v>430</v>
      </c>
      <c r="G72">
        <v>3</v>
      </c>
    </row>
    <row r="73" spans="1:7">
      <c r="A73">
        <v>1999</v>
      </c>
      <c r="B73" t="s">
        <v>445</v>
      </c>
      <c r="C73" t="s">
        <v>446</v>
      </c>
      <c r="D73" t="s">
        <v>448</v>
      </c>
      <c r="E73" t="s">
        <v>337</v>
      </c>
      <c r="F73" t="s">
        <v>418</v>
      </c>
      <c r="G73">
        <v>10</v>
      </c>
    </row>
    <row r="74" spans="1:7">
      <c r="A74">
        <v>1999</v>
      </c>
      <c r="B74" t="s">
        <v>445</v>
      </c>
      <c r="C74" t="s">
        <v>446</v>
      </c>
      <c r="D74" t="s">
        <v>448</v>
      </c>
      <c r="E74" t="s">
        <v>337</v>
      </c>
      <c r="F74" t="s">
        <v>419</v>
      </c>
      <c r="G74">
        <v>5</v>
      </c>
    </row>
    <row r="75" spans="1:7">
      <c r="A75">
        <v>1999</v>
      </c>
      <c r="B75" t="s">
        <v>445</v>
      </c>
      <c r="C75" t="s">
        <v>446</v>
      </c>
      <c r="D75" t="s">
        <v>448</v>
      </c>
      <c r="E75" t="s">
        <v>337</v>
      </c>
      <c r="F75" t="s">
        <v>438</v>
      </c>
      <c r="G75">
        <v>1.25</v>
      </c>
    </row>
    <row r="76" spans="1:7">
      <c r="A76">
        <v>1999</v>
      </c>
      <c r="B76" t="s">
        <v>445</v>
      </c>
      <c r="C76" t="s">
        <v>446</v>
      </c>
      <c r="D76" t="s">
        <v>448</v>
      </c>
      <c r="E76" t="s">
        <v>337</v>
      </c>
      <c r="F76" t="s">
        <v>439</v>
      </c>
      <c r="G76">
        <v>1.25</v>
      </c>
    </row>
    <row r="77" spans="1:7">
      <c r="A77">
        <v>1999</v>
      </c>
      <c r="B77" t="s">
        <v>445</v>
      </c>
      <c r="C77" t="s">
        <v>446</v>
      </c>
      <c r="D77" t="s">
        <v>448</v>
      </c>
      <c r="E77" t="s">
        <v>337</v>
      </c>
      <c r="F77" t="s">
        <v>440</v>
      </c>
      <c r="G77">
        <v>3.75</v>
      </c>
    </row>
    <row r="78" spans="1:7" hidden="1">
      <c r="A78">
        <v>1999</v>
      </c>
      <c r="B78" t="s">
        <v>445</v>
      </c>
      <c r="C78" t="s">
        <v>446</v>
      </c>
      <c r="D78" t="s">
        <v>448</v>
      </c>
      <c r="E78" t="s">
        <v>336</v>
      </c>
      <c r="F78" t="s">
        <v>431</v>
      </c>
      <c r="G78">
        <v>4</v>
      </c>
    </row>
    <row r="79" spans="1:7" hidden="1">
      <c r="A79">
        <v>1999</v>
      </c>
      <c r="B79" t="s">
        <v>445</v>
      </c>
      <c r="C79" t="s">
        <v>446</v>
      </c>
      <c r="D79" t="s">
        <v>448</v>
      </c>
      <c r="E79" t="s">
        <v>336</v>
      </c>
      <c r="F79" t="s">
        <v>432</v>
      </c>
      <c r="G79" t="s">
        <v>103</v>
      </c>
    </row>
    <row r="80" spans="1:7" hidden="1">
      <c r="A80">
        <v>1999</v>
      </c>
      <c r="B80" t="s">
        <v>445</v>
      </c>
      <c r="C80" t="s">
        <v>446</v>
      </c>
      <c r="D80" t="s">
        <v>448</v>
      </c>
      <c r="E80" t="s">
        <v>336</v>
      </c>
      <c r="F80" t="s">
        <v>433</v>
      </c>
      <c r="G80" t="s">
        <v>103</v>
      </c>
    </row>
    <row r="81" spans="1:7" hidden="1">
      <c r="A81">
        <v>1999</v>
      </c>
      <c r="B81" t="s">
        <v>445</v>
      </c>
      <c r="C81" t="s">
        <v>446</v>
      </c>
      <c r="D81" t="s">
        <v>448</v>
      </c>
      <c r="E81" t="s">
        <v>336</v>
      </c>
      <c r="F81" t="s">
        <v>434</v>
      </c>
      <c r="G81" t="s">
        <v>103</v>
      </c>
    </row>
    <row r="82" spans="1:7">
      <c r="A82">
        <v>1999</v>
      </c>
      <c r="B82" t="s">
        <v>445</v>
      </c>
      <c r="C82" t="s">
        <v>446</v>
      </c>
      <c r="D82" t="s">
        <v>448</v>
      </c>
      <c r="E82" t="s">
        <v>336</v>
      </c>
      <c r="F82" t="s">
        <v>441</v>
      </c>
      <c r="G82">
        <v>1.25</v>
      </c>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FA757-19D6-4706-9F4C-FA22C5EB33D3}">
  <dimension ref="A1:F154"/>
  <sheetViews>
    <sheetView workbookViewId="0">
      <selection activeCell="H53" sqref="H53:I59"/>
    </sheetView>
  </sheetViews>
  <sheetFormatPr defaultRowHeight="14.1"/>
  <cols>
    <col min="1" max="1" width="7.5" bestFit="1" customWidth="1"/>
    <col min="2" max="2" width="4.875" bestFit="1" customWidth="1"/>
    <col min="3" max="3" width="10.875" bestFit="1" customWidth="1"/>
    <col min="4" max="4" width="24" bestFit="1" customWidth="1"/>
    <col min="5" max="5" width="11.625" bestFit="1" customWidth="1"/>
    <col min="6" max="6" width="8.5" bestFit="1" customWidth="1"/>
  </cols>
  <sheetData>
    <row r="1" spans="1:6">
      <c r="A1" t="s">
        <v>234</v>
      </c>
      <c r="B1" t="s">
        <v>389</v>
      </c>
      <c r="C1" t="s">
        <v>390</v>
      </c>
      <c r="D1" t="s">
        <v>391</v>
      </c>
      <c r="E1" t="s">
        <v>392</v>
      </c>
      <c r="F1" t="s">
        <v>393</v>
      </c>
    </row>
    <row r="2" spans="1:6" hidden="1">
      <c r="A2">
        <v>1</v>
      </c>
      <c r="B2">
        <v>1999</v>
      </c>
      <c r="C2" t="s">
        <v>286</v>
      </c>
      <c r="D2" t="s">
        <v>397</v>
      </c>
      <c r="E2" t="s">
        <v>401</v>
      </c>
      <c r="F2">
        <v>4</v>
      </c>
    </row>
    <row r="3" spans="1:6" hidden="1">
      <c r="A3">
        <v>1</v>
      </c>
      <c r="B3">
        <v>1999</v>
      </c>
      <c r="C3" t="s">
        <v>286</v>
      </c>
      <c r="D3" t="s">
        <v>397</v>
      </c>
      <c r="E3" t="s">
        <v>402</v>
      </c>
      <c r="F3">
        <v>4</v>
      </c>
    </row>
    <row r="4" spans="1:6" hidden="1">
      <c r="A4">
        <v>1</v>
      </c>
      <c r="B4">
        <v>1999</v>
      </c>
      <c r="C4" t="s">
        <v>286</v>
      </c>
      <c r="D4" t="s">
        <v>397</v>
      </c>
      <c r="E4" t="s">
        <v>403</v>
      </c>
      <c r="F4">
        <v>2</v>
      </c>
    </row>
    <row r="5" spans="1:6">
      <c r="A5">
        <v>1</v>
      </c>
      <c r="B5">
        <v>1999</v>
      </c>
      <c r="C5" t="s">
        <v>286</v>
      </c>
      <c r="D5" t="s">
        <v>397</v>
      </c>
      <c r="E5" t="s">
        <v>395</v>
      </c>
      <c r="F5">
        <v>10</v>
      </c>
    </row>
    <row r="6" spans="1:6">
      <c r="A6">
        <v>1</v>
      </c>
      <c r="B6">
        <v>1999</v>
      </c>
      <c r="C6" t="s">
        <v>286</v>
      </c>
      <c r="D6" t="s">
        <v>397</v>
      </c>
      <c r="E6" t="s">
        <v>399</v>
      </c>
      <c r="F6">
        <v>10</v>
      </c>
    </row>
    <row r="7" spans="1:6">
      <c r="A7">
        <v>1</v>
      </c>
      <c r="B7">
        <v>1999</v>
      </c>
      <c r="C7" t="s">
        <v>286</v>
      </c>
      <c r="D7" t="s">
        <v>397</v>
      </c>
      <c r="E7" t="s">
        <v>400</v>
      </c>
      <c r="F7">
        <v>5</v>
      </c>
    </row>
    <row r="8" spans="1:6" hidden="1">
      <c r="A8">
        <v>2</v>
      </c>
      <c r="B8">
        <v>1999</v>
      </c>
      <c r="C8" t="s">
        <v>296</v>
      </c>
      <c r="D8" t="s">
        <v>397</v>
      </c>
      <c r="E8" t="s">
        <v>404</v>
      </c>
      <c r="F8">
        <v>3</v>
      </c>
    </row>
    <row r="9" spans="1:6" hidden="1">
      <c r="A9">
        <v>2</v>
      </c>
      <c r="B9">
        <v>1999</v>
      </c>
      <c r="C9" t="s">
        <v>296</v>
      </c>
      <c r="D9" t="s">
        <v>397</v>
      </c>
      <c r="E9" t="s">
        <v>405</v>
      </c>
      <c r="F9">
        <v>3</v>
      </c>
    </row>
    <row r="10" spans="1:6" hidden="1">
      <c r="A10">
        <v>2</v>
      </c>
      <c r="B10">
        <v>1999</v>
      </c>
      <c r="C10" t="s">
        <v>296</v>
      </c>
      <c r="D10" t="s">
        <v>397</v>
      </c>
      <c r="E10" t="s">
        <v>406</v>
      </c>
      <c r="F10">
        <v>1</v>
      </c>
    </row>
    <row r="11" spans="1:6">
      <c r="A11">
        <v>2</v>
      </c>
      <c r="B11">
        <v>1999</v>
      </c>
      <c r="C11" t="s">
        <v>296</v>
      </c>
      <c r="D11" t="s">
        <v>397</v>
      </c>
      <c r="E11" t="s">
        <v>412</v>
      </c>
      <c r="F11">
        <v>7.5</v>
      </c>
    </row>
    <row r="12" spans="1:6">
      <c r="A12">
        <v>2</v>
      </c>
      <c r="B12">
        <v>1999</v>
      </c>
      <c r="C12" t="s">
        <v>296</v>
      </c>
      <c r="D12" t="s">
        <v>397</v>
      </c>
      <c r="E12" t="s">
        <v>413</v>
      </c>
      <c r="F12">
        <v>7.5</v>
      </c>
    </row>
    <row r="13" spans="1:6">
      <c r="A13">
        <v>2</v>
      </c>
      <c r="B13">
        <v>1999</v>
      </c>
      <c r="C13" t="s">
        <v>296</v>
      </c>
      <c r="D13" t="s">
        <v>397</v>
      </c>
      <c r="E13" t="s">
        <v>414</v>
      </c>
      <c r="F13">
        <v>2.5</v>
      </c>
    </row>
    <row r="14" spans="1:6" hidden="1">
      <c r="A14">
        <v>3</v>
      </c>
      <c r="B14">
        <v>1999</v>
      </c>
      <c r="C14" t="s">
        <v>302</v>
      </c>
      <c r="D14" t="s">
        <v>397</v>
      </c>
      <c r="E14" t="s">
        <v>407</v>
      </c>
      <c r="F14">
        <v>2</v>
      </c>
    </row>
    <row r="15" spans="1:6" hidden="1">
      <c r="A15">
        <v>3</v>
      </c>
      <c r="B15">
        <v>1999</v>
      </c>
      <c r="C15" t="s">
        <v>302</v>
      </c>
      <c r="D15" t="s">
        <v>397</v>
      </c>
      <c r="E15" t="s">
        <v>408</v>
      </c>
      <c r="F15">
        <v>2</v>
      </c>
    </row>
    <row r="16" spans="1:6">
      <c r="A16">
        <v>3</v>
      </c>
      <c r="B16">
        <v>1999</v>
      </c>
      <c r="C16" t="s">
        <v>302</v>
      </c>
      <c r="D16" t="s">
        <v>397</v>
      </c>
      <c r="E16" t="s">
        <v>415</v>
      </c>
      <c r="F16">
        <v>5</v>
      </c>
    </row>
    <row r="17" spans="1:6">
      <c r="A17">
        <v>3</v>
      </c>
      <c r="B17">
        <v>1999</v>
      </c>
      <c r="C17" t="s">
        <v>302</v>
      </c>
      <c r="D17" t="s">
        <v>397</v>
      </c>
      <c r="E17" t="s">
        <v>416</v>
      </c>
      <c r="F17">
        <v>2.5</v>
      </c>
    </row>
    <row r="18" spans="1:6" hidden="1">
      <c r="A18">
        <v>4</v>
      </c>
      <c r="B18">
        <v>1999</v>
      </c>
      <c r="C18" t="s">
        <v>336</v>
      </c>
      <c r="D18" t="s">
        <v>397</v>
      </c>
      <c r="E18" t="s">
        <v>409</v>
      </c>
      <c r="F18">
        <v>3</v>
      </c>
    </row>
    <row r="19" spans="1:6" hidden="1">
      <c r="A19">
        <v>4</v>
      </c>
      <c r="B19">
        <v>1999</v>
      </c>
      <c r="C19" t="s">
        <v>336</v>
      </c>
      <c r="D19" t="s">
        <v>397</v>
      </c>
      <c r="E19" t="s">
        <v>410</v>
      </c>
      <c r="F19">
        <v>4</v>
      </c>
    </row>
    <row r="20" spans="1:6" hidden="1">
      <c r="A20">
        <v>4</v>
      </c>
      <c r="B20">
        <v>1999</v>
      </c>
      <c r="C20" t="s">
        <v>336</v>
      </c>
      <c r="D20" t="s">
        <v>397</v>
      </c>
      <c r="E20" t="s">
        <v>411</v>
      </c>
      <c r="F20">
        <v>4</v>
      </c>
    </row>
    <row r="21" spans="1:6">
      <c r="A21">
        <v>4</v>
      </c>
      <c r="B21">
        <v>1999</v>
      </c>
      <c r="C21" t="s">
        <v>336</v>
      </c>
      <c r="D21" t="s">
        <v>397</v>
      </c>
      <c r="E21" t="s">
        <v>417</v>
      </c>
      <c r="F21">
        <v>3.75</v>
      </c>
    </row>
    <row r="22" spans="1:6">
      <c r="A22">
        <v>4</v>
      </c>
      <c r="B22">
        <v>1999</v>
      </c>
      <c r="C22" t="s">
        <v>336</v>
      </c>
      <c r="D22" t="s">
        <v>397</v>
      </c>
      <c r="E22" t="s">
        <v>418</v>
      </c>
      <c r="F22">
        <v>5</v>
      </c>
    </row>
    <row r="23" spans="1:6">
      <c r="A23">
        <v>4</v>
      </c>
      <c r="B23">
        <v>1999</v>
      </c>
      <c r="C23" t="s">
        <v>336</v>
      </c>
      <c r="D23" t="s">
        <v>397</v>
      </c>
      <c r="E23" t="s">
        <v>419</v>
      </c>
      <c r="F23">
        <v>15</v>
      </c>
    </row>
    <row r="24" spans="1:6" hidden="1">
      <c r="A24">
        <v>5</v>
      </c>
      <c r="B24">
        <v>1999</v>
      </c>
      <c r="C24" t="s">
        <v>286</v>
      </c>
      <c r="D24" t="s">
        <v>398</v>
      </c>
      <c r="E24" t="s">
        <v>401</v>
      </c>
      <c r="F24">
        <v>3</v>
      </c>
    </row>
    <row r="25" spans="1:6" hidden="1">
      <c r="A25">
        <v>5</v>
      </c>
      <c r="B25">
        <v>1999</v>
      </c>
      <c r="C25" t="s">
        <v>286</v>
      </c>
      <c r="D25" t="s">
        <v>398</v>
      </c>
      <c r="E25" t="s">
        <v>402</v>
      </c>
      <c r="F25">
        <v>2</v>
      </c>
    </row>
    <row r="26" spans="1:6" hidden="1">
      <c r="A26">
        <v>5</v>
      </c>
      <c r="B26">
        <v>1999</v>
      </c>
      <c r="C26" t="s">
        <v>286</v>
      </c>
      <c r="D26" t="s">
        <v>398</v>
      </c>
      <c r="E26" t="s">
        <v>403</v>
      </c>
      <c r="F26">
        <v>2</v>
      </c>
    </row>
    <row r="27" spans="1:6">
      <c r="A27">
        <v>5</v>
      </c>
      <c r="B27">
        <v>1999</v>
      </c>
      <c r="C27" t="s">
        <v>286</v>
      </c>
      <c r="D27" t="s">
        <v>398</v>
      </c>
      <c r="E27" t="s">
        <v>395</v>
      </c>
      <c r="F27">
        <v>7.5</v>
      </c>
    </row>
    <row r="28" spans="1:6">
      <c r="A28">
        <v>5</v>
      </c>
      <c r="B28">
        <v>1999</v>
      </c>
      <c r="C28" t="s">
        <v>286</v>
      </c>
      <c r="D28" t="s">
        <v>398</v>
      </c>
      <c r="E28" t="s">
        <v>399</v>
      </c>
      <c r="F28">
        <v>5</v>
      </c>
    </row>
    <row r="29" spans="1:6">
      <c r="A29">
        <v>5</v>
      </c>
      <c r="B29">
        <v>1999</v>
      </c>
      <c r="C29" t="s">
        <v>286</v>
      </c>
      <c r="D29" t="s">
        <v>398</v>
      </c>
      <c r="E29" t="s">
        <v>400</v>
      </c>
      <c r="F29">
        <v>5</v>
      </c>
    </row>
    <row r="30" spans="1:6" hidden="1">
      <c r="A30">
        <v>6</v>
      </c>
      <c r="B30">
        <v>1999</v>
      </c>
      <c r="C30" t="s">
        <v>296</v>
      </c>
      <c r="D30" t="s">
        <v>398</v>
      </c>
      <c r="E30" t="s">
        <v>404</v>
      </c>
      <c r="F30">
        <v>4</v>
      </c>
    </row>
    <row r="31" spans="1:6" hidden="1">
      <c r="A31">
        <v>6</v>
      </c>
      <c r="B31">
        <v>1999</v>
      </c>
      <c r="C31" t="s">
        <v>296</v>
      </c>
      <c r="D31" t="s">
        <v>398</v>
      </c>
      <c r="E31" t="s">
        <v>405</v>
      </c>
      <c r="F31">
        <v>4</v>
      </c>
    </row>
    <row r="32" spans="1:6" hidden="1">
      <c r="A32">
        <v>6</v>
      </c>
      <c r="B32">
        <v>1999</v>
      </c>
      <c r="C32" t="s">
        <v>296</v>
      </c>
      <c r="D32" t="s">
        <v>398</v>
      </c>
      <c r="E32" t="s">
        <v>406</v>
      </c>
      <c r="F32">
        <v>1</v>
      </c>
    </row>
    <row r="33" spans="1:6">
      <c r="A33">
        <v>6</v>
      </c>
      <c r="B33">
        <v>1999</v>
      </c>
      <c r="C33" t="s">
        <v>296</v>
      </c>
      <c r="D33" t="s">
        <v>398</v>
      </c>
      <c r="E33" t="s">
        <v>412</v>
      </c>
      <c r="F33">
        <v>10</v>
      </c>
    </row>
    <row r="34" spans="1:6">
      <c r="A34">
        <v>6</v>
      </c>
      <c r="B34">
        <v>1999</v>
      </c>
      <c r="C34" t="s">
        <v>296</v>
      </c>
      <c r="D34" t="s">
        <v>398</v>
      </c>
      <c r="E34" t="s">
        <v>413</v>
      </c>
      <c r="F34">
        <v>10</v>
      </c>
    </row>
    <row r="35" spans="1:6">
      <c r="A35">
        <v>6</v>
      </c>
      <c r="B35">
        <v>1999</v>
      </c>
      <c r="C35" t="s">
        <v>296</v>
      </c>
      <c r="D35" t="s">
        <v>398</v>
      </c>
      <c r="E35" t="s">
        <v>414</v>
      </c>
      <c r="F35">
        <v>2.5</v>
      </c>
    </row>
    <row r="36" spans="1:6" hidden="1">
      <c r="A36">
        <v>7</v>
      </c>
      <c r="B36">
        <v>1999</v>
      </c>
      <c r="C36" t="s">
        <v>302</v>
      </c>
      <c r="D36" t="s">
        <v>398</v>
      </c>
      <c r="E36" t="s">
        <v>407</v>
      </c>
      <c r="F36">
        <v>4</v>
      </c>
    </row>
    <row r="37" spans="1:6" hidden="1">
      <c r="A37">
        <v>7</v>
      </c>
      <c r="B37">
        <v>1999</v>
      </c>
      <c r="C37" t="s">
        <v>302</v>
      </c>
      <c r="D37" t="s">
        <v>398</v>
      </c>
      <c r="E37" t="s">
        <v>408</v>
      </c>
      <c r="F37">
        <v>2</v>
      </c>
    </row>
    <row r="38" spans="1:6">
      <c r="A38">
        <v>7</v>
      </c>
      <c r="B38">
        <v>1999</v>
      </c>
      <c r="C38" t="s">
        <v>302</v>
      </c>
      <c r="D38" t="s">
        <v>398</v>
      </c>
      <c r="E38" t="s">
        <v>415</v>
      </c>
      <c r="F38">
        <v>10</v>
      </c>
    </row>
    <row r="39" spans="1:6">
      <c r="A39">
        <v>7</v>
      </c>
      <c r="B39">
        <v>1999</v>
      </c>
      <c r="C39" t="s">
        <v>302</v>
      </c>
      <c r="D39" t="s">
        <v>398</v>
      </c>
      <c r="E39" t="s">
        <v>416</v>
      </c>
      <c r="F39">
        <v>2.5</v>
      </c>
    </row>
    <row r="40" spans="1:6" hidden="1">
      <c r="A40">
        <v>9</v>
      </c>
      <c r="B40">
        <v>1999</v>
      </c>
      <c r="C40" t="s">
        <v>286</v>
      </c>
      <c r="D40" t="s">
        <v>398</v>
      </c>
      <c r="E40" t="s">
        <v>401</v>
      </c>
      <c r="F40">
        <v>2</v>
      </c>
    </row>
    <row r="41" spans="1:6" hidden="1">
      <c r="A41">
        <v>9</v>
      </c>
      <c r="B41">
        <v>1999</v>
      </c>
      <c r="C41" t="s">
        <v>286</v>
      </c>
      <c r="D41" t="s">
        <v>398</v>
      </c>
      <c r="E41" t="s">
        <v>402</v>
      </c>
      <c r="F41">
        <v>4</v>
      </c>
    </row>
    <row r="42" spans="1:6" hidden="1">
      <c r="A42">
        <v>9</v>
      </c>
      <c r="B42">
        <v>1999</v>
      </c>
      <c r="C42" t="s">
        <v>286</v>
      </c>
      <c r="D42" t="s">
        <v>398</v>
      </c>
      <c r="E42" t="s">
        <v>403</v>
      </c>
      <c r="F42">
        <v>1</v>
      </c>
    </row>
    <row r="43" spans="1:6">
      <c r="A43">
        <v>9</v>
      </c>
      <c r="B43">
        <v>1999</v>
      </c>
      <c r="C43" t="s">
        <v>286</v>
      </c>
      <c r="D43" t="s">
        <v>398</v>
      </c>
      <c r="E43" t="s">
        <v>395</v>
      </c>
      <c r="F43">
        <v>5</v>
      </c>
    </row>
    <row r="44" spans="1:6">
      <c r="A44">
        <v>9</v>
      </c>
      <c r="B44">
        <v>1999</v>
      </c>
      <c r="C44" t="s">
        <v>286</v>
      </c>
      <c r="D44" t="s">
        <v>398</v>
      </c>
      <c r="E44" t="s">
        <v>399</v>
      </c>
      <c r="F44">
        <v>10</v>
      </c>
    </row>
    <row r="45" spans="1:6">
      <c r="A45">
        <v>9</v>
      </c>
      <c r="B45">
        <v>1999</v>
      </c>
      <c r="C45" t="s">
        <v>286</v>
      </c>
      <c r="D45" t="s">
        <v>398</v>
      </c>
      <c r="E45" t="s">
        <v>400</v>
      </c>
      <c r="F45">
        <v>2.5</v>
      </c>
    </row>
    <row r="46" spans="1:6" hidden="1">
      <c r="A46">
        <v>10</v>
      </c>
      <c r="B46">
        <v>1999</v>
      </c>
      <c r="C46" t="s">
        <v>296</v>
      </c>
      <c r="D46" t="s">
        <v>398</v>
      </c>
      <c r="E46" t="s">
        <v>404</v>
      </c>
      <c r="F46">
        <v>3</v>
      </c>
    </row>
    <row r="47" spans="1:6" hidden="1">
      <c r="A47">
        <v>10</v>
      </c>
      <c r="B47">
        <v>1999</v>
      </c>
      <c r="C47" t="s">
        <v>296</v>
      </c>
      <c r="D47" t="s">
        <v>398</v>
      </c>
      <c r="E47" t="s">
        <v>405</v>
      </c>
      <c r="F47">
        <v>4</v>
      </c>
    </row>
    <row r="48" spans="1:6" hidden="1">
      <c r="A48">
        <v>10</v>
      </c>
      <c r="B48">
        <v>1999</v>
      </c>
      <c r="C48" t="s">
        <v>296</v>
      </c>
      <c r="D48" t="s">
        <v>398</v>
      </c>
      <c r="E48" t="s">
        <v>406</v>
      </c>
      <c r="F48">
        <v>2</v>
      </c>
    </row>
    <row r="49" spans="1:6">
      <c r="A49">
        <v>10</v>
      </c>
      <c r="B49">
        <v>1999</v>
      </c>
      <c r="C49" t="s">
        <v>296</v>
      </c>
      <c r="D49" t="s">
        <v>398</v>
      </c>
      <c r="E49" t="s">
        <v>412</v>
      </c>
      <c r="F49">
        <v>7.5</v>
      </c>
    </row>
    <row r="50" spans="1:6">
      <c r="A50">
        <v>10</v>
      </c>
      <c r="B50">
        <v>1999</v>
      </c>
      <c r="C50" t="s">
        <v>296</v>
      </c>
      <c r="D50" t="s">
        <v>398</v>
      </c>
      <c r="E50" t="s">
        <v>413</v>
      </c>
      <c r="F50">
        <v>10</v>
      </c>
    </row>
    <row r="51" spans="1:6">
      <c r="A51">
        <v>10</v>
      </c>
      <c r="B51">
        <v>1999</v>
      </c>
      <c r="C51" t="s">
        <v>296</v>
      </c>
      <c r="D51" t="s">
        <v>398</v>
      </c>
      <c r="E51" t="s">
        <v>414</v>
      </c>
      <c r="F51">
        <v>5</v>
      </c>
    </row>
    <row r="52" spans="1:6" hidden="1">
      <c r="A52">
        <v>11</v>
      </c>
      <c r="B52">
        <v>1999</v>
      </c>
      <c r="C52" t="s">
        <v>302</v>
      </c>
      <c r="D52" t="s">
        <v>398</v>
      </c>
      <c r="E52" t="s">
        <v>407</v>
      </c>
      <c r="F52">
        <v>3</v>
      </c>
    </row>
    <row r="53" spans="1:6" hidden="1">
      <c r="A53">
        <v>11</v>
      </c>
      <c r="B53">
        <v>1999</v>
      </c>
      <c r="C53" t="s">
        <v>302</v>
      </c>
      <c r="D53" t="s">
        <v>398</v>
      </c>
      <c r="E53" t="s">
        <v>408</v>
      </c>
      <c r="F53">
        <v>2</v>
      </c>
    </row>
    <row r="54" spans="1:6">
      <c r="A54">
        <v>11</v>
      </c>
      <c r="B54">
        <v>1999</v>
      </c>
      <c r="C54" t="s">
        <v>302</v>
      </c>
      <c r="D54" t="s">
        <v>398</v>
      </c>
      <c r="E54" t="s">
        <v>415</v>
      </c>
      <c r="F54">
        <v>7.5</v>
      </c>
    </row>
    <row r="55" spans="1:6">
      <c r="A55">
        <v>11</v>
      </c>
      <c r="B55">
        <v>1999</v>
      </c>
      <c r="C55" t="s">
        <v>302</v>
      </c>
      <c r="D55" t="s">
        <v>398</v>
      </c>
      <c r="E55" t="s">
        <v>416</v>
      </c>
      <c r="F55">
        <v>2.5</v>
      </c>
    </row>
    <row r="56" spans="1:6" hidden="1">
      <c r="A56">
        <v>12</v>
      </c>
      <c r="B56">
        <v>1999</v>
      </c>
      <c r="C56" t="s">
        <v>336</v>
      </c>
      <c r="D56" t="s">
        <v>398</v>
      </c>
      <c r="E56" t="s">
        <v>409</v>
      </c>
      <c r="F56" t="s">
        <v>103</v>
      </c>
    </row>
    <row r="57" spans="1:6" hidden="1">
      <c r="A57">
        <v>12</v>
      </c>
      <c r="B57">
        <v>1999</v>
      </c>
      <c r="C57" t="s">
        <v>336</v>
      </c>
      <c r="D57" t="s">
        <v>398</v>
      </c>
      <c r="E57" t="s">
        <v>410</v>
      </c>
      <c r="F57" t="s">
        <v>103</v>
      </c>
    </row>
    <row r="58" spans="1:6" hidden="1">
      <c r="A58">
        <v>12</v>
      </c>
      <c r="B58">
        <v>1999</v>
      </c>
      <c r="C58" t="s">
        <v>336</v>
      </c>
      <c r="D58" t="s">
        <v>398</v>
      </c>
      <c r="E58" t="s">
        <v>411</v>
      </c>
      <c r="F58" t="s">
        <v>103</v>
      </c>
    </row>
    <row r="59" spans="1:6" hidden="1">
      <c r="A59">
        <v>13</v>
      </c>
      <c r="B59">
        <v>1999</v>
      </c>
      <c r="C59" t="s">
        <v>286</v>
      </c>
      <c r="D59" t="s">
        <v>398</v>
      </c>
      <c r="E59" t="s">
        <v>401</v>
      </c>
      <c r="F59">
        <v>4</v>
      </c>
    </row>
    <row r="60" spans="1:6" hidden="1">
      <c r="A60">
        <v>13</v>
      </c>
      <c r="B60">
        <v>1999</v>
      </c>
      <c r="C60" t="s">
        <v>286</v>
      </c>
      <c r="D60" t="s">
        <v>398</v>
      </c>
      <c r="E60" t="s">
        <v>402</v>
      </c>
      <c r="F60">
        <v>4</v>
      </c>
    </row>
    <row r="61" spans="1:6" hidden="1">
      <c r="A61">
        <v>13</v>
      </c>
      <c r="B61">
        <v>1999</v>
      </c>
      <c r="C61" t="s">
        <v>286</v>
      </c>
      <c r="D61" t="s">
        <v>398</v>
      </c>
      <c r="E61" t="s">
        <v>403</v>
      </c>
      <c r="F61">
        <v>3</v>
      </c>
    </row>
    <row r="62" spans="1:6">
      <c r="A62">
        <v>13</v>
      </c>
      <c r="B62">
        <v>1999</v>
      </c>
      <c r="C62" t="s">
        <v>286</v>
      </c>
      <c r="D62" t="s">
        <v>398</v>
      </c>
      <c r="E62" t="s">
        <v>395</v>
      </c>
      <c r="F62">
        <v>10</v>
      </c>
    </row>
    <row r="63" spans="1:6">
      <c r="A63">
        <v>13</v>
      </c>
      <c r="B63">
        <v>1999</v>
      </c>
      <c r="C63" t="s">
        <v>286</v>
      </c>
      <c r="D63" t="s">
        <v>398</v>
      </c>
      <c r="E63" t="s">
        <v>399</v>
      </c>
      <c r="F63">
        <v>10</v>
      </c>
    </row>
    <row r="64" spans="1:6">
      <c r="A64">
        <v>13</v>
      </c>
      <c r="B64">
        <v>1999</v>
      </c>
      <c r="C64" t="s">
        <v>286</v>
      </c>
      <c r="D64" t="s">
        <v>398</v>
      </c>
      <c r="E64" t="s">
        <v>400</v>
      </c>
      <c r="F64">
        <v>7.5</v>
      </c>
    </row>
    <row r="65" spans="1:6" hidden="1">
      <c r="A65">
        <v>14</v>
      </c>
      <c r="B65">
        <v>1999</v>
      </c>
      <c r="C65" t="s">
        <v>296</v>
      </c>
      <c r="D65" t="s">
        <v>398</v>
      </c>
      <c r="E65" t="s">
        <v>404</v>
      </c>
      <c r="F65">
        <v>2</v>
      </c>
    </row>
    <row r="66" spans="1:6" hidden="1">
      <c r="A66">
        <v>14</v>
      </c>
      <c r="B66">
        <v>1999</v>
      </c>
      <c r="C66" t="s">
        <v>296</v>
      </c>
      <c r="D66" t="s">
        <v>398</v>
      </c>
      <c r="E66" t="s">
        <v>405</v>
      </c>
      <c r="F66">
        <v>2</v>
      </c>
    </row>
    <row r="67" spans="1:6" hidden="1">
      <c r="A67">
        <v>14</v>
      </c>
      <c r="B67">
        <v>1999</v>
      </c>
      <c r="C67" t="s">
        <v>296</v>
      </c>
      <c r="D67" t="s">
        <v>398</v>
      </c>
      <c r="E67" t="s">
        <v>406</v>
      </c>
      <c r="F67">
        <v>4</v>
      </c>
    </row>
    <row r="68" spans="1:6">
      <c r="A68">
        <v>14</v>
      </c>
      <c r="B68">
        <v>1999</v>
      </c>
      <c r="C68" t="s">
        <v>296</v>
      </c>
      <c r="D68" t="s">
        <v>398</v>
      </c>
      <c r="E68" t="s">
        <v>412</v>
      </c>
      <c r="F68">
        <v>5</v>
      </c>
    </row>
    <row r="69" spans="1:6">
      <c r="A69">
        <v>14</v>
      </c>
      <c r="B69">
        <v>1999</v>
      </c>
      <c r="C69" t="s">
        <v>296</v>
      </c>
      <c r="D69" t="s">
        <v>398</v>
      </c>
      <c r="E69" t="s">
        <v>413</v>
      </c>
      <c r="F69">
        <v>5</v>
      </c>
    </row>
    <row r="70" spans="1:6">
      <c r="A70">
        <v>14</v>
      </c>
      <c r="B70">
        <v>1999</v>
      </c>
      <c r="C70" t="s">
        <v>296</v>
      </c>
      <c r="D70" t="s">
        <v>398</v>
      </c>
      <c r="E70" t="s">
        <v>414</v>
      </c>
      <c r="F70">
        <v>10</v>
      </c>
    </row>
    <row r="71" spans="1:6" hidden="1">
      <c r="A71">
        <v>15</v>
      </c>
      <c r="B71">
        <v>1999</v>
      </c>
      <c r="C71" t="s">
        <v>302</v>
      </c>
      <c r="D71" t="s">
        <v>398</v>
      </c>
      <c r="E71" t="s">
        <v>407</v>
      </c>
      <c r="F71">
        <v>3</v>
      </c>
    </row>
    <row r="72" spans="1:6" hidden="1">
      <c r="A72">
        <v>15</v>
      </c>
      <c r="B72">
        <v>1999</v>
      </c>
      <c r="C72" t="s">
        <v>302</v>
      </c>
      <c r="D72" t="s">
        <v>398</v>
      </c>
      <c r="E72" t="s">
        <v>408</v>
      </c>
      <c r="F72">
        <v>1</v>
      </c>
    </row>
    <row r="73" spans="1:6">
      <c r="A73">
        <v>15</v>
      </c>
      <c r="B73">
        <v>1999</v>
      </c>
      <c r="C73" t="s">
        <v>302</v>
      </c>
      <c r="D73" t="s">
        <v>398</v>
      </c>
      <c r="E73" t="s">
        <v>415</v>
      </c>
      <c r="F73">
        <v>7.5</v>
      </c>
    </row>
    <row r="74" spans="1:6">
      <c r="A74">
        <v>15</v>
      </c>
      <c r="B74">
        <v>1999</v>
      </c>
      <c r="C74" t="s">
        <v>302</v>
      </c>
      <c r="D74" t="s">
        <v>398</v>
      </c>
      <c r="E74" t="s">
        <v>416</v>
      </c>
      <c r="F74">
        <v>1.25</v>
      </c>
    </row>
    <row r="75" spans="1:6" hidden="1">
      <c r="A75">
        <v>17</v>
      </c>
      <c r="B75">
        <v>1998</v>
      </c>
      <c r="C75" t="s">
        <v>286</v>
      </c>
      <c r="D75" t="s">
        <v>397</v>
      </c>
      <c r="E75" t="s">
        <v>401</v>
      </c>
      <c r="F75">
        <v>3</v>
      </c>
    </row>
    <row r="76" spans="1:6" hidden="1">
      <c r="A76">
        <v>17</v>
      </c>
      <c r="B76">
        <v>1998</v>
      </c>
      <c r="C76" t="s">
        <v>286</v>
      </c>
      <c r="D76" t="s">
        <v>397</v>
      </c>
      <c r="E76" t="s">
        <v>402</v>
      </c>
      <c r="F76">
        <v>1</v>
      </c>
    </row>
    <row r="77" spans="1:6" hidden="1">
      <c r="A77">
        <v>17</v>
      </c>
      <c r="B77">
        <v>1998</v>
      </c>
      <c r="C77" t="s">
        <v>286</v>
      </c>
      <c r="D77" t="s">
        <v>397</v>
      </c>
      <c r="E77" t="s">
        <v>403</v>
      </c>
      <c r="F77">
        <v>4</v>
      </c>
    </row>
    <row r="78" spans="1:6">
      <c r="A78">
        <v>17</v>
      </c>
      <c r="B78">
        <v>1998</v>
      </c>
      <c r="C78" t="s">
        <v>286</v>
      </c>
      <c r="D78" t="s">
        <v>397</v>
      </c>
      <c r="E78" t="s">
        <v>395</v>
      </c>
      <c r="F78">
        <v>7.5</v>
      </c>
    </row>
    <row r="79" spans="1:6">
      <c r="A79">
        <v>17</v>
      </c>
      <c r="B79">
        <v>1998</v>
      </c>
      <c r="C79" t="s">
        <v>286</v>
      </c>
      <c r="D79" t="s">
        <v>397</v>
      </c>
      <c r="E79" t="s">
        <v>399</v>
      </c>
      <c r="F79">
        <v>2.5</v>
      </c>
    </row>
    <row r="80" spans="1:6">
      <c r="A80">
        <v>17</v>
      </c>
      <c r="B80">
        <v>1998</v>
      </c>
      <c r="C80" t="s">
        <v>286</v>
      </c>
      <c r="D80" t="s">
        <v>397</v>
      </c>
      <c r="E80" t="s">
        <v>400</v>
      </c>
      <c r="F80">
        <v>10</v>
      </c>
    </row>
    <row r="81" spans="1:6" hidden="1">
      <c r="A81">
        <v>18</v>
      </c>
      <c r="B81">
        <v>1998</v>
      </c>
      <c r="C81" t="s">
        <v>296</v>
      </c>
      <c r="D81" t="s">
        <v>397</v>
      </c>
      <c r="E81" t="s">
        <v>404</v>
      </c>
      <c r="F81">
        <v>4</v>
      </c>
    </row>
    <row r="82" spans="1:6" hidden="1">
      <c r="A82">
        <v>18</v>
      </c>
      <c r="B82">
        <v>1998</v>
      </c>
      <c r="C82" t="s">
        <v>296</v>
      </c>
      <c r="D82" t="s">
        <v>397</v>
      </c>
      <c r="E82" t="s">
        <v>405</v>
      </c>
      <c r="F82">
        <v>4</v>
      </c>
    </row>
    <row r="83" spans="1:6" hidden="1">
      <c r="A83">
        <v>18</v>
      </c>
      <c r="B83">
        <v>1998</v>
      </c>
      <c r="C83" t="s">
        <v>296</v>
      </c>
      <c r="D83" t="s">
        <v>397</v>
      </c>
      <c r="E83" t="s">
        <v>406</v>
      </c>
      <c r="F83">
        <v>2</v>
      </c>
    </row>
    <row r="84" spans="1:6">
      <c r="A84">
        <v>18</v>
      </c>
      <c r="B84">
        <v>1998</v>
      </c>
      <c r="C84" t="s">
        <v>296</v>
      </c>
      <c r="D84" t="s">
        <v>397</v>
      </c>
      <c r="E84" t="s">
        <v>412</v>
      </c>
      <c r="F84">
        <v>10</v>
      </c>
    </row>
    <row r="85" spans="1:6">
      <c r="A85">
        <v>18</v>
      </c>
      <c r="B85">
        <v>1998</v>
      </c>
      <c r="C85" t="s">
        <v>296</v>
      </c>
      <c r="D85" t="s">
        <v>397</v>
      </c>
      <c r="E85" t="s">
        <v>413</v>
      </c>
      <c r="F85">
        <v>10</v>
      </c>
    </row>
    <row r="86" spans="1:6">
      <c r="A86">
        <v>18</v>
      </c>
      <c r="B86">
        <v>1998</v>
      </c>
      <c r="C86" t="s">
        <v>296</v>
      </c>
      <c r="D86" t="s">
        <v>397</v>
      </c>
      <c r="E86" t="s">
        <v>414</v>
      </c>
      <c r="F86">
        <v>5</v>
      </c>
    </row>
    <row r="87" spans="1:6" hidden="1">
      <c r="A87">
        <v>19</v>
      </c>
      <c r="B87">
        <v>1998</v>
      </c>
      <c r="C87" t="s">
        <v>302</v>
      </c>
      <c r="D87" t="s">
        <v>397</v>
      </c>
      <c r="E87" t="s">
        <v>407</v>
      </c>
      <c r="F87">
        <v>4</v>
      </c>
    </row>
    <row r="88" spans="1:6" hidden="1">
      <c r="A88">
        <v>19</v>
      </c>
      <c r="B88">
        <v>1998</v>
      </c>
      <c r="C88" t="s">
        <v>302</v>
      </c>
      <c r="D88" t="s">
        <v>397</v>
      </c>
      <c r="E88" t="s">
        <v>408</v>
      </c>
      <c r="F88">
        <v>4</v>
      </c>
    </row>
    <row r="89" spans="1:6">
      <c r="A89">
        <v>19</v>
      </c>
      <c r="B89">
        <v>1998</v>
      </c>
      <c r="C89" t="s">
        <v>302</v>
      </c>
      <c r="D89" t="s">
        <v>397</v>
      </c>
      <c r="E89" t="s">
        <v>415</v>
      </c>
      <c r="F89">
        <v>10</v>
      </c>
    </row>
    <row r="90" spans="1:6">
      <c r="A90">
        <v>19</v>
      </c>
      <c r="B90">
        <v>1998</v>
      </c>
      <c r="C90" t="s">
        <v>302</v>
      </c>
      <c r="D90" t="s">
        <v>397</v>
      </c>
      <c r="E90" t="s">
        <v>416</v>
      </c>
      <c r="F90">
        <v>5</v>
      </c>
    </row>
    <row r="91" spans="1:6" hidden="1">
      <c r="A91">
        <v>20</v>
      </c>
      <c r="B91">
        <v>1998</v>
      </c>
      <c r="C91" t="s">
        <v>336</v>
      </c>
      <c r="D91" t="s">
        <v>397</v>
      </c>
      <c r="E91" t="s">
        <v>409</v>
      </c>
      <c r="F91" t="s">
        <v>103</v>
      </c>
    </row>
    <row r="92" spans="1:6" hidden="1">
      <c r="A92">
        <v>20</v>
      </c>
      <c r="B92">
        <v>1998</v>
      </c>
      <c r="C92" t="s">
        <v>336</v>
      </c>
      <c r="D92" t="s">
        <v>397</v>
      </c>
      <c r="E92" t="s">
        <v>410</v>
      </c>
      <c r="F92" t="s">
        <v>103</v>
      </c>
    </row>
    <row r="93" spans="1:6" hidden="1">
      <c r="A93">
        <v>20</v>
      </c>
      <c r="B93">
        <v>1998</v>
      </c>
      <c r="C93" t="s">
        <v>336</v>
      </c>
      <c r="D93" t="s">
        <v>397</v>
      </c>
      <c r="E93" t="s">
        <v>411</v>
      </c>
      <c r="F93" t="s">
        <v>103</v>
      </c>
    </row>
    <row r="94" spans="1:6" hidden="1">
      <c r="A94">
        <v>21</v>
      </c>
      <c r="B94">
        <v>1998</v>
      </c>
      <c r="C94" t="s">
        <v>286</v>
      </c>
      <c r="D94" t="s">
        <v>397</v>
      </c>
      <c r="E94" t="s">
        <v>401</v>
      </c>
      <c r="F94">
        <v>1</v>
      </c>
    </row>
    <row r="95" spans="1:6" hidden="1">
      <c r="A95">
        <v>21</v>
      </c>
      <c r="B95">
        <v>1998</v>
      </c>
      <c r="C95" t="s">
        <v>286</v>
      </c>
      <c r="D95" t="s">
        <v>397</v>
      </c>
      <c r="E95" t="s">
        <v>402</v>
      </c>
      <c r="F95">
        <v>2</v>
      </c>
    </row>
    <row r="96" spans="1:6" hidden="1">
      <c r="A96">
        <v>21</v>
      </c>
      <c r="B96">
        <v>1998</v>
      </c>
      <c r="C96" t="s">
        <v>286</v>
      </c>
      <c r="D96" t="s">
        <v>397</v>
      </c>
      <c r="E96" t="s">
        <v>403</v>
      </c>
      <c r="F96">
        <v>2</v>
      </c>
    </row>
    <row r="97" spans="1:6">
      <c r="A97">
        <v>21</v>
      </c>
      <c r="B97">
        <v>1998</v>
      </c>
      <c r="C97" t="s">
        <v>286</v>
      </c>
      <c r="D97" t="s">
        <v>397</v>
      </c>
      <c r="E97" t="s">
        <v>395</v>
      </c>
      <c r="F97">
        <v>2.5</v>
      </c>
    </row>
    <row r="98" spans="1:6">
      <c r="A98">
        <v>21</v>
      </c>
      <c r="B98">
        <v>1998</v>
      </c>
      <c r="C98" t="s">
        <v>286</v>
      </c>
      <c r="D98" t="s">
        <v>397</v>
      </c>
      <c r="E98" t="s">
        <v>399</v>
      </c>
      <c r="F98">
        <v>5</v>
      </c>
    </row>
    <row r="99" spans="1:6">
      <c r="A99">
        <v>21</v>
      </c>
      <c r="B99">
        <v>1998</v>
      </c>
      <c r="C99" t="s">
        <v>286</v>
      </c>
      <c r="D99" t="s">
        <v>397</v>
      </c>
      <c r="E99" t="s">
        <v>400</v>
      </c>
      <c r="F99">
        <v>5</v>
      </c>
    </row>
    <row r="100" spans="1:6" hidden="1">
      <c r="A100">
        <v>22</v>
      </c>
      <c r="B100">
        <v>1998</v>
      </c>
      <c r="C100" t="s">
        <v>296</v>
      </c>
      <c r="D100" t="s">
        <v>397</v>
      </c>
      <c r="E100" t="s">
        <v>404</v>
      </c>
      <c r="F100">
        <v>2</v>
      </c>
    </row>
    <row r="101" spans="1:6" hidden="1">
      <c r="A101">
        <v>22</v>
      </c>
      <c r="B101">
        <v>1998</v>
      </c>
      <c r="C101" t="s">
        <v>296</v>
      </c>
      <c r="D101" t="s">
        <v>397</v>
      </c>
      <c r="E101" t="s">
        <v>405</v>
      </c>
      <c r="F101">
        <v>3</v>
      </c>
    </row>
    <row r="102" spans="1:6" hidden="1">
      <c r="A102">
        <v>22</v>
      </c>
      <c r="B102">
        <v>1998</v>
      </c>
      <c r="C102" t="s">
        <v>296</v>
      </c>
      <c r="D102" t="s">
        <v>397</v>
      </c>
      <c r="E102" t="s">
        <v>406</v>
      </c>
      <c r="F102">
        <v>2</v>
      </c>
    </row>
    <row r="103" spans="1:6">
      <c r="A103">
        <v>22</v>
      </c>
      <c r="B103">
        <v>1998</v>
      </c>
      <c r="C103" t="s">
        <v>296</v>
      </c>
      <c r="D103" t="s">
        <v>397</v>
      </c>
      <c r="E103" t="s">
        <v>412</v>
      </c>
      <c r="F103">
        <v>5</v>
      </c>
    </row>
    <row r="104" spans="1:6">
      <c r="A104">
        <v>22</v>
      </c>
      <c r="B104">
        <v>1998</v>
      </c>
      <c r="C104" t="s">
        <v>296</v>
      </c>
      <c r="D104" t="s">
        <v>397</v>
      </c>
      <c r="E104" t="s">
        <v>413</v>
      </c>
      <c r="F104">
        <v>7.5</v>
      </c>
    </row>
    <row r="105" spans="1:6">
      <c r="A105">
        <v>22</v>
      </c>
      <c r="B105">
        <v>1998</v>
      </c>
      <c r="C105" t="s">
        <v>296</v>
      </c>
      <c r="D105" t="s">
        <v>397</v>
      </c>
      <c r="E105" t="s">
        <v>414</v>
      </c>
      <c r="F105">
        <v>5</v>
      </c>
    </row>
    <row r="106" spans="1:6" hidden="1">
      <c r="A106">
        <v>23</v>
      </c>
      <c r="B106">
        <v>1998</v>
      </c>
      <c r="C106" t="s">
        <v>302</v>
      </c>
      <c r="D106" t="s">
        <v>397</v>
      </c>
      <c r="E106" t="s">
        <v>407</v>
      </c>
      <c r="F106">
        <v>1</v>
      </c>
    </row>
    <row r="107" spans="1:6" hidden="1">
      <c r="A107">
        <v>23</v>
      </c>
      <c r="B107">
        <v>1998</v>
      </c>
      <c r="C107" t="s">
        <v>302</v>
      </c>
      <c r="D107" t="s">
        <v>397</v>
      </c>
      <c r="E107" t="s">
        <v>408</v>
      </c>
      <c r="F107">
        <v>2</v>
      </c>
    </row>
    <row r="108" spans="1:6">
      <c r="A108">
        <v>23</v>
      </c>
      <c r="B108">
        <v>1998</v>
      </c>
      <c r="C108" t="s">
        <v>302</v>
      </c>
      <c r="D108" t="s">
        <v>397</v>
      </c>
      <c r="E108" t="s">
        <v>415</v>
      </c>
      <c r="F108">
        <v>2.5</v>
      </c>
    </row>
    <row r="109" spans="1:6">
      <c r="A109">
        <v>23</v>
      </c>
      <c r="B109">
        <v>1998</v>
      </c>
      <c r="C109" t="s">
        <v>302</v>
      </c>
      <c r="D109" t="s">
        <v>397</v>
      </c>
      <c r="E109" t="s">
        <v>416</v>
      </c>
      <c r="F109">
        <v>2.5</v>
      </c>
    </row>
    <row r="110" spans="1:6" hidden="1">
      <c r="A110">
        <v>24</v>
      </c>
      <c r="B110">
        <v>1998</v>
      </c>
      <c r="C110" t="s">
        <v>336</v>
      </c>
      <c r="D110" t="s">
        <v>397</v>
      </c>
      <c r="E110" t="s">
        <v>409</v>
      </c>
      <c r="F110" t="s">
        <v>103</v>
      </c>
    </row>
    <row r="111" spans="1:6" hidden="1">
      <c r="A111">
        <v>24</v>
      </c>
      <c r="B111">
        <v>1998</v>
      </c>
      <c r="C111" t="s">
        <v>336</v>
      </c>
      <c r="D111" t="s">
        <v>397</v>
      </c>
      <c r="E111" t="s">
        <v>410</v>
      </c>
      <c r="F111" t="s">
        <v>103</v>
      </c>
    </row>
    <row r="112" spans="1:6" hidden="1">
      <c r="A112">
        <v>24</v>
      </c>
      <c r="B112">
        <v>1998</v>
      </c>
      <c r="C112" t="s">
        <v>336</v>
      </c>
      <c r="D112" t="s">
        <v>397</v>
      </c>
      <c r="E112" t="s">
        <v>411</v>
      </c>
      <c r="F112" t="s">
        <v>103</v>
      </c>
    </row>
    <row r="113" spans="1:6" hidden="1">
      <c r="A113">
        <v>25</v>
      </c>
      <c r="B113">
        <v>1998</v>
      </c>
      <c r="C113" t="s">
        <v>286</v>
      </c>
      <c r="D113" t="s">
        <v>397</v>
      </c>
      <c r="E113" t="s">
        <v>401</v>
      </c>
      <c r="F113">
        <v>4</v>
      </c>
    </row>
    <row r="114" spans="1:6" hidden="1">
      <c r="A114">
        <v>25</v>
      </c>
      <c r="B114">
        <v>1998</v>
      </c>
      <c r="C114" t="s">
        <v>286</v>
      </c>
      <c r="D114" t="s">
        <v>397</v>
      </c>
      <c r="E114" t="s">
        <v>402</v>
      </c>
      <c r="F114">
        <v>2</v>
      </c>
    </row>
    <row r="115" spans="1:6" hidden="1">
      <c r="A115">
        <v>25</v>
      </c>
      <c r="B115">
        <v>1998</v>
      </c>
      <c r="C115" t="s">
        <v>286</v>
      </c>
      <c r="D115" t="s">
        <v>397</v>
      </c>
      <c r="E115" t="s">
        <v>403</v>
      </c>
      <c r="F115">
        <v>4</v>
      </c>
    </row>
    <row r="116" spans="1:6">
      <c r="A116">
        <v>25</v>
      </c>
      <c r="B116">
        <v>1998</v>
      </c>
      <c r="C116" t="s">
        <v>286</v>
      </c>
      <c r="D116" t="s">
        <v>397</v>
      </c>
      <c r="E116" t="s">
        <v>395</v>
      </c>
      <c r="F116">
        <v>10</v>
      </c>
    </row>
    <row r="117" spans="1:6">
      <c r="A117">
        <v>25</v>
      </c>
      <c r="B117">
        <v>1998</v>
      </c>
      <c r="C117" t="s">
        <v>286</v>
      </c>
      <c r="D117" t="s">
        <v>397</v>
      </c>
      <c r="E117" t="s">
        <v>399</v>
      </c>
      <c r="F117">
        <v>5</v>
      </c>
    </row>
    <row r="118" spans="1:6">
      <c r="A118">
        <v>25</v>
      </c>
      <c r="B118">
        <v>1998</v>
      </c>
      <c r="C118" t="s">
        <v>286</v>
      </c>
      <c r="D118" t="s">
        <v>397</v>
      </c>
      <c r="E118" t="s">
        <v>400</v>
      </c>
      <c r="F118">
        <v>10</v>
      </c>
    </row>
    <row r="119" spans="1:6" hidden="1">
      <c r="A119">
        <v>26</v>
      </c>
      <c r="B119">
        <v>1998</v>
      </c>
      <c r="C119" t="s">
        <v>296</v>
      </c>
      <c r="D119" t="s">
        <v>397</v>
      </c>
      <c r="E119" t="s">
        <v>404</v>
      </c>
      <c r="F119">
        <v>2</v>
      </c>
    </row>
    <row r="120" spans="1:6" hidden="1">
      <c r="A120">
        <v>26</v>
      </c>
      <c r="B120">
        <v>1998</v>
      </c>
      <c r="C120" t="s">
        <v>296</v>
      </c>
      <c r="D120" t="s">
        <v>397</v>
      </c>
      <c r="E120" t="s">
        <v>405</v>
      </c>
      <c r="F120">
        <v>3</v>
      </c>
    </row>
    <row r="121" spans="1:6" hidden="1">
      <c r="A121">
        <v>26</v>
      </c>
      <c r="B121">
        <v>1998</v>
      </c>
      <c r="C121" t="s">
        <v>296</v>
      </c>
      <c r="D121" t="s">
        <v>397</v>
      </c>
      <c r="E121" t="s">
        <v>406</v>
      </c>
      <c r="F121">
        <v>1</v>
      </c>
    </row>
    <row r="122" spans="1:6">
      <c r="A122">
        <v>26</v>
      </c>
      <c r="B122">
        <v>1998</v>
      </c>
      <c r="C122" t="s">
        <v>296</v>
      </c>
      <c r="D122" t="s">
        <v>397</v>
      </c>
      <c r="E122" t="s">
        <v>412</v>
      </c>
      <c r="F122">
        <v>5</v>
      </c>
    </row>
    <row r="123" spans="1:6">
      <c r="A123">
        <v>26</v>
      </c>
      <c r="B123">
        <v>1998</v>
      </c>
      <c r="C123" t="s">
        <v>296</v>
      </c>
      <c r="D123" t="s">
        <v>397</v>
      </c>
      <c r="E123" t="s">
        <v>413</v>
      </c>
      <c r="F123">
        <v>7.5</v>
      </c>
    </row>
    <row r="124" spans="1:6">
      <c r="A124">
        <v>26</v>
      </c>
      <c r="B124">
        <v>1998</v>
      </c>
      <c r="C124" t="s">
        <v>296</v>
      </c>
      <c r="D124" t="s">
        <v>397</v>
      </c>
      <c r="E124" t="s">
        <v>414</v>
      </c>
      <c r="F124">
        <v>2.5</v>
      </c>
    </row>
    <row r="125" spans="1:6" hidden="1">
      <c r="A125">
        <v>27</v>
      </c>
      <c r="B125">
        <v>1998</v>
      </c>
      <c r="C125" t="s">
        <v>302</v>
      </c>
      <c r="D125" t="s">
        <v>397</v>
      </c>
      <c r="E125" t="s">
        <v>407</v>
      </c>
      <c r="F125">
        <v>2</v>
      </c>
    </row>
    <row r="126" spans="1:6" hidden="1">
      <c r="A126">
        <v>27</v>
      </c>
      <c r="B126">
        <v>1998</v>
      </c>
      <c r="C126" t="s">
        <v>302</v>
      </c>
      <c r="D126" t="s">
        <v>397</v>
      </c>
      <c r="E126" t="s">
        <v>408</v>
      </c>
      <c r="F126">
        <v>2</v>
      </c>
    </row>
    <row r="127" spans="1:6">
      <c r="A127">
        <v>27</v>
      </c>
      <c r="B127">
        <v>1998</v>
      </c>
      <c r="C127" t="s">
        <v>302</v>
      </c>
      <c r="D127" t="s">
        <v>397</v>
      </c>
      <c r="E127" t="s">
        <v>415</v>
      </c>
      <c r="F127">
        <v>5</v>
      </c>
    </row>
    <row r="128" spans="1:6">
      <c r="A128">
        <v>27</v>
      </c>
      <c r="B128">
        <v>1998</v>
      </c>
      <c r="C128" t="s">
        <v>302</v>
      </c>
      <c r="D128" t="s">
        <v>397</v>
      </c>
      <c r="E128" t="s">
        <v>416</v>
      </c>
      <c r="F128">
        <v>2.5</v>
      </c>
    </row>
    <row r="129" spans="1:6" hidden="1">
      <c r="A129">
        <v>28</v>
      </c>
      <c r="B129">
        <v>1998</v>
      </c>
      <c r="C129" t="s">
        <v>336</v>
      </c>
      <c r="D129" t="s">
        <v>397</v>
      </c>
      <c r="E129" t="s">
        <v>409</v>
      </c>
      <c r="F129">
        <v>4</v>
      </c>
    </row>
    <row r="130" spans="1:6" hidden="1">
      <c r="A130">
        <v>28</v>
      </c>
      <c r="B130">
        <v>1998</v>
      </c>
      <c r="C130" t="s">
        <v>336</v>
      </c>
      <c r="D130" t="s">
        <v>397</v>
      </c>
      <c r="E130" t="s">
        <v>410</v>
      </c>
      <c r="F130" t="s">
        <v>103</v>
      </c>
    </row>
    <row r="131" spans="1:6" hidden="1">
      <c r="A131">
        <v>28</v>
      </c>
      <c r="B131">
        <v>1998</v>
      </c>
      <c r="C131" t="s">
        <v>336</v>
      </c>
      <c r="D131" t="s">
        <v>397</v>
      </c>
      <c r="E131" t="s">
        <v>411</v>
      </c>
      <c r="F131" t="s">
        <v>103</v>
      </c>
    </row>
    <row r="132" spans="1:6">
      <c r="A132">
        <v>28</v>
      </c>
      <c r="B132">
        <v>1998</v>
      </c>
      <c r="C132" t="s">
        <v>336</v>
      </c>
      <c r="D132" t="s">
        <v>397</v>
      </c>
      <c r="E132" t="s">
        <v>417</v>
      </c>
      <c r="F132">
        <v>5</v>
      </c>
    </row>
    <row r="133" spans="1:6" hidden="1">
      <c r="A133">
        <v>29</v>
      </c>
      <c r="B133">
        <v>1998</v>
      </c>
      <c r="C133" t="s">
        <v>286</v>
      </c>
      <c r="D133" t="s">
        <v>398</v>
      </c>
      <c r="E133" t="s">
        <v>401</v>
      </c>
      <c r="F133">
        <v>4</v>
      </c>
    </row>
    <row r="134" spans="1:6" hidden="1">
      <c r="A134">
        <v>29</v>
      </c>
      <c r="B134">
        <v>1998</v>
      </c>
      <c r="C134" t="s">
        <v>286</v>
      </c>
      <c r="D134" t="s">
        <v>398</v>
      </c>
      <c r="E134" t="s">
        <v>402</v>
      </c>
      <c r="F134">
        <v>1</v>
      </c>
    </row>
    <row r="135" spans="1:6" hidden="1">
      <c r="A135">
        <v>29</v>
      </c>
      <c r="B135">
        <v>1998</v>
      </c>
      <c r="C135" t="s">
        <v>286</v>
      </c>
      <c r="D135" t="s">
        <v>398</v>
      </c>
      <c r="E135" t="s">
        <v>403</v>
      </c>
      <c r="F135">
        <v>3</v>
      </c>
    </row>
    <row r="136" spans="1:6">
      <c r="A136">
        <v>29</v>
      </c>
      <c r="B136">
        <v>1998</v>
      </c>
      <c r="C136" t="s">
        <v>286</v>
      </c>
      <c r="D136" t="s">
        <v>398</v>
      </c>
      <c r="E136" t="s">
        <v>395</v>
      </c>
      <c r="F136">
        <v>10</v>
      </c>
    </row>
    <row r="137" spans="1:6">
      <c r="A137">
        <v>29</v>
      </c>
      <c r="B137">
        <v>1998</v>
      </c>
      <c r="C137" t="s">
        <v>286</v>
      </c>
      <c r="D137" t="s">
        <v>398</v>
      </c>
      <c r="E137" t="s">
        <v>399</v>
      </c>
      <c r="F137">
        <v>2.5</v>
      </c>
    </row>
    <row r="138" spans="1:6">
      <c r="A138">
        <v>29</v>
      </c>
      <c r="B138">
        <v>1998</v>
      </c>
      <c r="C138" t="s">
        <v>286</v>
      </c>
      <c r="D138" t="s">
        <v>398</v>
      </c>
      <c r="E138" t="s">
        <v>400</v>
      </c>
      <c r="F138">
        <v>7.5</v>
      </c>
    </row>
    <row r="139" spans="1:6" hidden="1">
      <c r="A139">
        <v>30</v>
      </c>
      <c r="B139">
        <v>1998</v>
      </c>
      <c r="C139" t="s">
        <v>296</v>
      </c>
      <c r="D139" t="s">
        <v>398</v>
      </c>
      <c r="E139" t="s">
        <v>404</v>
      </c>
      <c r="F139">
        <v>1</v>
      </c>
    </row>
    <row r="140" spans="1:6" hidden="1">
      <c r="A140">
        <v>30</v>
      </c>
      <c r="B140">
        <v>1998</v>
      </c>
      <c r="C140" t="s">
        <v>296</v>
      </c>
      <c r="D140" t="s">
        <v>398</v>
      </c>
      <c r="E140" t="s">
        <v>405</v>
      </c>
      <c r="F140">
        <v>1</v>
      </c>
    </row>
    <row r="141" spans="1:6" hidden="1">
      <c r="A141">
        <v>30</v>
      </c>
      <c r="B141">
        <v>1998</v>
      </c>
      <c r="C141" t="s">
        <v>296</v>
      </c>
      <c r="D141" t="s">
        <v>398</v>
      </c>
      <c r="E141" t="s">
        <v>406</v>
      </c>
      <c r="F141">
        <v>3</v>
      </c>
    </row>
    <row r="142" spans="1:6">
      <c r="A142">
        <v>30</v>
      </c>
      <c r="B142">
        <v>1998</v>
      </c>
      <c r="C142" t="s">
        <v>296</v>
      </c>
      <c r="D142" t="s">
        <v>398</v>
      </c>
      <c r="E142" t="s">
        <v>412</v>
      </c>
      <c r="F142">
        <v>2.5</v>
      </c>
    </row>
    <row r="143" spans="1:6">
      <c r="A143">
        <v>30</v>
      </c>
      <c r="B143">
        <v>1998</v>
      </c>
      <c r="C143" t="s">
        <v>296</v>
      </c>
      <c r="D143" t="s">
        <v>398</v>
      </c>
      <c r="E143" t="s">
        <v>413</v>
      </c>
      <c r="F143">
        <v>2.5</v>
      </c>
    </row>
    <row r="144" spans="1:6">
      <c r="A144">
        <v>30</v>
      </c>
      <c r="B144">
        <v>1998</v>
      </c>
      <c r="C144" t="s">
        <v>296</v>
      </c>
      <c r="D144" t="s">
        <v>398</v>
      </c>
      <c r="E144" t="s">
        <v>414</v>
      </c>
      <c r="F144">
        <v>7.5</v>
      </c>
    </row>
    <row r="145" spans="1:6" hidden="1">
      <c r="A145">
        <v>31</v>
      </c>
      <c r="B145">
        <v>1998</v>
      </c>
      <c r="C145" t="s">
        <v>302</v>
      </c>
      <c r="D145" t="s">
        <v>398</v>
      </c>
      <c r="E145" t="s">
        <v>407</v>
      </c>
      <c r="F145">
        <v>2</v>
      </c>
    </row>
    <row r="146" spans="1:6" hidden="1">
      <c r="A146">
        <v>31</v>
      </c>
      <c r="B146">
        <v>1998</v>
      </c>
      <c r="C146" t="s">
        <v>302</v>
      </c>
      <c r="D146" t="s">
        <v>398</v>
      </c>
      <c r="E146" t="s">
        <v>408</v>
      </c>
      <c r="F146">
        <v>2</v>
      </c>
    </row>
    <row r="147" spans="1:6">
      <c r="A147">
        <v>31</v>
      </c>
      <c r="B147">
        <v>1998</v>
      </c>
      <c r="C147" t="s">
        <v>302</v>
      </c>
      <c r="D147" t="s">
        <v>398</v>
      </c>
      <c r="E147" t="s">
        <v>415</v>
      </c>
      <c r="F147">
        <v>5</v>
      </c>
    </row>
    <row r="148" spans="1:6">
      <c r="A148">
        <v>31</v>
      </c>
      <c r="B148">
        <v>1998</v>
      </c>
      <c r="C148" t="s">
        <v>302</v>
      </c>
      <c r="D148" t="s">
        <v>398</v>
      </c>
      <c r="E148" t="s">
        <v>416</v>
      </c>
      <c r="F148">
        <v>2.5</v>
      </c>
    </row>
    <row r="149" spans="1:6" hidden="1">
      <c r="A149">
        <v>32</v>
      </c>
      <c r="B149">
        <v>1998</v>
      </c>
      <c r="C149" t="s">
        <v>336</v>
      </c>
      <c r="D149" t="s">
        <v>398</v>
      </c>
      <c r="E149" t="s">
        <v>409</v>
      </c>
      <c r="F149">
        <v>1</v>
      </c>
    </row>
    <row r="150" spans="1:6" hidden="1">
      <c r="A150">
        <v>32</v>
      </c>
      <c r="B150">
        <v>1998</v>
      </c>
      <c r="C150" t="s">
        <v>336</v>
      </c>
      <c r="D150" t="s">
        <v>398</v>
      </c>
      <c r="E150" t="s">
        <v>410</v>
      </c>
      <c r="F150">
        <v>1</v>
      </c>
    </row>
    <row r="151" spans="1:6" hidden="1">
      <c r="A151">
        <v>32</v>
      </c>
      <c r="B151">
        <v>1998</v>
      </c>
      <c r="C151" t="s">
        <v>336</v>
      </c>
      <c r="D151" t="s">
        <v>398</v>
      </c>
      <c r="E151" t="s">
        <v>411</v>
      </c>
      <c r="F151">
        <v>2</v>
      </c>
    </row>
    <row r="152" spans="1:6">
      <c r="A152">
        <v>32</v>
      </c>
      <c r="B152">
        <v>1998</v>
      </c>
      <c r="C152" t="s">
        <v>336</v>
      </c>
      <c r="D152" t="s">
        <v>398</v>
      </c>
      <c r="E152" t="s">
        <v>417</v>
      </c>
      <c r="F152">
        <v>1.25</v>
      </c>
    </row>
    <row r="153" spans="1:6">
      <c r="A153">
        <v>32</v>
      </c>
      <c r="B153">
        <v>1998</v>
      </c>
      <c r="C153" t="s">
        <v>336</v>
      </c>
      <c r="D153" t="s">
        <v>398</v>
      </c>
      <c r="E153" t="s">
        <v>418</v>
      </c>
      <c r="F153">
        <v>1.25</v>
      </c>
    </row>
    <row r="154" spans="1:6">
      <c r="A154">
        <v>32</v>
      </c>
      <c r="B154">
        <v>1998</v>
      </c>
      <c r="C154" t="s">
        <v>336</v>
      </c>
      <c r="D154" t="s">
        <v>398</v>
      </c>
      <c r="E154" t="s">
        <v>419</v>
      </c>
      <c r="F154">
        <v>7.5</v>
      </c>
    </row>
  </sheetData>
  <pageMargins left="0.7" right="0.7" top="0.75" bottom="0.75" header="0.3" footer="0.3"/>
  <headerFooter>
    <oddFooter>&amp;C_x000D_&amp;1#&amp;"Calibri"&amp;9&amp;K000000 Classified - Internal Use</oddFooter>
  </headerFooter>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72691-65C9-4DB5-BD63-0EFCB8D30170}">
  <sheetPr codeName="Sheet20"/>
  <dimension ref="X39"/>
  <sheetViews>
    <sheetView showGridLines="0" topLeftCell="A23" zoomScale="70" zoomScaleNormal="70" workbookViewId="0">
      <selection activeCell="K44" sqref="K44"/>
    </sheetView>
  </sheetViews>
  <sheetFormatPr defaultRowHeight="14.1"/>
  <cols>
    <col min="5" max="6" width="8.625"/>
    <col min="24" max="24" width="11.25" bestFit="1" customWidth="1"/>
  </cols>
  <sheetData>
    <row r="39" spans="24:24">
      <c r="X39" t="s">
        <v>1195</v>
      </c>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3E552-F70A-402D-BC18-FF853254FEFD}">
  <sheetPr codeName="Sheet10"/>
  <dimension ref="A1:G207"/>
  <sheetViews>
    <sheetView showOutlineSymbols="0" topLeftCell="A83" workbookViewId="0">
      <selection activeCell="F6" sqref="F6"/>
    </sheetView>
  </sheetViews>
  <sheetFormatPr defaultRowHeight="14.1"/>
  <cols>
    <col min="1" max="1" width="14.125" bestFit="1" customWidth="1"/>
    <col min="2" max="2" width="65.875" customWidth="1"/>
    <col min="3" max="3" width="8.25" bestFit="1" customWidth="1"/>
    <col min="4" max="4" width="9.875" bestFit="1" customWidth="1"/>
    <col min="5" max="5" width="9.125" bestFit="1" customWidth="1"/>
    <col min="6" max="6" width="10.625" bestFit="1" customWidth="1"/>
    <col min="7" max="7" width="33.375" bestFit="1" customWidth="1"/>
  </cols>
  <sheetData>
    <row r="1" spans="1:7">
      <c r="A1" s="128" t="s">
        <v>1196</v>
      </c>
      <c r="B1" s="128" t="s">
        <v>70</v>
      </c>
      <c r="C1" s="128" t="s">
        <v>1197</v>
      </c>
      <c r="D1" s="128" t="s">
        <v>71</v>
      </c>
      <c r="E1" s="128" t="s">
        <v>1198</v>
      </c>
      <c r="F1" s="128" t="s">
        <v>1199</v>
      </c>
      <c r="G1" s="128" t="s">
        <v>1200</v>
      </c>
    </row>
    <row r="2" spans="1:7" ht="15.6">
      <c r="A2" s="129" t="s">
        <v>1201</v>
      </c>
      <c r="B2" s="129" t="s">
        <v>1202</v>
      </c>
      <c r="C2" s="129" t="s">
        <v>1203</v>
      </c>
      <c r="D2" s="129" t="s">
        <v>1204</v>
      </c>
      <c r="E2" s="129" t="s">
        <v>93</v>
      </c>
      <c r="F2" s="130"/>
      <c r="G2" s="130"/>
    </row>
    <row r="3" spans="1:7" ht="14.45">
      <c r="A3" s="131" t="s">
        <v>1201</v>
      </c>
      <c r="B3" s="132" t="s">
        <v>1205</v>
      </c>
      <c r="C3" s="131" t="s">
        <v>1206</v>
      </c>
      <c r="D3" s="131" t="s">
        <v>73</v>
      </c>
      <c r="E3" s="131" t="s">
        <v>93</v>
      </c>
      <c r="F3" s="133"/>
      <c r="G3" s="133"/>
    </row>
    <row r="4" spans="1:7" ht="15.6">
      <c r="A4" s="134" t="s">
        <v>1201</v>
      </c>
      <c r="B4" s="135" t="s">
        <v>1207</v>
      </c>
      <c r="C4" s="150" t="s">
        <v>1208</v>
      </c>
      <c r="D4" s="150" t="s">
        <v>73</v>
      </c>
      <c r="E4" s="150" t="s">
        <v>73</v>
      </c>
      <c r="F4" s="134">
        <v>15</v>
      </c>
      <c r="G4" s="133"/>
    </row>
    <row r="5" spans="1:7" ht="15.6">
      <c r="A5" s="134" t="s">
        <v>1201</v>
      </c>
      <c r="B5" s="135" t="s">
        <v>1209</v>
      </c>
      <c r="C5" s="150" t="s">
        <v>1208</v>
      </c>
      <c r="D5" s="150" t="s">
        <v>75</v>
      </c>
      <c r="E5" s="150" t="s">
        <v>75</v>
      </c>
      <c r="F5" s="134">
        <v>16</v>
      </c>
      <c r="G5" s="133"/>
    </row>
    <row r="6" spans="1:7" ht="15.6">
      <c r="A6" s="134" t="s">
        <v>1201</v>
      </c>
      <c r="B6" s="136" t="s">
        <v>1210</v>
      </c>
      <c r="C6" s="134" t="s">
        <v>1208</v>
      </c>
      <c r="D6" s="134" t="s">
        <v>77</v>
      </c>
      <c r="E6" s="134" t="s">
        <v>77</v>
      </c>
      <c r="F6" s="134">
        <v>51</v>
      </c>
      <c r="G6" s="133"/>
    </row>
    <row r="7" spans="1:7" ht="15.6">
      <c r="A7" s="134" t="s">
        <v>1201</v>
      </c>
      <c r="B7" s="136" t="s">
        <v>1211</v>
      </c>
      <c r="C7" s="134" t="s">
        <v>1208</v>
      </c>
      <c r="D7" s="134" t="s">
        <v>79</v>
      </c>
      <c r="E7" s="134" t="s">
        <v>79</v>
      </c>
      <c r="F7" s="134">
        <v>53</v>
      </c>
      <c r="G7" s="133"/>
    </row>
    <row r="8" spans="1:7" ht="30.95">
      <c r="A8" s="134" t="s">
        <v>1201</v>
      </c>
      <c r="B8" s="136" t="s">
        <v>1212</v>
      </c>
      <c r="C8" s="134" t="s">
        <v>1208</v>
      </c>
      <c r="D8" s="134" t="s">
        <v>83</v>
      </c>
      <c r="E8" s="134" t="s">
        <v>83</v>
      </c>
      <c r="F8" s="134">
        <v>60</v>
      </c>
      <c r="G8" s="133"/>
    </row>
    <row r="9" spans="1:7" ht="15.6">
      <c r="A9" s="134" t="s">
        <v>1201</v>
      </c>
      <c r="B9" s="136" t="s">
        <v>1213</v>
      </c>
      <c r="C9" s="134" t="s">
        <v>1208</v>
      </c>
      <c r="D9" s="134" t="s">
        <v>83</v>
      </c>
      <c r="E9" s="134" t="s">
        <v>83</v>
      </c>
      <c r="F9" s="134">
        <v>86</v>
      </c>
      <c r="G9" s="133"/>
    </row>
    <row r="10" spans="1:7" ht="30.95">
      <c r="A10" s="134" t="s">
        <v>1201</v>
      </c>
      <c r="B10" s="135" t="s">
        <v>1214</v>
      </c>
      <c r="C10" s="134" t="s">
        <v>1208</v>
      </c>
      <c r="D10" s="134" t="s">
        <v>85</v>
      </c>
      <c r="E10" s="134" t="s">
        <v>85</v>
      </c>
      <c r="F10" s="134">
        <v>185</v>
      </c>
      <c r="G10" s="133"/>
    </row>
    <row r="11" spans="1:7" ht="15.6">
      <c r="A11" s="134" t="s">
        <v>1201</v>
      </c>
      <c r="B11" s="135" t="s">
        <v>1215</v>
      </c>
      <c r="C11" s="134" t="s">
        <v>1208</v>
      </c>
      <c r="D11" s="134" t="s">
        <v>87</v>
      </c>
      <c r="E11" s="134" t="s">
        <v>87</v>
      </c>
      <c r="F11" s="134">
        <v>186</v>
      </c>
      <c r="G11" s="133"/>
    </row>
    <row r="12" spans="1:7" ht="15.6">
      <c r="A12" s="134" t="s">
        <v>1201</v>
      </c>
      <c r="B12" s="135" t="s">
        <v>1216</v>
      </c>
      <c r="C12" s="134" t="s">
        <v>1208</v>
      </c>
      <c r="D12" s="134" t="s">
        <v>89</v>
      </c>
      <c r="E12" s="134" t="s">
        <v>89</v>
      </c>
      <c r="F12" s="134">
        <v>192</v>
      </c>
      <c r="G12" s="133"/>
    </row>
    <row r="13" spans="1:7" ht="15.6">
      <c r="A13" s="134" t="s">
        <v>1201</v>
      </c>
      <c r="B13" s="135" t="s">
        <v>1217</v>
      </c>
      <c r="C13" s="134" t="s">
        <v>1208</v>
      </c>
      <c r="D13" s="134" t="s">
        <v>91</v>
      </c>
      <c r="E13" s="134" t="s">
        <v>91</v>
      </c>
      <c r="F13" s="134">
        <v>196</v>
      </c>
      <c r="G13" s="133"/>
    </row>
    <row r="14" spans="1:7" ht="15.6">
      <c r="A14" s="134" t="s">
        <v>1201</v>
      </c>
      <c r="B14" s="135" t="s">
        <v>1218</v>
      </c>
      <c r="C14" s="134" t="s">
        <v>1208</v>
      </c>
      <c r="D14" s="134" t="s">
        <v>93</v>
      </c>
      <c r="E14" s="134" t="s">
        <v>93</v>
      </c>
      <c r="F14" s="134">
        <v>205</v>
      </c>
      <c r="G14" s="133"/>
    </row>
    <row r="15" spans="1:7" ht="15.6">
      <c r="A15" s="131" t="s">
        <v>1201</v>
      </c>
      <c r="B15" s="137" t="s">
        <v>1219</v>
      </c>
      <c r="C15" s="131" t="s">
        <v>1220</v>
      </c>
      <c r="D15" s="131" t="s">
        <v>1204</v>
      </c>
      <c r="E15" s="131" t="s">
        <v>75</v>
      </c>
      <c r="F15" s="133"/>
      <c r="G15" s="133"/>
    </row>
    <row r="16" spans="1:7" ht="15.6">
      <c r="A16" s="134" t="s">
        <v>1201</v>
      </c>
      <c r="B16" s="138" t="s">
        <v>1221</v>
      </c>
      <c r="C16" s="150" t="s">
        <v>1222</v>
      </c>
      <c r="D16" s="150" t="s">
        <v>1204</v>
      </c>
      <c r="E16" s="150" t="s">
        <v>1223</v>
      </c>
      <c r="F16" s="133"/>
      <c r="G16" s="134" t="s">
        <v>1224</v>
      </c>
    </row>
    <row r="17" spans="1:7" ht="15.6">
      <c r="A17" s="134" t="s">
        <v>1201</v>
      </c>
      <c r="B17" s="135" t="s">
        <v>1207</v>
      </c>
      <c r="C17" s="150" t="s">
        <v>1225</v>
      </c>
      <c r="D17" s="150" t="s">
        <v>73</v>
      </c>
      <c r="E17" s="150" t="s">
        <v>73</v>
      </c>
      <c r="F17" s="134">
        <v>14</v>
      </c>
      <c r="G17" s="134" t="s">
        <v>1224</v>
      </c>
    </row>
    <row r="18" spans="1:7" ht="15.6">
      <c r="A18" s="134" t="s">
        <v>1201</v>
      </c>
      <c r="B18" s="135" t="s">
        <v>1209</v>
      </c>
      <c r="C18" s="150" t="s">
        <v>1225</v>
      </c>
      <c r="D18" s="150" t="s">
        <v>75</v>
      </c>
      <c r="E18" s="150" t="s">
        <v>75</v>
      </c>
      <c r="F18" s="134" t="s">
        <v>1226</v>
      </c>
      <c r="G18" s="134" t="s">
        <v>1224</v>
      </c>
    </row>
    <row r="19" spans="1:7" ht="15.6">
      <c r="A19" s="131" t="s">
        <v>1201</v>
      </c>
      <c r="B19" s="137" t="s">
        <v>1227</v>
      </c>
      <c r="C19" s="131" t="s">
        <v>1228</v>
      </c>
      <c r="D19" s="131" t="s">
        <v>1229</v>
      </c>
      <c r="E19" s="131" t="s">
        <v>1230</v>
      </c>
      <c r="F19" s="133"/>
      <c r="G19" s="133"/>
    </row>
    <row r="20" spans="1:7" ht="14.45">
      <c r="A20" s="134" t="s">
        <v>1201</v>
      </c>
      <c r="B20" s="134" t="s">
        <v>1231</v>
      </c>
      <c r="C20" s="150" t="s">
        <v>1225</v>
      </c>
      <c r="D20" s="150" t="s">
        <v>1229</v>
      </c>
      <c r="E20" s="150" t="s">
        <v>1229</v>
      </c>
      <c r="F20" s="133"/>
      <c r="G20" s="133"/>
    </row>
    <row r="21" spans="1:7" ht="14.45">
      <c r="A21" s="134" t="s">
        <v>1201</v>
      </c>
      <c r="B21" s="134" t="s">
        <v>1232</v>
      </c>
      <c r="C21" s="150" t="s">
        <v>1225</v>
      </c>
      <c r="D21" s="150" t="s">
        <v>1233</v>
      </c>
      <c r="E21" s="150" t="s">
        <v>1233</v>
      </c>
      <c r="F21" s="133"/>
      <c r="G21" s="133"/>
    </row>
    <row r="22" spans="1:7" ht="14.45">
      <c r="A22" s="134" t="s">
        <v>1201</v>
      </c>
      <c r="B22" s="134" t="s">
        <v>1234</v>
      </c>
      <c r="C22" s="150" t="s">
        <v>1225</v>
      </c>
      <c r="D22" s="150" t="s">
        <v>73</v>
      </c>
      <c r="E22" s="150" t="s">
        <v>73</v>
      </c>
      <c r="F22" s="133"/>
      <c r="G22" s="133"/>
    </row>
    <row r="23" spans="1:7" ht="14.45">
      <c r="A23" s="134" t="s">
        <v>1201</v>
      </c>
      <c r="B23" s="134" t="s">
        <v>1235</v>
      </c>
      <c r="C23" s="150" t="s">
        <v>1225</v>
      </c>
      <c r="D23" s="150" t="s">
        <v>1236</v>
      </c>
      <c r="E23" s="150" t="s">
        <v>1236</v>
      </c>
      <c r="F23" s="133"/>
      <c r="G23" s="133"/>
    </row>
    <row r="24" spans="1:7" ht="14.45">
      <c r="A24" s="134" t="s">
        <v>1201</v>
      </c>
      <c r="B24" s="134" t="s">
        <v>1237</v>
      </c>
      <c r="C24" s="150" t="s">
        <v>1225</v>
      </c>
      <c r="D24" s="150" t="s">
        <v>77</v>
      </c>
      <c r="E24" s="150" t="s">
        <v>77</v>
      </c>
      <c r="F24" s="133"/>
      <c r="G24" s="133"/>
    </row>
    <row r="25" spans="1:7" ht="14.45">
      <c r="A25" s="134" t="s">
        <v>1201</v>
      </c>
      <c r="B25" s="134" t="s">
        <v>1238</v>
      </c>
      <c r="C25" s="134" t="s">
        <v>1225</v>
      </c>
      <c r="D25" s="134" t="s">
        <v>1239</v>
      </c>
      <c r="E25" s="134" t="s">
        <v>1239</v>
      </c>
      <c r="F25" s="133"/>
      <c r="G25" s="133"/>
    </row>
    <row r="26" spans="1:7" ht="14.45">
      <c r="A26" s="134" t="s">
        <v>1201</v>
      </c>
      <c r="B26" s="134" t="s">
        <v>1240</v>
      </c>
      <c r="C26" s="134" t="s">
        <v>1225</v>
      </c>
      <c r="D26" s="134" t="s">
        <v>1241</v>
      </c>
      <c r="E26" s="134" t="s">
        <v>1241</v>
      </c>
      <c r="F26" s="133"/>
      <c r="G26" s="133"/>
    </row>
    <row r="27" spans="1:7" ht="14.45">
      <c r="A27" s="134" t="s">
        <v>1201</v>
      </c>
      <c r="B27" s="134" t="s">
        <v>1242</v>
      </c>
      <c r="C27" s="134" t="s">
        <v>1225</v>
      </c>
      <c r="D27" s="134" t="s">
        <v>1243</v>
      </c>
      <c r="E27" s="134" t="s">
        <v>1243</v>
      </c>
      <c r="F27" s="133"/>
      <c r="G27" s="133"/>
    </row>
    <row r="28" spans="1:7" ht="14.45">
      <c r="A28" s="134" t="s">
        <v>1201</v>
      </c>
      <c r="B28" s="134" t="s">
        <v>1244</v>
      </c>
      <c r="C28" s="134" t="s">
        <v>1225</v>
      </c>
      <c r="D28" s="134" t="s">
        <v>1245</v>
      </c>
      <c r="E28" s="134" t="s">
        <v>1245</v>
      </c>
      <c r="F28" s="133"/>
      <c r="G28" s="133"/>
    </row>
    <row r="29" spans="1:7" ht="14.45">
      <c r="A29" s="134" t="s">
        <v>1201</v>
      </c>
      <c r="B29" s="134" t="s">
        <v>1246</v>
      </c>
      <c r="C29" s="134" t="s">
        <v>1225</v>
      </c>
      <c r="D29" s="134" t="s">
        <v>1247</v>
      </c>
      <c r="E29" s="134" t="s">
        <v>1247</v>
      </c>
      <c r="F29" s="133"/>
      <c r="G29" s="133"/>
    </row>
    <row r="30" spans="1:7" ht="14.45">
      <c r="A30" s="134" t="s">
        <v>1201</v>
      </c>
      <c r="B30" s="134" t="s">
        <v>1248</v>
      </c>
      <c r="C30" s="134" t="s">
        <v>1225</v>
      </c>
      <c r="D30" s="134" t="s">
        <v>1249</v>
      </c>
      <c r="E30" s="134" t="s">
        <v>1249</v>
      </c>
      <c r="F30" s="133"/>
      <c r="G30" s="133"/>
    </row>
    <row r="31" spans="1:7" ht="14.45">
      <c r="A31" s="134" t="s">
        <v>1201</v>
      </c>
      <c r="B31" s="134" t="s">
        <v>1250</v>
      </c>
      <c r="C31" s="134" t="s">
        <v>1225</v>
      </c>
      <c r="D31" s="134" t="s">
        <v>1251</v>
      </c>
      <c r="E31" s="134" t="s">
        <v>1251</v>
      </c>
      <c r="F31" s="133"/>
      <c r="G31" s="133"/>
    </row>
    <row r="32" spans="1:7" ht="14.45">
      <c r="A32" s="134" t="s">
        <v>1201</v>
      </c>
      <c r="B32" s="134" t="s">
        <v>1252</v>
      </c>
      <c r="C32" s="134" t="s">
        <v>1225</v>
      </c>
      <c r="D32" s="134" t="s">
        <v>1253</v>
      </c>
      <c r="E32" s="134" t="s">
        <v>1253</v>
      </c>
      <c r="F32" s="133"/>
      <c r="G32" s="133"/>
    </row>
    <row r="33" spans="1:7" ht="14.45">
      <c r="A33" s="134" t="s">
        <v>1201</v>
      </c>
      <c r="B33" s="134" t="s">
        <v>1254</v>
      </c>
      <c r="C33" s="134" t="s">
        <v>1225</v>
      </c>
      <c r="D33" s="134" t="s">
        <v>85</v>
      </c>
      <c r="E33" s="134" t="s">
        <v>85</v>
      </c>
      <c r="F33" s="133"/>
      <c r="G33" s="133"/>
    </row>
    <row r="34" spans="1:7" ht="14.45">
      <c r="A34" s="134" t="s">
        <v>1201</v>
      </c>
      <c r="B34" s="134" t="s">
        <v>1255</v>
      </c>
      <c r="C34" s="134" t="s">
        <v>1225</v>
      </c>
      <c r="D34" s="134" t="s">
        <v>1256</v>
      </c>
      <c r="E34" s="134" t="s">
        <v>1256</v>
      </c>
      <c r="F34" s="133"/>
      <c r="G34" s="133"/>
    </row>
    <row r="35" spans="1:7" ht="14.45">
      <c r="A35" s="134" t="s">
        <v>1201</v>
      </c>
      <c r="B35" s="134" t="s">
        <v>1257</v>
      </c>
      <c r="C35" s="134" t="s">
        <v>1225</v>
      </c>
      <c r="D35" s="134" t="s">
        <v>1258</v>
      </c>
      <c r="E35" s="134" t="s">
        <v>1258</v>
      </c>
      <c r="F35" s="133"/>
      <c r="G35" s="133"/>
    </row>
    <row r="36" spans="1:7" ht="14.45">
      <c r="A36" s="134" t="s">
        <v>1201</v>
      </c>
      <c r="B36" s="134" t="s">
        <v>1259</v>
      </c>
      <c r="C36" s="134" t="s">
        <v>1225</v>
      </c>
      <c r="D36" s="134" t="s">
        <v>91</v>
      </c>
      <c r="E36" s="134" t="s">
        <v>91</v>
      </c>
      <c r="F36" s="133"/>
      <c r="G36" s="133"/>
    </row>
    <row r="37" spans="1:7" ht="14.45">
      <c r="A37" s="134" t="s">
        <v>1201</v>
      </c>
      <c r="B37" s="134" t="s">
        <v>1260</v>
      </c>
      <c r="C37" s="134" t="s">
        <v>1225</v>
      </c>
      <c r="D37" s="134" t="s">
        <v>1261</v>
      </c>
      <c r="E37" s="134" t="s">
        <v>1261</v>
      </c>
      <c r="F37" s="133"/>
      <c r="G37" s="133"/>
    </row>
    <row r="38" spans="1:7" ht="14.45">
      <c r="A38" s="134" t="s">
        <v>1201</v>
      </c>
      <c r="B38" s="134" t="s">
        <v>1262</v>
      </c>
      <c r="C38" s="134" t="s">
        <v>1225</v>
      </c>
      <c r="D38" s="134" t="s">
        <v>1263</v>
      </c>
      <c r="E38" s="134" t="s">
        <v>1263</v>
      </c>
      <c r="F38" s="133"/>
      <c r="G38" s="133"/>
    </row>
    <row r="39" spans="1:7" ht="14.45">
      <c r="A39" s="134" t="s">
        <v>1201</v>
      </c>
      <c r="B39" s="134" t="s">
        <v>1264</v>
      </c>
      <c r="C39" s="134" t="s">
        <v>1225</v>
      </c>
      <c r="D39" s="134" t="s">
        <v>1230</v>
      </c>
      <c r="E39" s="134" t="s">
        <v>1230</v>
      </c>
      <c r="F39" s="133"/>
      <c r="G39" s="133"/>
    </row>
    <row r="40" spans="1:7" ht="15.6">
      <c r="A40" s="131" t="s">
        <v>1201</v>
      </c>
      <c r="B40" s="137" t="s">
        <v>1265</v>
      </c>
      <c r="C40" s="131" t="s">
        <v>1266</v>
      </c>
      <c r="D40" s="131" t="s">
        <v>1267</v>
      </c>
      <c r="E40" s="131" t="s">
        <v>1268</v>
      </c>
      <c r="F40" s="133"/>
      <c r="G40" s="133"/>
    </row>
    <row r="41" spans="1:7" ht="14.45">
      <c r="A41" s="134" t="s">
        <v>1201</v>
      </c>
      <c r="B41" s="134" t="s">
        <v>1269</v>
      </c>
      <c r="C41" s="134" t="s">
        <v>1225</v>
      </c>
      <c r="D41" s="134" t="s">
        <v>1267</v>
      </c>
      <c r="E41" s="134" t="s">
        <v>1267</v>
      </c>
      <c r="F41" s="133"/>
      <c r="G41" s="133"/>
    </row>
    <row r="42" spans="1:7" ht="14.45">
      <c r="A42" s="134" t="s">
        <v>1201</v>
      </c>
      <c r="B42" s="134" t="s">
        <v>1270</v>
      </c>
      <c r="C42" s="134" t="s">
        <v>1225</v>
      </c>
      <c r="D42" s="134" t="s">
        <v>1271</v>
      </c>
      <c r="E42" s="134" t="s">
        <v>1271</v>
      </c>
      <c r="F42" s="133"/>
      <c r="G42" s="133"/>
    </row>
    <row r="43" spans="1:7" ht="14.45">
      <c r="A43" s="134" t="s">
        <v>1201</v>
      </c>
      <c r="B43" s="134" t="s">
        <v>1272</v>
      </c>
      <c r="C43" s="134" t="s">
        <v>1225</v>
      </c>
      <c r="D43" s="134" t="s">
        <v>1273</v>
      </c>
      <c r="E43" s="134" t="s">
        <v>1273</v>
      </c>
      <c r="F43" s="133"/>
      <c r="G43" s="133"/>
    </row>
    <row r="44" spans="1:7" ht="14.45">
      <c r="A44" s="134" t="s">
        <v>1201</v>
      </c>
      <c r="B44" s="134" t="s">
        <v>1274</v>
      </c>
      <c r="C44" s="134" t="s">
        <v>1225</v>
      </c>
      <c r="D44" s="134" t="s">
        <v>1275</v>
      </c>
      <c r="E44" s="134" t="s">
        <v>1275</v>
      </c>
      <c r="F44" s="133"/>
      <c r="G44" s="133"/>
    </row>
    <row r="45" spans="1:7" ht="14.45">
      <c r="A45" s="134" t="s">
        <v>1201</v>
      </c>
      <c r="B45" s="134" t="s">
        <v>1276</v>
      </c>
      <c r="C45" s="134" t="s">
        <v>1225</v>
      </c>
      <c r="D45" s="134" t="s">
        <v>1268</v>
      </c>
      <c r="E45" s="134" t="s">
        <v>1268</v>
      </c>
      <c r="F45" s="133"/>
      <c r="G45" s="133"/>
    </row>
    <row r="46" spans="1:7" ht="15.6">
      <c r="A46" s="131" t="s">
        <v>1201</v>
      </c>
      <c r="B46" s="137" t="s">
        <v>1277</v>
      </c>
      <c r="C46" s="131" t="s">
        <v>1278</v>
      </c>
      <c r="D46" s="131" t="s">
        <v>1279</v>
      </c>
      <c r="E46" s="131" t="s">
        <v>79</v>
      </c>
      <c r="F46" s="133"/>
      <c r="G46" s="133"/>
    </row>
    <row r="47" spans="1:7" ht="14.45">
      <c r="A47" s="134" t="s">
        <v>1201</v>
      </c>
      <c r="B47" s="139" t="s">
        <v>1280</v>
      </c>
      <c r="C47" s="150" t="s">
        <v>1281</v>
      </c>
      <c r="D47" s="150" t="s">
        <v>1279</v>
      </c>
      <c r="E47" s="150" t="s">
        <v>1236</v>
      </c>
      <c r="F47" s="134" t="s">
        <v>1282</v>
      </c>
      <c r="G47" s="134" t="s">
        <v>1224</v>
      </c>
    </row>
    <row r="48" spans="1:7" ht="14.45">
      <c r="A48" s="134" t="s">
        <v>1201</v>
      </c>
      <c r="B48" s="139" t="s">
        <v>1283</v>
      </c>
      <c r="C48" s="150" t="s">
        <v>1281</v>
      </c>
      <c r="D48" s="150" t="s">
        <v>1279</v>
      </c>
      <c r="E48" s="150" t="s">
        <v>1236</v>
      </c>
      <c r="F48" s="134" t="s">
        <v>1284</v>
      </c>
      <c r="G48" s="134" t="s">
        <v>1224</v>
      </c>
    </row>
    <row r="49" spans="1:7" ht="29.1">
      <c r="A49" s="134" t="s">
        <v>1201</v>
      </c>
      <c r="B49" s="139" t="s">
        <v>1285</v>
      </c>
      <c r="C49" s="150" t="s">
        <v>1281</v>
      </c>
      <c r="D49" s="150" t="s">
        <v>1279</v>
      </c>
      <c r="E49" s="150" t="s">
        <v>1236</v>
      </c>
      <c r="F49" s="134" t="s">
        <v>1284</v>
      </c>
      <c r="G49" s="134" t="s">
        <v>1286</v>
      </c>
    </row>
    <row r="50" spans="1:7" ht="14.45">
      <c r="A50" s="134" t="s">
        <v>1201</v>
      </c>
      <c r="B50" s="139" t="s">
        <v>1287</v>
      </c>
      <c r="C50" s="150" t="s">
        <v>1225</v>
      </c>
      <c r="D50" s="150" t="s">
        <v>1288</v>
      </c>
      <c r="E50" s="150" t="s">
        <v>1288</v>
      </c>
      <c r="F50" s="134">
        <v>47</v>
      </c>
      <c r="G50" s="134" t="s">
        <v>1224</v>
      </c>
    </row>
    <row r="51" spans="1:7" ht="29.1">
      <c r="A51" s="134" t="s">
        <v>1201</v>
      </c>
      <c r="B51" s="139" t="s">
        <v>1289</v>
      </c>
      <c r="C51" s="150" t="s">
        <v>1225</v>
      </c>
      <c r="D51" s="150" t="s">
        <v>1290</v>
      </c>
      <c r="E51" s="150" t="s">
        <v>1290</v>
      </c>
      <c r="F51" s="134">
        <v>48</v>
      </c>
      <c r="G51" s="134" t="s">
        <v>1286</v>
      </c>
    </row>
    <row r="52" spans="1:7" ht="14.45">
      <c r="A52" s="134" t="s">
        <v>1201</v>
      </c>
      <c r="B52" s="139" t="s">
        <v>1291</v>
      </c>
      <c r="C52" s="150" t="s">
        <v>1225</v>
      </c>
      <c r="D52" s="150" t="s">
        <v>1292</v>
      </c>
      <c r="E52" s="150" t="s">
        <v>1292</v>
      </c>
      <c r="F52" s="134" t="s">
        <v>1293</v>
      </c>
      <c r="G52" s="134" t="s">
        <v>1224</v>
      </c>
    </row>
    <row r="53" spans="1:7" ht="15.6">
      <c r="A53" s="134" t="s">
        <v>1201</v>
      </c>
      <c r="B53" s="136" t="s">
        <v>1210</v>
      </c>
      <c r="C53" s="150" t="s">
        <v>1225</v>
      </c>
      <c r="D53" s="150" t="s">
        <v>77</v>
      </c>
      <c r="E53" s="150" t="s">
        <v>77</v>
      </c>
      <c r="F53" s="134">
        <v>50</v>
      </c>
      <c r="G53" s="134" t="s">
        <v>1294</v>
      </c>
    </row>
    <row r="54" spans="1:7" ht="14.45">
      <c r="A54" s="134" t="s">
        <v>1201</v>
      </c>
      <c r="B54" s="134" t="s">
        <v>1295</v>
      </c>
      <c r="C54" s="151" t="s">
        <v>1225</v>
      </c>
      <c r="D54" s="151" t="s">
        <v>77</v>
      </c>
      <c r="E54" s="151" t="s">
        <v>77</v>
      </c>
      <c r="F54" s="134" t="s">
        <v>1296</v>
      </c>
      <c r="G54" s="134" t="s">
        <v>1297</v>
      </c>
    </row>
    <row r="55" spans="1:7" ht="15.6">
      <c r="A55" s="134" t="s">
        <v>1201</v>
      </c>
      <c r="B55" s="136" t="s">
        <v>1298</v>
      </c>
      <c r="C55" s="151" t="s">
        <v>1225</v>
      </c>
      <c r="D55" s="151" t="s">
        <v>79</v>
      </c>
      <c r="E55" s="151" t="s">
        <v>79</v>
      </c>
      <c r="F55" s="134">
        <v>52</v>
      </c>
      <c r="G55" s="134" t="s">
        <v>1294</v>
      </c>
    </row>
    <row r="56" spans="1:7" ht="15.6">
      <c r="A56" s="131" t="s">
        <v>1201</v>
      </c>
      <c r="B56" s="137" t="s">
        <v>1299</v>
      </c>
      <c r="C56" s="131" t="s">
        <v>1300</v>
      </c>
      <c r="D56" s="131" t="s">
        <v>1301</v>
      </c>
      <c r="E56" s="131" t="s">
        <v>83</v>
      </c>
      <c r="F56" s="133"/>
      <c r="G56" s="133"/>
    </row>
    <row r="57" spans="1:7" ht="15.6">
      <c r="A57" s="134" t="s">
        <v>1201</v>
      </c>
      <c r="B57" s="138" t="s">
        <v>1302</v>
      </c>
      <c r="C57" s="151" t="s">
        <v>1303</v>
      </c>
      <c r="D57" s="151" t="s">
        <v>1301</v>
      </c>
      <c r="E57" s="151" t="s">
        <v>1239</v>
      </c>
      <c r="F57" s="134">
        <v>53</v>
      </c>
      <c r="G57" s="134" t="s">
        <v>1304</v>
      </c>
    </row>
    <row r="58" spans="1:7" ht="15.6">
      <c r="A58" s="134" t="s">
        <v>1201</v>
      </c>
      <c r="B58" s="138" t="s">
        <v>1305</v>
      </c>
      <c r="C58" s="134" t="s">
        <v>1306</v>
      </c>
      <c r="D58" s="134" t="s">
        <v>1307</v>
      </c>
      <c r="E58" s="134" t="s">
        <v>1308</v>
      </c>
      <c r="F58" s="134">
        <v>55</v>
      </c>
      <c r="G58" s="134" t="s">
        <v>1304</v>
      </c>
    </row>
    <row r="59" spans="1:7" ht="15.6">
      <c r="A59" s="134" t="s">
        <v>1201</v>
      </c>
      <c r="B59" s="138" t="s">
        <v>1309</v>
      </c>
      <c r="C59" s="134" t="s">
        <v>1310</v>
      </c>
      <c r="D59" s="134" t="s">
        <v>1307</v>
      </c>
      <c r="E59" s="134" t="s">
        <v>1271</v>
      </c>
      <c r="F59" s="134">
        <v>55</v>
      </c>
      <c r="G59" s="134" t="s">
        <v>1304</v>
      </c>
    </row>
    <row r="60" spans="1:7" ht="29.1">
      <c r="A60" s="134" t="s">
        <v>1201</v>
      </c>
      <c r="B60" s="134" t="s">
        <v>1311</v>
      </c>
      <c r="C60" s="151" t="s">
        <v>1281</v>
      </c>
      <c r="D60" s="151" t="s">
        <v>1312</v>
      </c>
      <c r="E60" s="151" t="s">
        <v>1313</v>
      </c>
      <c r="F60" s="134" t="s">
        <v>1314</v>
      </c>
      <c r="G60" s="134" t="s">
        <v>1315</v>
      </c>
    </row>
    <row r="61" spans="1:7" ht="14.45">
      <c r="A61" s="134" t="s">
        <v>1201</v>
      </c>
      <c r="B61" s="134" t="s">
        <v>1316</v>
      </c>
      <c r="C61" s="134" t="s">
        <v>1317</v>
      </c>
      <c r="D61" s="134" t="s">
        <v>1239</v>
      </c>
      <c r="E61" s="134" t="s">
        <v>1318</v>
      </c>
      <c r="F61" s="134">
        <v>58</v>
      </c>
      <c r="G61" s="134" t="s">
        <v>1319</v>
      </c>
    </row>
    <row r="62" spans="1:7" ht="30.95">
      <c r="A62" s="134" t="s">
        <v>1201</v>
      </c>
      <c r="B62" s="136" t="s">
        <v>1212</v>
      </c>
      <c r="C62" s="134" t="s">
        <v>1225</v>
      </c>
      <c r="D62" s="134" t="s">
        <v>83</v>
      </c>
      <c r="E62" s="134" t="s">
        <v>83</v>
      </c>
      <c r="F62" s="134">
        <v>59</v>
      </c>
      <c r="G62" s="134" t="s">
        <v>1294</v>
      </c>
    </row>
    <row r="63" spans="1:7" ht="14.45">
      <c r="A63" s="131" t="s">
        <v>1201</v>
      </c>
      <c r="B63" s="132" t="s">
        <v>1320</v>
      </c>
      <c r="C63" s="131" t="s">
        <v>1225</v>
      </c>
      <c r="D63" s="131" t="s">
        <v>1241</v>
      </c>
      <c r="E63" s="131" t="s">
        <v>1241</v>
      </c>
      <c r="F63" s="133"/>
      <c r="G63" s="133"/>
    </row>
    <row r="64" spans="1:7" ht="27.95">
      <c r="A64" s="134" t="s">
        <v>1201</v>
      </c>
      <c r="B64" s="139" t="s">
        <v>1321</v>
      </c>
      <c r="C64" s="134" t="s">
        <v>1225</v>
      </c>
      <c r="D64" s="134" t="s">
        <v>1241</v>
      </c>
      <c r="E64" s="134" t="s">
        <v>1241</v>
      </c>
      <c r="F64" s="134" t="s">
        <v>1322</v>
      </c>
      <c r="G64" s="134" t="s">
        <v>1323</v>
      </c>
    </row>
    <row r="65" spans="1:7" ht="14.45">
      <c r="A65" s="131" t="s">
        <v>1201</v>
      </c>
      <c r="B65" s="132" t="s">
        <v>1324</v>
      </c>
      <c r="C65" s="131" t="s">
        <v>1225</v>
      </c>
      <c r="D65" s="131" t="s">
        <v>1241</v>
      </c>
      <c r="E65" s="131" t="s">
        <v>1241</v>
      </c>
      <c r="F65" s="133"/>
      <c r="G65" s="133"/>
    </row>
    <row r="66" spans="1:7" ht="14.45">
      <c r="A66" s="134" t="s">
        <v>1201</v>
      </c>
      <c r="B66" s="139" t="s">
        <v>1325</v>
      </c>
      <c r="C66" s="134" t="s">
        <v>1225</v>
      </c>
      <c r="D66" s="134" t="s">
        <v>1241</v>
      </c>
      <c r="E66" s="134" t="s">
        <v>1241</v>
      </c>
      <c r="F66" s="134" t="s">
        <v>1326</v>
      </c>
      <c r="G66" s="134" t="s">
        <v>1323</v>
      </c>
    </row>
    <row r="67" spans="1:7" ht="14.45">
      <c r="A67" s="131" t="s">
        <v>1201</v>
      </c>
      <c r="B67" s="132" t="s">
        <v>1327</v>
      </c>
      <c r="C67" s="131" t="s">
        <v>1225</v>
      </c>
      <c r="D67" s="131" t="s">
        <v>1241</v>
      </c>
      <c r="E67" s="131" t="s">
        <v>1241</v>
      </c>
      <c r="F67" s="133"/>
      <c r="G67" s="133"/>
    </row>
    <row r="68" spans="1:7" ht="27.95">
      <c r="A68" s="134" t="s">
        <v>1201</v>
      </c>
      <c r="B68" s="139" t="s">
        <v>1328</v>
      </c>
      <c r="C68" s="134" t="s">
        <v>1225</v>
      </c>
      <c r="D68" s="134" t="s">
        <v>1241</v>
      </c>
      <c r="E68" s="134" t="s">
        <v>1241</v>
      </c>
      <c r="F68" s="134" t="s">
        <v>1326</v>
      </c>
      <c r="G68" s="134" t="s">
        <v>1323</v>
      </c>
    </row>
    <row r="69" spans="1:7" ht="14.45">
      <c r="A69" s="131" t="s">
        <v>1201</v>
      </c>
      <c r="B69" s="132" t="s">
        <v>1329</v>
      </c>
      <c r="C69" s="131" t="s">
        <v>1225</v>
      </c>
      <c r="D69" s="131" t="s">
        <v>1241</v>
      </c>
      <c r="E69" s="131" t="s">
        <v>1241</v>
      </c>
      <c r="F69" s="133"/>
      <c r="G69" s="133"/>
    </row>
    <row r="70" spans="1:7" ht="27.95">
      <c r="A70" s="134" t="s">
        <v>1201</v>
      </c>
      <c r="B70" s="139" t="s">
        <v>1330</v>
      </c>
      <c r="C70" s="134" t="s">
        <v>1225</v>
      </c>
      <c r="D70" s="134" t="s">
        <v>1241</v>
      </c>
      <c r="E70" s="134" t="s">
        <v>1241</v>
      </c>
      <c r="F70" s="134" t="s">
        <v>1326</v>
      </c>
      <c r="G70" s="134" t="s">
        <v>1323</v>
      </c>
    </row>
    <row r="71" spans="1:7" ht="14.45">
      <c r="A71" s="131" t="s">
        <v>1201</v>
      </c>
      <c r="B71" s="132" t="s">
        <v>1331</v>
      </c>
      <c r="C71" s="131" t="s">
        <v>1225</v>
      </c>
      <c r="D71" s="131" t="s">
        <v>1241</v>
      </c>
      <c r="E71" s="131" t="s">
        <v>1241</v>
      </c>
      <c r="F71" s="133"/>
      <c r="G71" s="133"/>
    </row>
    <row r="72" spans="1:7" ht="14.45">
      <c r="A72" s="134" t="s">
        <v>1201</v>
      </c>
      <c r="B72" s="139" t="s">
        <v>1332</v>
      </c>
      <c r="C72" s="134" t="s">
        <v>1225</v>
      </c>
      <c r="D72" s="134" t="s">
        <v>1241</v>
      </c>
      <c r="E72" s="134" t="s">
        <v>1241</v>
      </c>
      <c r="F72" s="134" t="s">
        <v>1326</v>
      </c>
      <c r="G72" s="134" t="s">
        <v>1323</v>
      </c>
    </row>
    <row r="73" spans="1:7" ht="14.45">
      <c r="A73" s="131" t="s">
        <v>1201</v>
      </c>
      <c r="B73" s="132" t="s">
        <v>1333</v>
      </c>
      <c r="C73" s="131" t="s">
        <v>1225</v>
      </c>
      <c r="D73" s="131" t="s">
        <v>1241</v>
      </c>
      <c r="E73" s="131" t="s">
        <v>1241</v>
      </c>
      <c r="F73" s="133"/>
      <c r="G73" s="133"/>
    </row>
    <row r="74" spans="1:7" ht="14.45">
      <c r="A74" s="134" t="s">
        <v>1201</v>
      </c>
      <c r="B74" s="139" t="s">
        <v>1334</v>
      </c>
      <c r="C74" s="134" t="s">
        <v>1225</v>
      </c>
      <c r="D74" s="134" t="s">
        <v>1241</v>
      </c>
      <c r="E74" s="134" t="s">
        <v>1241</v>
      </c>
      <c r="F74" s="134" t="s">
        <v>1326</v>
      </c>
      <c r="G74" s="134" t="s">
        <v>1323</v>
      </c>
    </row>
    <row r="75" spans="1:7" ht="14.45">
      <c r="A75" s="131" t="s">
        <v>1201</v>
      </c>
      <c r="B75" s="132" t="s">
        <v>1335</v>
      </c>
      <c r="C75" s="131" t="s">
        <v>1225</v>
      </c>
      <c r="D75" s="131" t="s">
        <v>1336</v>
      </c>
      <c r="E75" s="131" t="s">
        <v>1336</v>
      </c>
      <c r="F75" s="133"/>
      <c r="G75" s="133"/>
    </row>
    <row r="76" spans="1:7" ht="27.95">
      <c r="A76" s="134" t="s">
        <v>1201</v>
      </c>
      <c r="B76" s="139" t="s">
        <v>1337</v>
      </c>
      <c r="C76" s="134" t="s">
        <v>1225</v>
      </c>
      <c r="D76" s="134" t="s">
        <v>1336</v>
      </c>
      <c r="E76" s="134" t="s">
        <v>1336</v>
      </c>
      <c r="F76" s="134">
        <v>72</v>
      </c>
      <c r="G76" s="134" t="s">
        <v>1323</v>
      </c>
    </row>
    <row r="77" spans="1:7" ht="14.45">
      <c r="A77" s="131" t="s">
        <v>1201</v>
      </c>
      <c r="B77" s="132" t="s">
        <v>1338</v>
      </c>
      <c r="C77" s="131" t="s">
        <v>1225</v>
      </c>
      <c r="D77" s="131" t="s">
        <v>1336</v>
      </c>
      <c r="E77" s="131" t="s">
        <v>1336</v>
      </c>
      <c r="F77" s="133"/>
      <c r="G77" s="133"/>
    </row>
    <row r="78" spans="1:7" ht="14.45">
      <c r="A78" s="134" t="s">
        <v>1201</v>
      </c>
      <c r="B78" s="139" t="s">
        <v>1339</v>
      </c>
      <c r="C78" s="134" t="s">
        <v>1225</v>
      </c>
      <c r="D78" s="134" t="s">
        <v>1336</v>
      </c>
      <c r="E78" s="134" t="s">
        <v>1336</v>
      </c>
      <c r="F78" s="134" t="s">
        <v>1340</v>
      </c>
      <c r="G78" s="134" t="s">
        <v>1323</v>
      </c>
    </row>
    <row r="79" spans="1:7" ht="14.45">
      <c r="A79" s="131" t="s">
        <v>1201</v>
      </c>
      <c r="B79" s="132" t="s">
        <v>1341</v>
      </c>
      <c r="C79" s="131" t="s">
        <v>1225</v>
      </c>
      <c r="D79" s="131" t="s">
        <v>1271</v>
      </c>
      <c r="E79" s="131" t="s">
        <v>1271</v>
      </c>
      <c r="F79" s="133"/>
      <c r="G79" s="133"/>
    </row>
    <row r="80" spans="1:7" ht="14.45">
      <c r="A80" s="134" t="s">
        <v>1201</v>
      </c>
      <c r="B80" s="139" t="s">
        <v>1342</v>
      </c>
      <c r="C80" s="134" t="s">
        <v>1225</v>
      </c>
      <c r="D80" s="134" t="s">
        <v>1271</v>
      </c>
      <c r="E80" s="134" t="s">
        <v>1271</v>
      </c>
      <c r="F80" s="134">
        <v>76</v>
      </c>
      <c r="G80" s="134" t="s">
        <v>1323</v>
      </c>
    </row>
    <row r="81" spans="1:7" ht="14.45">
      <c r="A81" s="131" t="s">
        <v>1201</v>
      </c>
      <c r="B81" s="132" t="s">
        <v>1343</v>
      </c>
      <c r="C81" s="131" t="s">
        <v>1225</v>
      </c>
      <c r="D81" s="131" t="s">
        <v>1271</v>
      </c>
      <c r="E81" s="131" t="s">
        <v>1271</v>
      </c>
      <c r="F81" s="133"/>
      <c r="G81" s="133"/>
    </row>
    <row r="82" spans="1:7" ht="14.45">
      <c r="A82" s="134" t="s">
        <v>1201</v>
      </c>
      <c r="B82" s="139" t="s">
        <v>1344</v>
      </c>
      <c r="C82" s="134" t="s">
        <v>1225</v>
      </c>
      <c r="D82" s="134" t="s">
        <v>1271</v>
      </c>
      <c r="E82" s="134" t="s">
        <v>1271</v>
      </c>
      <c r="F82" s="134" t="s">
        <v>1345</v>
      </c>
      <c r="G82" s="134" t="s">
        <v>1323</v>
      </c>
    </row>
    <row r="83" spans="1:7" ht="14.45">
      <c r="A83" s="131" t="s">
        <v>1201</v>
      </c>
      <c r="B83" s="132" t="s">
        <v>1346</v>
      </c>
      <c r="C83" s="131" t="s">
        <v>1225</v>
      </c>
      <c r="D83" s="131" t="s">
        <v>1271</v>
      </c>
      <c r="E83" s="131" t="s">
        <v>1271</v>
      </c>
      <c r="F83" s="133"/>
      <c r="G83" s="133"/>
    </row>
    <row r="84" spans="1:7" ht="27.95">
      <c r="A84" s="134" t="s">
        <v>1201</v>
      </c>
      <c r="B84" s="139" t="s">
        <v>1347</v>
      </c>
      <c r="C84" s="134" t="s">
        <v>1225</v>
      </c>
      <c r="D84" s="134" t="s">
        <v>1271</v>
      </c>
      <c r="E84" s="134" t="s">
        <v>1271</v>
      </c>
      <c r="F84" s="134" t="s">
        <v>1345</v>
      </c>
      <c r="G84" s="134" t="s">
        <v>1323</v>
      </c>
    </row>
    <row r="85" spans="1:7" ht="15.6">
      <c r="A85" s="134" t="s">
        <v>1201</v>
      </c>
      <c r="B85" s="138" t="s">
        <v>1348</v>
      </c>
      <c r="C85" s="134" t="s">
        <v>1306</v>
      </c>
      <c r="D85" s="134" t="s">
        <v>1349</v>
      </c>
      <c r="E85" s="134" t="s">
        <v>1243</v>
      </c>
      <c r="F85" s="134">
        <v>82</v>
      </c>
      <c r="G85" s="134" t="s">
        <v>1224</v>
      </c>
    </row>
    <row r="86" spans="1:7" ht="15.6">
      <c r="A86" s="134" t="s">
        <v>1201</v>
      </c>
      <c r="B86" s="138" t="s">
        <v>1350</v>
      </c>
      <c r="C86" s="134" t="s">
        <v>1225</v>
      </c>
      <c r="D86" s="134" t="s">
        <v>1351</v>
      </c>
      <c r="E86" s="134" t="s">
        <v>1351</v>
      </c>
      <c r="F86" s="134">
        <v>83</v>
      </c>
      <c r="G86" s="134" t="s">
        <v>1297</v>
      </c>
    </row>
    <row r="87" spans="1:7" ht="15.6">
      <c r="A87" s="134" t="s">
        <v>1201</v>
      </c>
      <c r="B87" s="138" t="s">
        <v>1352</v>
      </c>
      <c r="C87" s="134" t="s">
        <v>1225</v>
      </c>
      <c r="D87" s="134" t="s">
        <v>1318</v>
      </c>
      <c r="E87" s="134" t="s">
        <v>1318</v>
      </c>
      <c r="F87" s="134">
        <v>84</v>
      </c>
      <c r="G87" s="134" t="s">
        <v>1297</v>
      </c>
    </row>
    <row r="88" spans="1:7" ht="15.6">
      <c r="A88" s="134" t="s">
        <v>1201</v>
      </c>
      <c r="B88" s="136" t="s">
        <v>1213</v>
      </c>
      <c r="C88" s="134" t="s">
        <v>1225</v>
      </c>
      <c r="D88" s="134" t="s">
        <v>83</v>
      </c>
      <c r="E88" s="134" t="s">
        <v>83</v>
      </c>
      <c r="F88" s="134">
        <v>85</v>
      </c>
      <c r="G88" s="134" t="s">
        <v>1294</v>
      </c>
    </row>
    <row r="89" spans="1:7" ht="15.6">
      <c r="A89" s="131" t="s">
        <v>1201</v>
      </c>
      <c r="B89" s="137" t="s">
        <v>1353</v>
      </c>
      <c r="C89" s="131" t="s">
        <v>1354</v>
      </c>
      <c r="D89" s="131" t="s">
        <v>1243</v>
      </c>
      <c r="E89" s="131" t="s">
        <v>87</v>
      </c>
      <c r="F89" s="133"/>
      <c r="G89" s="133"/>
    </row>
    <row r="90" spans="1:7" ht="15.6">
      <c r="A90" s="131" t="s">
        <v>1201</v>
      </c>
      <c r="B90" s="140" t="s">
        <v>1355</v>
      </c>
      <c r="C90" s="131" t="s">
        <v>1281</v>
      </c>
      <c r="D90" s="131" t="s">
        <v>1356</v>
      </c>
      <c r="E90" s="131" t="s">
        <v>1245</v>
      </c>
      <c r="F90" s="133"/>
      <c r="G90" s="133"/>
    </row>
    <row r="91" spans="1:7" ht="14.45">
      <c r="A91" s="131" t="s">
        <v>1201</v>
      </c>
      <c r="B91" s="132" t="s">
        <v>1357</v>
      </c>
      <c r="C91" s="131" t="s">
        <v>1225</v>
      </c>
      <c r="D91" s="131" t="s">
        <v>1356</v>
      </c>
      <c r="E91" s="131" t="s">
        <v>1356</v>
      </c>
      <c r="F91" s="133"/>
      <c r="G91" s="133"/>
    </row>
    <row r="92" spans="1:7" ht="27.95">
      <c r="A92" s="134" t="s">
        <v>1201</v>
      </c>
      <c r="B92" s="139" t="s">
        <v>1358</v>
      </c>
      <c r="C92" s="134" t="s">
        <v>1225</v>
      </c>
      <c r="D92" s="134" t="s">
        <v>1356</v>
      </c>
      <c r="E92" s="134" t="s">
        <v>1356</v>
      </c>
      <c r="F92" s="134">
        <v>86</v>
      </c>
      <c r="G92" s="134" t="s">
        <v>1323</v>
      </c>
    </row>
    <row r="93" spans="1:7" ht="27.95">
      <c r="A93" s="134" t="s">
        <v>1201</v>
      </c>
      <c r="B93" s="139" t="s">
        <v>1359</v>
      </c>
      <c r="C93" s="134" t="s">
        <v>1225</v>
      </c>
      <c r="D93" s="134" t="s">
        <v>1356</v>
      </c>
      <c r="E93" s="134" t="s">
        <v>1356</v>
      </c>
      <c r="F93" s="134" t="s">
        <v>1360</v>
      </c>
      <c r="G93" s="134" t="s">
        <v>1361</v>
      </c>
    </row>
    <row r="94" spans="1:7" ht="14.45">
      <c r="A94" s="131" t="s">
        <v>1201</v>
      </c>
      <c r="B94" s="132" t="s">
        <v>1362</v>
      </c>
      <c r="C94" s="131" t="s">
        <v>1225</v>
      </c>
      <c r="D94" s="131" t="s">
        <v>1356</v>
      </c>
      <c r="E94" s="131" t="s">
        <v>1356</v>
      </c>
      <c r="F94" s="133"/>
      <c r="G94" s="133"/>
    </row>
    <row r="95" spans="1:7" ht="14.45">
      <c r="A95" s="134" t="s">
        <v>1201</v>
      </c>
      <c r="B95" s="139" t="s">
        <v>1363</v>
      </c>
      <c r="C95" s="134" t="s">
        <v>1225</v>
      </c>
      <c r="D95" s="134" t="s">
        <v>1356</v>
      </c>
      <c r="E95" s="134" t="s">
        <v>1356</v>
      </c>
      <c r="F95" s="134" t="s">
        <v>1360</v>
      </c>
      <c r="G95" s="134" t="s">
        <v>1323</v>
      </c>
    </row>
    <row r="96" spans="1:7" ht="27.95">
      <c r="A96" s="134" t="s">
        <v>1201</v>
      </c>
      <c r="B96" s="139" t="s">
        <v>1359</v>
      </c>
      <c r="C96" s="134" t="s">
        <v>1225</v>
      </c>
      <c r="D96" s="134" t="s">
        <v>1356</v>
      </c>
      <c r="E96" s="134" t="s">
        <v>1356</v>
      </c>
      <c r="F96" s="134" t="s">
        <v>1360</v>
      </c>
      <c r="G96" s="134" t="s">
        <v>1364</v>
      </c>
    </row>
    <row r="97" spans="1:7" ht="14.45">
      <c r="A97" s="131" t="s">
        <v>1201</v>
      </c>
      <c r="B97" s="132" t="s">
        <v>1365</v>
      </c>
      <c r="C97" s="131" t="s">
        <v>1225</v>
      </c>
      <c r="D97" s="131" t="s">
        <v>1356</v>
      </c>
      <c r="E97" s="131" t="s">
        <v>1356</v>
      </c>
      <c r="F97" s="133"/>
      <c r="G97" s="133"/>
    </row>
    <row r="98" spans="1:7" ht="27.95">
      <c r="A98" s="134" t="s">
        <v>1201</v>
      </c>
      <c r="B98" s="139" t="s">
        <v>1366</v>
      </c>
      <c r="C98" s="134" t="s">
        <v>1225</v>
      </c>
      <c r="D98" s="134" t="s">
        <v>1356</v>
      </c>
      <c r="E98" s="134" t="s">
        <v>1356</v>
      </c>
      <c r="F98" s="134" t="s">
        <v>1360</v>
      </c>
      <c r="G98" s="134" t="s">
        <v>1323</v>
      </c>
    </row>
    <row r="99" spans="1:7" ht="27.95">
      <c r="A99" s="134" t="s">
        <v>1201</v>
      </c>
      <c r="B99" s="139" t="s">
        <v>1367</v>
      </c>
      <c r="C99" s="134" t="s">
        <v>1225</v>
      </c>
      <c r="D99" s="134" t="s">
        <v>1356</v>
      </c>
      <c r="E99" s="134" t="s">
        <v>1356</v>
      </c>
      <c r="F99" s="134" t="s">
        <v>1360</v>
      </c>
      <c r="G99" s="134" t="s">
        <v>1361</v>
      </c>
    </row>
    <row r="100" spans="1:7" ht="14.45">
      <c r="A100" s="131" t="s">
        <v>1201</v>
      </c>
      <c r="B100" s="132" t="s">
        <v>1368</v>
      </c>
      <c r="C100" s="131" t="s">
        <v>1225</v>
      </c>
      <c r="D100" s="131" t="s">
        <v>1356</v>
      </c>
      <c r="E100" s="131" t="s">
        <v>1356</v>
      </c>
      <c r="F100" s="133"/>
      <c r="G100" s="133"/>
    </row>
    <row r="101" spans="1:7" ht="27.95">
      <c r="A101" s="134" t="s">
        <v>1201</v>
      </c>
      <c r="B101" s="139" t="s">
        <v>1369</v>
      </c>
      <c r="C101" s="134" t="s">
        <v>1225</v>
      </c>
      <c r="D101" s="134" t="s">
        <v>1356</v>
      </c>
      <c r="E101" s="134" t="s">
        <v>1356</v>
      </c>
      <c r="F101" s="134" t="s">
        <v>1360</v>
      </c>
      <c r="G101" s="134" t="s">
        <v>1323</v>
      </c>
    </row>
    <row r="102" spans="1:7" ht="27.95">
      <c r="A102" s="134" t="s">
        <v>1201</v>
      </c>
      <c r="B102" s="139" t="s">
        <v>1370</v>
      </c>
      <c r="C102" s="134" t="s">
        <v>1225</v>
      </c>
      <c r="D102" s="134" t="s">
        <v>1356</v>
      </c>
      <c r="E102" s="134" t="s">
        <v>1356</v>
      </c>
      <c r="F102" s="134" t="s">
        <v>1360</v>
      </c>
      <c r="G102" s="134" t="s">
        <v>1361</v>
      </c>
    </row>
    <row r="103" spans="1:7" ht="14.45">
      <c r="A103" s="131" t="s">
        <v>1201</v>
      </c>
      <c r="B103" s="132" t="s">
        <v>1371</v>
      </c>
      <c r="C103" s="131" t="s">
        <v>1225</v>
      </c>
      <c r="D103" s="131" t="s">
        <v>1356</v>
      </c>
      <c r="E103" s="131" t="s">
        <v>1356</v>
      </c>
      <c r="F103" s="133"/>
      <c r="G103" s="133"/>
    </row>
    <row r="104" spans="1:7" ht="14.45">
      <c r="A104" s="134" t="s">
        <v>1201</v>
      </c>
      <c r="B104" s="139" t="s">
        <v>1372</v>
      </c>
      <c r="C104" s="134" t="s">
        <v>1225</v>
      </c>
      <c r="D104" s="134" t="s">
        <v>1356</v>
      </c>
      <c r="E104" s="134" t="s">
        <v>1356</v>
      </c>
      <c r="F104" s="134" t="s">
        <v>1360</v>
      </c>
      <c r="G104" s="134" t="s">
        <v>1323</v>
      </c>
    </row>
    <row r="105" spans="1:7" ht="14.45">
      <c r="A105" s="134" t="s">
        <v>1201</v>
      </c>
      <c r="B105" s="139" t="s">
        <v>1373</v>
      </c>
      <c r="C105" s="134" t="s">
        <v>1225</v>
      </c>
      <c r="D105" s="134" t="s">
        <v>1356</v>
      </c>
      <c r="E105" s="134" t="s">
        <v>1356</v>
      </c>
      <c r="F105" s="134" t="s">
        <v>1360</v>
      </c>
      <c r="G105" s="134" t="s">
        <v>1361</v>
      </c>
    </row>
    <row r="106" spans="1:7" ht="14.45">
      <c r="A106" s="131" t="s">
        <v>1201</v>
      </c>
      <c r="B106" s="132" t="s">
        <v>1374</v>
      </c>
      <c r="C106" s="131" t="s">
        <v>1225</v>
      </c>
      <c r="D106" s="131" t="s">
        <v>1356</v>
      </c>
      <c r="E106" s="131" t="s">
        <v>1356</v>
      </c>
      <c r="F106" s="133"/>
      <c r="G106" s="133"/>
    </row>
    <row r="107" spans="1:7" ht="14.45">
      <c r="A107" s="134" t="s">
        <v>1201</v>
      </c>
      <c r="B107" s="139" t="s">
        <v>1375</v>
      </c>
      <c r="C107" s="134" t="s">
        <v>1225</v>
      </c>
      <c r="D107" s="134" t="s">
        <v>1356</v>
      </c>
      <c r="E107" s="134" t="s">
        <v>1356</v>
      </c>
      <c r="F107" s="134" t="s">
        <v>1360</v>
      </c>
      <c r="G107" s="134" t="s">
        <v>1323</v>
      </c>
    </row>
    <row r="108" spans="1:7" ht="27.95">
      <c r="A108" s="134" t="s">
        <v>1201</v>
      </c>
      <c r="B108" s="139" t="s">
        <v>1376</v>
      </c>
      <c r="C108" s="134" t="s">
        <v>1225</v>
      </c>
      <c r="D108" s="134" t="s">
        <v>1356</v>
      </c>
      <c r="E108" s="134" t="s">
        <v>1356</v>
      </c>
      <c r="F108" s="134" t="s">
        <v>1360</v>
      </c>
      <c r="G108" s="134" t="s">
        <v>1361</v>
      </c>
    </row>
    <row r="109" spans="1:7" ht="14.45">
      <c r="A109" s="131" t="s">
        <v>1201</v>
      </c>
      <c r="B109" s="132" t="s">
        <v>1377</v>
      </c>
      <c r="C109" s="131" t="s">
        <v>1225</v>
      </c>
      <c r="D109" s="131" t="s">
        <v>1245</v>
      </c>
      <c r="E109" s="131" t="s">
        <v>1245</v>
      </c>
      <c r="F109" s="133"/>
      <c r="G109" s="133"/>
    </row>
    <row r="110" spans="1:7" ht="27.95">
      <c r="A110" s="134" t="s">
        <v>1201</v>
      </c>
      <c r="B110" s="139" t="s">
        <v>1378</v>
      </c>
      <c r="C110" s="134" t="s">
        <v>1225</v>
      </c>
      <c r="D110" s="134" t="s">
        <v>1245</v>
      </c>
      <c r="E110" s="134" t="s">
        <v>1245</v>
      </c>
      <c r="F110" s="134">
        <v>106</v>
      </c>
      <c r="G110" s="134" t="s">
        <v>1323</v>
      </c>
    </row>
    <row r="111" spans="1:7" ht="27.95">
      <c r="A111" s="134" t="s">
        <v>1201</v>
      </c>
      <c r="B111" s="139" t="s">
        <v>1379</v>
      </c>
      <c r="C111" s="134" t="s">
        <v>1225</v>
      </c>
      <c r="D111" s="134" t="s">
        <v>1245</v>
      </c>
      <c r="E111" s="134" t="s">
        <v>1245</v>
      </c>
      <c r="F111" s="134" t="s">
        <v>1380</v>
      </c>
      <c r="G111" s="134" t="s">
        <v>1361</v>
      </c>
    </row>
    <row r="112" spans="1:7" ht="14.45">
      <c r="A112" s="131" t="s">
        <v>1201</v>
      </c>
      <c r="B112" s="132" t="s">
        <v>1381</v>
      </c>
      <c r="C112" s="131" t="s">
        <v>1225</v>
      </c>
      <c r="D112" s="131" t="s">
        <v>1245</v>
      </c>
      <c r="E112" s="131" t="s">
        <v>1245</v>
      </c>
      <c r="F112" s="133"/>
      <c r="G112" s="133"/>
    </row>
    <row r="113" spans="1:7" ht="14.45">
      <c r="A113" s="134" t="s">
        <v>1201</v>
      </c>
      <c r="B113" s="139" t="s">
        <v>1382</v>
      </c>
      <c r="C113" s="134" t="s">
        <v>1225</v>
      </c>
      <c r="D113" s="134" t="s">
        <v>1245</v>
      </c>
      <c r="E113" s="134" t="s">
        <v>1245</v>
      </c>
      <c r="F113" s="134" t="s">
        <v>1380</v>
      </c>
      <c r="G113" s="134" t="s">
        <v>1323</v>
      </c>
    </row>
    <row r="114" spans="1:7" ht="14.45">
      <c r="A114" s="134" t="s">
        <v>1201</v>
      </c>
      <c r="B114" s="139" t="s">
        <v>1383</v>
      </c>
      <c r="C114" s="134" t="s">
        <v>1225</v>
      </c>
      <c r="D114" s="134" t="s">
        <v>1245</v>
      </c>
      <c r="E114" s="134" t="s">
        <v>1245</v>
      </c>
      <c r="F114" s="134" t="s">
        <v>1380</v>
      </c>
      <c r="G114" s="134" t="s">
        <v>1361</v>
      </c>
    </row>
    <row r="115" spans="1:7" ht="14.45">
      <c r="A115" s="131" t="s">
        <v>1201</v>
      </c>
      <c r="B115" s="132" t="s">
        <v>1384</v>
      </c>
      <c r="C115" s="131" t="s">
        <v>1225</v>
      </c>
      <c r="D115" s="131" t="s">
        <v>1245</v>
      </c>
      <c r="E115" s="131" t="s">
        <v>1245</v>
      </c>
      <c r="F115" s="133"/>
      <c r="G115" s="133"/>
    </row>
    <row r="116" spans="1:7" ht="14.45">
      <c r="A116" s="134" t="s">
        <v>1201</v>
      </c>
      <c r="B116" s="139" t="s">
        <v>1385</v>
      </c>
      <c r="C116" s="134" t="s">
        <v>1225</v>
      </c>
      <c r="D116" s="134" t="s">
        <v>1245</v>
      </c>
      <c r="E116" s="134" t="s">
        <v>1245</v>
      </c>
      <c r="F116" s="134" t="s">
        <v>1380</v>
      </c>
      <c r="G116" s="134" t="s">
        <v>1323</v>
      </c>
    </row>
    <row r="117" spans="1:7" ht="14.45">
      <c r="A117" s="134" t="s">
        <v>1201</v>
      </c>
      <c r="B117" s="139" t="s">
        <v>1386</v>
      </c>
      <c r="C117" s="134" t="s">
        <v>1225</v>
      </c>
      <c r="D117" s="134" t="s">
        <v>1245</v>
      </c>
      <c r="E117" s="134" t="s">
        <v>1245</v>
      </c>
      <c r="F117" s="134" t="s">
        <v>1380</v>
      </c>
      <c r="G117" s="134" t="s">
        <v>1361</v>
      </c>
    </row>
    <row r="118" spans="1:7" ht="14.45">
      <c r="A118" s="131" t="s">
        <v>1201</v>
      </c>
      <c r="B118" s="132" t="s">
        <v>1387</v>
      </c>
      <c r="C118" s="131" t="s">
        <v>1225</v>
      </c>
      <c r="D118" s="131" t="s">
        <v>1245</v>
      </c>
      <c r="E118" s="131" t="s">
        <v>1245</v>
      </c>
      <c r="F118" s="133"/>
      <c r="G118" s="133"/>
    </row>
    <row r="119" spans="1:7" ht="14.45">
      <c r="A119" s="134" t="s">
        <v>1201</v>
      </c>
      <c r="B119" s="139" t="s">
        <v>1388</v>
      </c>
      <c r="C119" s="134" t="s">
        <v>1225</v>
      </c>
      <c r="D119" s="134" t="s">
        <v>1245</v>
      </c>
      <c r="E119" s="134" t="s">
        <v>1245</v>
      </c>
      <c r="F119" s="134" t="s">
        <v>1380</v>
      </c>
      <c r="G119" s="134" t="s">
        <v>1323</v>
      </c>
    </row>
    <row r="120" spans="1:7" ht="14.45">
      <c r="A120" s="134" t="s">
        <v>1201</v>
      </c>
      <c r="B120" s="139" t="s">
        <v>1389</v>
      </c>
      <c r="C120" s="134" t="s">
        <v>1225</v>
      </c>
      <c r="D120" s="134" t="s">
        <v>1245</v>
      </c>
      <c r="E120" s="134" t="s">
        <v>1245</v>
      </c>
      <c r="F120" s="134" t="s">
        <v>1380</v>
      </c>
      <c r="G120" s="134" t="s">
        <v>1361</v>
      </c>
    </row>
    <row r="121" spans="1:7" ht="14.45">
      <c r="A121" s="131" t="s">
        <v>1201</v>
      </c>
      <c r="B121" s="132" t="s">
        <v>1390</v>
      </c>
      <c r="C121" s="131" t="s">
        <v>1225</v>
      </c>
      <c r="D121" s="131" t="s">
        <v>1245</v>
      </c>
      <c r="E121" s="131" t="s">
        <v>1245</v>
      </c>
      <c r="F121" s="133"/>
      <c r="G121" s="133"/>
    </row>
    <row r="122" spans="1:7" ht="27.95">
      <c r="A122" s="134" t="s">
        <v>1201</v>
      </c>
      <c r="B122" s="139" t="s">
        <v>1391</v>
      </c>
      <c r="C122" s="134" t="s">
        <v>1225</v>
      </c>
      <c r="D122" s="134" t="s">
        <v>1245</v>
      </c>
      <c r="E122" s="134" t="s">
        <v>1245</v>
      </c>
      <c r="F122" s="134" t="s">
        <v>1380</v>
      </c>
      <c r="G122" s="134" t="s">
        <v>1323</v>
      </c>
    </row>
    <row r="123" spans="1:7" ht="27.95">
      <c r="A123" s="134" t="s">
        <v>1201</v>
      </c>
      <c r="B123" s="139" t="s">
        <v>1392</v>
      </c>
      <c r="C123" s="134" t="s">
        <v>1225</v>
      </c>
      <c r="D123" s="134" t="s">
        <v>1245</v>
      </c>
      <c r="E123" s="134" t="s">
        <v>1245</v>
      </c>
      <c r="F123" s="134" t="s">
        <v>1380</v>
      </c>
      <c r="G123" s="134" t="s">
        <v>1361</v>
      </c>
    </row>
    <row r="124" spans="1:7" ht="15.6">
      <c r="A124" s="131" t="s">
        <v>1201</v>
      </c>
      <c r="B124" s="140" t="s">
        <v>1393</v>
      </c>
      <c r="C124" s="131" t="s">
        <v>1225</v>
      </c>
      <c r="D124" s="131" t="s">
        <v>1245</v>
      </c>
      <c r="E124" s="131" t="s">
        <v>1245</v>
      </c>
      <c r="F124" s="133"/>
      <c r="G124" s="133"/>
    </row>
    <row r="125" spans="1:7" ht="27.95">
      <c r="A125" s="134" t="s">
        <v>1201</v>
      </c>
      <c r="B125" s="139" t="s">
        <v>1394</v>
      </c>
      <c r="C125" s="134" t="s">
        <v>1225</v>
      </c>
      <c r="D125" s="134" t="s">
        <v>1245</v>
      </c>
      <c r="E125" s="134" t="s">
        <v>1245</v>
      </c>
      <c r="F125" s="134">
        <v>91</v>
      </c>
      <c r="G125" s="134" t="s">
        <v>1395</v>
      </c>
    </row>
    <row r="126" spans="1:7" ht="14.45">
      <c r="A126" s="134" t="s">
        <v>1201</v>
      </c>
      <c r="B126" s="139" t="s">
        <v>1396</v>
      </c>
      <c r="C126" s="134" t="s">
        <v>1225</v>
      </c>
      <c r="D126" s="134" t="s">
        <v>1245</v>
      </c>
      <c r="E126" s="134" t="s">
        <v>1245</v>
      </c>
      <c r="F126" s="134" t="s">
        <v>1397</v>
      </c>
      <c r="G126" s="134" t="s">
        <v>1361</v>
      </c>
    </row>
    <row r="127" spans="1:7" ht="30.95">
      <c r="A127" s="134" t="s">
        <v>1201</v>
      </c>
      <c r="B127" s="138" t="s">
        <v>1398</v>
      </c>
      <c r="C127" s="134" t="s">
        <v>1225</v>
      </c>
      <c r="D127" s="134" t="s">
        <v>1245</v>
      </c>
      <c r="E127" s="134" t="s">
        <v>1245</v>
      </c>
      <c r="F127" s="134" t="s">
        <v>1397</v>
      </c>
      <c r="G127" s="134" t="s">
        <v>1395</v>
      </c>
    </row>
    <row r="128" spans="1:7" ht="27.95">
      <c r="A128" s="134" t="s">
        <v>1201</v>
      </c>
      <c r="B128" s="139" t="s">
        <v>1399</v>
      </c>
      <c r="C128" s="134" t="s">
        <v>1225</v>
      </c>
      <c r="D128" s="134" t="s">
        <v>1245</v>
      </c>
      <c r="E128" s="134" t="s">
        <v>1245</v>
      </c>
      <c r="F128" s="134" t="s">
        <v>1397</v>
      </c>
      <c r="G128" s="134" t="s">
        <v>1361</v>
      </c>
    </row>
    <row r="129" spans="1:7" ht="15.6">
      <c r="A129" s="131" t="s">
        <v>1201</v>
      </c>
      <c r="B129" s="140" t="s">
        <v>1400</v>
      </c>
      <c r="C129" s="131" t="s">
        <v>1225</v>
      </c>
      <c r="D129" s="131" t="s">
        <v>1245</v>
      </c>
      <c r="E129" s="131" t="s">
        <v>1245</v>
      </c>
      <c r="F129" s="133"/>
      <c r="G129" s="133"/>
    </row>
    <row r="130" spans="1:7" ht="27.95">
      <c r="A130" s="134" t="s">
        <v>1201</v>
      </c>
      <c r="B130" s="139" t="s">
        <v>1401</v>
      </c>
      <c r="C130" s="134" t="s">
        <v>1225</v>
      </c>
      <c r="D130" s="134" t="s">
        <v>1245</v>
      </c>
      <c r="E130" s="134" t="s">
        <v>1245</v>
      </c>
      <c r="F130" s="134" t="s">
        <v>1397</v>
      </c>
      <c r="G130" s="134" t="s">
        <v>1395</v>
      </c>
    </row>
    <row r="131" spans="1:7" ht="14.45">
      <c r="A131" s="134" t="s">
        <v>1201</v>
      </c>
      <c r="B131" s="139" t="s">
        <v>1396</v>
      </c>
      <c r="C131" s="134" t="s">
        <v>1225</v>
      </c>
      <c r="D131" s="134" t="s">
        <v>1245</v>
      </c>
      <c r="E131" s="134" t="s">
        <v>1245</v>
      </c>
      <c r="F131" s="134" t="s">
        <v>1397</v>
      </c>
      <c r="G131" s="134" t="s">
        <v>1361</v>
      </c>
    </row>
    <row r="132" spans="1:7" ht="30.95">
      <c r="A132" s="134" t="s">
        <v>1201</v>
      </c>
      <c r="B132" s="138" t="s">
        <v>1402</v>
      </c>
      <c r="C132" s="134" t="s">
        <v>1225</v>
      </c>
      <c r="D132" s="134" t="s">
        <v>1245</v>
      </c>
      <c r="E132" s="134" t="s">
        <v>1245</v>
      </c>
      <c r="F132" s="134" t="s">
        <v>1397</v>
      </c>
      <c r="G132" s="134" t="s">
        <v>1395</v>
      </c>
    </row>
    <row r="133" spans="1:7" ht="27.95">
      <c r="A133" s="134" t="s">
        <v>1201</v>
      </c>
      <c r="B133" s="139" t="s">
        <v>1399</v>
      </c>
      <c r="C133" s="134" t="s">
        <v>1225</v>
      </c>
      <c r="D133" s="134" t="s">
        <v>1245</v>
      </c>
      <c r="E133" s="134" t="s">
        <v>1245</v>
      </c>
      <c r="F133" s="134" t="s">
        <v>1397</v>
      </c>
      <c r="G133" s="134" t="s">
        <v>1361</v>
      </c>
    </row>
    <row r="134" spans="1:7" ht="15.6">
      <c r="A134" s="131" t="s">
        <v>1201</v>
      </c>
      <c r="B134" s="140" t="s">
        <v>1403</v>
      </c>
      <c r="C134" s="131" t="s">
        <v>1225</v>
      </c>
      <c r="D134" s="131" t="s">
        <v>1245</v>
      </c>
      <c r="E134" s="131" t="s">
        <v>1245</v>
      </c>
      <c r="F134" s="133"/>
      <c r="G134" s="133"/>
    </row>
    <row r="135" spans="1:7" ht="27.95">
      <c r="A135" s="134" t="s">
        <v>1201</v>
      </c>
      <c r="B135" s="139" t="s">
        <v>1404</v>
      </c>
      <c r="C135" s="134" t="s">
        <v>1225</v>
      </c>
      <c r="D135" s="134" t="s">
        <v>1245</v>
      </c>
      <c r="E135" s="134" t="s">
        <v>1245</v>
      </c>
      <c r="F135" s="134" t="s">
        <v>1397</v>
      </c>
      <c r="G135" s="134" t="s">
        <v>1395</v>
      </c>
    </row>
    <row r="136" spans="1:7" ht="14.45">
      <c r="A136" s="134" t="s">
        <v>1201</v>
      </c>
      <c r="B136" s="139" t="s">
        <v>1396</v>
      </c>
      <c r="C136" s="134" t="s">
        <v>1225</v>
      </c>
      <c r="D136" s="134" t="s">
        <v>1245</v>
      </c>
      <c r="E136" s="134" t="s">
        <v>1245</v>
      </c>
      <c r="F136" s="134" t="s">
        <v>1397</v>
      </c>
      <c r="G136" s="134" t="s">
        <v>1361</v>
      </c>
    </row>
    <row r="137" spans="1:7" ht="30.95">
      <c r="A137" s="134" t="s">
        <v>1201</v>
      </c>
      <c r="B137" s="138" t="s">
        <v>1405</v>
      </c>
      <c r="C137" s="134" t="s">
        <v>1225</v>
      </c>
      <c r="D137" s="134" t="s">
        <v>1245</v>
      </c>
      <c r="E137" s="134" t="s">
        <v>1245</v>
      </c>
      <c r="F137" s="134" t="s">
        <v>1397</v>
      </c>
      <c r="G137" s="134" t="s">
        <v>1395</v>
      </c>
    </row>
    <row r="138" spans="1:7" ht="27.95">
      <c r="A138" s="134" t="s">
        <v>1201</v>
      </c>
      <c r="B138" s="139" t="s">
        <v>1399</v>
      </c>
      <c r="C138" s="134" t="s">
        <v>1225</v>
      </c>
      <c r="D138" s="134" t="s">
        <v>1245</v>
      </c>
      <c r="E138" s="134" t="s">
        <v>1245</v>
      </c>
      <c r="F138" s="134" t="s">
        <v>1397</v>
      </c>
      <c r="G138" s="134" t="s">
        <v>1361</v>
      </c>
    </row>
    <row r="139" spans="1:7" ht="15.6">
      <c r="A139" s="131" t="s">
        <v>1201</v>
      </c>
      <c r="B139" s="140" t="s">
        <v>1406</v>
      </c>
      <c r="C139" s="131" t="s">
        <v>1225</v>
      </c>
      <c r="D139" s="131" t="s">
        <v>1245</v>
      </c>
      <c r="E139" s="131" t="s">
        <v>1245</v>
      </c>
      <c r="F139" s="133"/>
      <c r="G139" s="133"/>
    </row>
    <row r="140" spans="1:7" ht="27.95">
      <c r="A140" s="134" t="s">
        <v>1201</v>
      </c>
      <c r="B140" s="139" t="s">
        <v>1407</v>
      </c>
      <c r="C140" s="134" t="s">
        <v>1225</v>
      </c>
      <c r="D140" s="134" t="s">
        <v>1245</v>
      </c>
      <c r="E140" s="134" t="s">
        <v>1245</v>
      </c>
      <c r="F140" s="134" t="s">
        <v>1397</v>
      </c>
      <c r="G140" s="134" t="s">
        <v>1395</v>
      </c>
    </row>
    <row r="141" spans="1:7" ht="14.45">
      <c r="A141" s="134" t="s">
        <v>1201</v>
      </c>
      <c r="B141" s="139" t="s">
        <v>1396</v>
      </c>
      <c r="C141" s="134" t="s">
        <v>1225</v>
      </c>
      <c r="D141" s="134" t="s">
        <v>1245</v>
      </c>
      <c r="E141" s="134" t="s">
        <v>1245</v>
      </c>
      <c r="F141" s="134" t="s">
        <v>1397</v>
      </c>
      <c r="G141" s="134" t="s">
        <v>1361</v>
      </c>
    </row>
    <row r="142" spans="1:7" ht="30.95">
      <c r="A142" s="134" t="s">
        <v>1201</v>
      </c>
      <c r="B142" s="138" t="s">
        <v>1408</v>
      </c>
      <c r="C142" s="134" t="s">
        <v>1225</v>
      </c>
      <c r="D142" s="134" t="s">
        <v>1245</v>
      </c>
      <c r="E142" s="134" t="s">
        <v>1245</v>
      </c>
      <c r="F142" s="134" t="s">
        <v>1397</v>
      </c>
      <c r="G142" s="134" t="s">
        <v>1395</v>
      </c>
    </row>
    <row r="143" spans="1:7" ht="27.95">
      <c r="A143" s="134" t="s">
        <v>1201</v>
      </c>
      <c r="B143" s="139" t="s">
        <v>1399</v>
      </c>
      <c r="C143" s="134" t="s">
        <v>1225</v>
      </c>
      <c r="D143" s="134" t="s">
        <v>1245</v>
      </c>
      <c r="E143" s="134" t="s">
        <v>1245</v>
      </c>
      <c r="F143" s="134" t="s">
        <v>1397</v>
      </c>
      <c r="G143" s="134" t="s">
        <v>1361</v>
      </c>
    </row>
    <row r="144" spans="1:7" ht="15.6">
      <c r="A144" s="131" t="s">
        <v>1201</v>
      </c>
      <c r="B144" s="140" t="s">
        <v>1409</v>
      </c>
      <c r="C144" s="131" t="s">
        <v>1225</v>
      </c>
      <c r="D144" s="131" t="s">
        <v>1245</v>
      </c>
      <c r="E144" s="131" t="s">
        <v>1245</v>
      </c>
      <c r="F144" s="133"/>
      <c r="G144" s="133"/>
    </row>
    <row r="145" spans="1:7" ht="27.95">
      <c r="A145" s="134" t="s">
        <v>1201</v>
      </c>
      <c r="B145" s="139" t="s">
        <v>1410</v>
      </c>
      <c r="C145" s="134" t="s">
        <v>1225</v>
      </c>
      <c r="D145" s="134" t="s">
        <v>1245</v>
      </c>
      <c r="E145" s="134" t="s">
        <v>1245</v>
      </c>
      <c r="F145" s="134" t="s">
        <v>1397</v>
      </c>
      <c r="G145" s="134" t="s">
        <v>1395</v>
      </c>
    </row>
    <row r="146" spans="1:7" ht="14.45">
      <c r="A146" s="134" t="s">
        <v>1201</v>
      </c>
      <c r="B146" s="139" t="s">
        <v>1396</v>
      </c>
      <c r="C146" s="134" t="s">
        <v>1225</v>
      </c>
      <c r="D146" s="134" t="s">
        <v>1245</v>
      </c>
      <c r="E146" s="134" t="s">
        <v>1245</v>
      </c>
      <c r="F146" s="134" t="s">
        <v>1397</v>
      </c>
      <c r="G146" s="134" t="s">
        <v>1361</v>
      </c>
    </row>
    <row r="147" spans="1:7" ht="30.95">
      <c r="A147" s="134" t="s">
        <v>1201</v>
      </c>
      <c r="B147" s="138" t="s">
        <v>1411</v>
      </c>
      <c r="C147" s="134" t="s">
        <v>1225</v>
      </c>
      <c r="D147" s="134" t="s">
        <v>1245</v>
      </c>
      <c r="E147" s="134" t="s">
        <v>1245</v>
      </c>
      <c r="F147" s="134" t="s">
        <v>1397</v>
      </c>
      <c r="G147" s="134" t="s">
        <v>1395</v>
      </c>
    </row>
    <row r="148" spans="1:7" ht="27.95">
      <c r="A148" s="134" t="s">
        <v>1201</v>
      </c>
      <c r="B148" s="139" t="s">
        <v>1399</v>
      </c>
      <c r="C148" s="134" t="s">
        <v>1225</v>
      </c>
      <c r="D148" s="134" t="s">
        <v>1245</v>
      </c>
      <c r="E148" s="134" t="s">
        <v>1245</v>
      </c>
      <c r="F148" s="134" t="s">
        <v>1397</v>
      </c>
      <c r="G148" s="134" t="s">
        <v>1361</v>
      </c>
    </row>
    <row r="149" spans="1:7" ht="15.6">
      <c r="A149" s="131" t="s">
        <v>1201</v>
      </c>
      <c r="B149" s="140" t="s">
        <v>1412</v>
      </c>
      <c r="C149" s="131" t="s">
        <v>1225</v>
      </c>
      <c r="D149" s="131" t="s">
        <v>1245</v>
      </c>
      <c r="E149" s="131" t="s">
        <v>1245</v>
      </c>
      <c r="F149" s="133"/>
      <c r="G149" s="133"/>
    </row>
    <row r="150" spans="1:7" ht="27.95">
      <c r="A150" s="134" t="s">
        <v>1201</v>
      </c>
      <c r="B150" s="139" t="s">
        <v>1413</v>
      </c>
      <c r="C150" s="134" t="s">
        <v>1225</v>
      </c>
      <c r="D150" s="134" t="s">
        <v>1245</v>
      </c>
      <c r="E150" s="134" t="s">
        <v>1245</v>
      </c>
      <c r="F150" s="134" t="s">
        <v>1397</v>
      </c>
      <c r="G150" s="134" t="s">
        <v>1395</v>
      </c>
    </row>
    <row r="151" spans="1:7" ht="14.45">
      <c r="A151" s="134" t="s">
        <v>1201</v>
      </c>
      <c r="B151" s="139" t="s">
        <v>1396</v>
      </c>
      <c r="C151" s="134" t="s">
        <v>1225</v>
      </c>
      <c r="D151" s="134" t="s">
        <v>1245</v>
      </c>
      <c r="E151" s="134" t="s">
        <v>1245</v>
      </c>
      <c r="F151" s="134" t="s">
        <v>1397</v>
      </c>
      <c r="G151" s="134" t="s">
        <v>1361</v>
      </c>
    </row>
    <row r="152" spans="1:7" ht="30.95">
      <c r="A152" s="134" t="s">
        <v>1201</v>
      </c>
      <c r="B152" s="138" t="s">
        <v>1414</v>
      </c>
      <c r="C152" s="134" t="s">
        <v>1225</v>
      </c>
      <c r="D152" s="134" t="s">
        <v>1245</v>
      </c>
      <c r="E152" s="134" t="s">
        <v>1245</v>
      </c>
      <c r="F152" s="134" t="s">
        <v>1397</v>
      </c>
      <c r="G152" s="134" t="s">
        <v>1395</v>
      </c>
    </row>
    <row r="153" spans="1:7" ht="27.95">
      <c r="A153" s="134" t="s">
        <v>1201</v>
      </c>
      <c r="B153" s="139" t="s">
        <v>1399</v>
      </c>
      <c r="C153" s="134" t="s">
        <v>1225</v>
      </c>
      <c r="D153" s="134" t="s">
        <v>1245</v>
      </c>
      <c r="E153" s="134" t="s">
        <v>1245</v>
      </c>
      <c r="F153" s="134" t="s">
        <v>1397</v>
      </c>
      <c r="G153" s="134" t="s">
        <v>1361</v>
      </c>
    </row>
    <row r="154" spans="1:7" ht="15.6">
      <c r="A154" s="131" t="s">
        <v>1201</v>
      </c>
      <c r="B154" s="140" t="s">
        <v>1415</v>
      </c>
      <c r="C154" s="131" t="s">
        <v>1225</v>
      </c>
      <c r="D154" s="131" t="s">
        <v>1416</v>
      </c>
      <c r="E154" s="131" t="s">
        <v>1416</v>
      </c>
      <c r="F154" s="133"/>
      <c r="G154" s="133"/>
    </row>
    <row r="155" spans="1:7" ht="27.95">
      <c r="A155" s="134" t="s">
        <v>1201</v>
      </c>
      <c r="B155" s="139" t="s">
        <v>1417</v>
      </c>
      <c r="C155" s="134" t="s">
        <v>1225</v>
      </c>
      <c r="D155" s="134" t="s">
        <v>1416</v>
      </c>
      <c r="E155" s="134" t="s">
        <v>1416</v>
      </c>
      <c r="F155" s="134">
        <v>109</v>
      </c>
      <c r="G155" s="134" t="s">
        <v>1395</v>
      </c>
    </row>
    <row r="156" spans="1:7" ht="14.45">
      <c r="A156" s="134" t="s">
        <v>1201</v>
      </c>
      <c r="B156" s="139" t="s">
        <v>1396</v>
      </c>
      <c r="C156" s="134" t="s">
        <v>1225</v>
      </c>
      <c r="D156" s="134" t="s">
        <v>1416</v>
      </c>
      <c r="E156" s="134" t="s">
        <v>1416</v>
      </c>
      <c r="F156" s="134" t="s">
        <v>1418</v>
      </c>
      <c r="G156" s="134" t="s">
        <v>1361</v>
      </c>
    </row>
    <row r="157" spans="1:7" ht="30.95">
      <c r="A157" s="134" t="s">
        <v>1201</v>
      </c>
      <c r="B157" s="138" t="s">
        <v>1419</v>
      </c>
      <c r="C157" s="134" t="s">
        <v>1225</v>
      </c>
      <c r="D157" s="134" t="s">
        <v>1416</v>
      </c>
      <c r="E157" s="134" t="s">
        <v>1416</v>
      </c>
      <c r="F157" s="134" t="s">
        <v>1418</v>
      </c>
      <c r="G157" s="134" t="s">
        <v>1395</v>
      </c>
    </row>
    <row r="158" spans="1:7" ht="27.95">
      <c r="A158" s="134" t="s">
        <v>1201</v>
      </c>
      <c r="B158" s="139" t="s">
        <v>1399</v>
      </c>
      <c r="C158" s="134" t="s">
        <v>1225</v>
      </c>
      <c r="D158" s="134" t="s">
        <v>1416</v>
      </c>
      <c r="E158" s="134" t="s">
        <v>1416</v>
      </c>
      <c r="F158" s="134" t="s">
        <v>1418</v>
      </c>
      <c r="G158" s="134" t="s">
        <v>1361</v>
      </c>
    </row>
    <row r="159" spans="1:7" ht="15.6">
      <c r="A159" s="131" t="s">
        <v>1201</v>
      </c>
      <c r="B159" s="140" t="s">
        <v>1420</v>
      </c>
      <c r="C159" s="131" t="s">
        <v>1225</v>
      </c>
      <c r="D159" s="131" t="s">
        <v>1416</v>
      </c>
      <c r="E159" s="131" t="s">
        <v>1416</v>
      </c>
      <c r="F159" s="133"/>
      <c r="G159" s="133"/>
    </row>
    <row r="160" spans="1:7" ht="27.95">
      <c r="A160" s="134" t="s">
        <v>1201</v>
      </c>
      <c r="B160" s="139" t="s">
        <v>1421</v>
      </c>
      <c r="C160" s="134" t="s">
        <v>1225</v>
      </c>
      <c r="D160" s="134" t="s">
        <v>1416</v>
      </c>
      <c r="E160" s="134" t="s">
        <v>1416</v>
      </c>
      <c r="F160" s="134" t="s">
        <v>1418</v>
      </c>
      <c r="G160" s="134" t="s">
        <v>1395</v>
      </c>
    </row>
    <row r="161" spans="1:7" ht="14.45">
      <c r="A161" s="134" t="s">
        <v>1201</v>
      </c>
      <c r="B161" s="139" t="s">
        <v>1396</v>
      </c>
      <c r="C161" s="134" t="s">
        <v>1225</v>
      </c>
      <c r="D161" s="134" t="s">
        <v>1416</v>
      </c>
      <c r="E161" s="134" t="s">
        <v>1416</v>
      </c>
      <c r="F161" s="134" t="s">
        <v>1418</v>
      </c>
      <c r="G161" s="134" t="s">
        <v>1361</v>
      </c>
    </row>
    <row r="162" spans="1:7" ht="30.95">
      <c r="A162" s="134" t="s">
        <v>1201</v>
      </c>
      <c r="B162" s="138" t="s">
        <v>1422</v>
      </c>
      <c r="C162" s="134" t="s">
        <v>1225</v>
      </c>
      <c r="D162" s="134" t="s">
        <v>1416</v>
      </c>
      <c r="E162" s="134" t="s">
        <v>1416</v>
      </c>
      <c r="F162" s="134" t="s">
        <v>1418</v>
      </c>
      <c r="G162" s="134" t="s">
        <v>1395</v>
      </c>
    </row>
    <row r="163" spans="1:7" ht="27.95">
      <c r="A163" s="134" t="s">
        <v>1201</v>
      </c>
      <c r="B163" s="139" t="s">
        <v>1399</v>
      </c>
      <c r="C163" s="134" t="s">
        <v>1225</v>
      </c>
      <c r="D163" s="134" t="s">
        <v>1416</v>
      </c>
      <c r="E163" s="134" t="s">
        <v>1416</v>
      </c>
      <c r="F163" s="134" t="s">
        <v>1418</v>
      </c>
      <c r="G163" s="134" t="s">
        <v>1361</v>
      </c>
    </row>
    <row r="164" spans="1:7" ht="15.6">
      <c r="A164" s="131" t="s">
        <v>1201</v>
      </c>
      <c r="B164" s="140" t="s">
        <v>1423</v>
      </c>
      <c r="C164" s="131" t="s">
        <v>1225</v>
      </c>
      <c r="D164" s="131" t="s">
        <v>1416</v>
      </c>
      <c r="E164" s="131" t="s">
        <v>1416</v>
      </c>
      <c r="F164" s="133"/>
      <c r="G164" s="133"/>
    </row>
    <row r="165" spans="1:7" ht="27.95">
      <c r="A165" s="134" t="s">
        <v>1201</v>
      </c>
      <c r="B165" s="139" t="s">
        <v>1424</v>
      </c>
      <c r="C165" s="134" t="s">
        <v>1225</v>
      </c>
      <c r="D165" s="134" t="s">
        <v>1416</v>
      </c>
      <c r="E165" s="134" t="s">
        <v>1416</v>
      </c>
      <c r="F165" s="134" t="s">
        <v>1418</v>
      </c>
      <c r="G165" s="134" t="s">
        <v>1395</v>
      </c>
    </row>
    <row r="166" spans="1:7" ht="14.45">
      <c r="A166" s="134" t="s">
        <v>1201</v>
      </c>
      <c r="B166" s="139" t="s">
        <v>1396</v>
      </c>
      <c r="C166" s="134" t="s">
        <v>1225</v>
      </c>
      <c r="D166" s="134" t="s">
        <v>1416</v>
      </c>
      <c r="E166" s="134" t="s">
        <v>1416</v>
      </c>
      <c r="F166" s="134" t="s">
        <v>1418</v>
      </c>
      <c r="G166" s="134" t="s">
        <v>1361</v>
      </c>
    </row>
    <row r="167" spans="1:7" ht="30.95">
      <c r="A167" s="134" t="s">
        <v>1201</v>
      </c>
      <c r="B167" s="138" t="s">
        <v>1425</v>
      </c>
      <c r="C167" s="134" t="s">
        <v>1225</v>
      </c>
      <c r="D167" s="134" t="s">
        <v>1416</v>
      </c>
      <c r="E167" s="134" t="s">
        <v>1416</v>
      </c>
      <c r="F167" s="134" t="s">
        <v>1418</v>
      </c>
      <c r="G167" s="134" t="s">
        <v>1395</v>
      </c>
    </row>
    <row r="168" spans="1:7" ht="27.95">
      <c r="A168" s="134" t="s">
        <v>1201</v>
      </c>
      <c r="B168" s="139" t="s">
        <v>1399</v>
      </c>
      <c r="C168" s="134" t="s">
        <v>1225</v>
      </c>
      <c r="D168" s="134" t="s">
        <v>1416</v>
      </c>
      <c r="E168" s="134" t="s">
        <v>1416</v>
      </c>
      <c r="F168" s="134" t="s">
        <v>1418</v>
      </c>
      <c r="G168" s="134" t="s">
        <v>1361</v>
      </c>
    </row>
    <row r="169" spans="1:7" ht="15.6">
      <c r="A169" s="131" t="s">
        <v>1201</v>
      </c>
      <c r="B169" s="140" t="s">
        <v>1426</v>
      </c>
      <c r="C169" s="131" t="s">
        <v>1225</v>
      </c>
      <c r="D169" s="131" t="s">
        <v>1416</v>
      </c>
      <c r="E169" s="131" t="s">
        <v>1416</v>
      </c>
      <c r="F169" s="133"/>
      <c r="G169" s="133"/>
    </row>
    <row r="170" spans="1:7" ht="27.95">
      <c r="A170" s="134" t="s">
        <v>1201</v>
      </c>
      <c r="B170" s="139" t="s">
        <v>1427</v>
      </c>
      <c r="C170" s="134" t="s">
        <v>1225</v>
      </c>
      <c r="D170" s="134" t="s">
        <v>1416</v>
      </c>
      <c r="E170" s="134" t="s">
        <v>1416</v>
      </c>
      <c r="F170" s="134" t="s">
        <v>1418</v>
      </c>
      <c r="G170" s="134" t="s">
        <v>1395</v>
      </c>
    </row>
    <row r="171" spans="1:7" ht="14.45">
      <c r="A171" s="134" t="s">
        <v>1201</v>
      </c>
      <c r="B171" s="139" t="s">
        <v>1396</v>
      </c>
      <c r="C171" s="134" t="s">
        <v>1225</v>
      </c>
      <c r="D171" s="134" t="s">
        <v>1416</v>
      </c>
      <c r="E171" s="134" t="s">
        <v>1416</v>
      </c>
      <c r="F171" s="134" t="s">
        <v>1418</v>
      </c>
      <c r="G171" s="134" t="s">
        <v>1361</v>
      </c>
    </row>
    <row r="172" spans="1:7" ht="30.95">
      <c r="A172" s="134" t="s">
        <v>1201</v>
      </c>
      <c r="B172" s="138" t="s">
        <v>1428</v>
      </c>
      <c r="C172" s="134" t="s">
        <v>1225</v>
      </c>
      <c r="D172" s="134" t="s">
        <v>1416</v>
      </c>
      <c r="E172" s="134" t="s">
        <v>1416</v>
      </c>
      <c r="F172" s="134" t="s">
        <v>1418</v>
      </c>
      <c r="G172" s="134" t="s">
        <v>1395</v>
      </c>
    </row>
    <row r="173" spans="1:7" ht="27.95">
      <c r="A173" s="134" t="s">
        <v>1201</v>
      </c>
      <c r="B173" s="139" t="s">
        <v>1399</v>
      </c>
      <c r="C173" s="134" t="s">
        <v>1225</v>
      </c>
      <c r="D173" s="134" t="s">
        <v>1416</v>
      </c>
      <c r="E173" s="134" t="s">
        <v>1416</v>
      </c>
      <c r="F173" s="134" t="s">
        <v>1418</v>
      </c>
      <c r="G173" s="134" t="s">
        <v>1361</v>
      </c>
    </row>
    <row r="174" spans="1:7" ht="15.6">
      <c r="A174" s="131" t="s">
        <v>1201</v>
      </c>
      <c r="B174" s="140" t="s">
        <v>1429</v>
      </c>
      <c r="C174" s="131" t="s">
        <v>1225</v>
      </c>
      <c r="D174" s="131" t="s">
        <v>1416</v>
      </c>
      <c r="E174" s="131" t="s">
        <v>1416</v>
      </c>
      <c r="F174" s="133"/>
      <c r="G174" s="133"/>
    </row>
    <row r="175" spans="1:7" ht="27.95">
      <c r="A175" s="134" t="s">
        <v>1201</v>
      </c>
      <c r="B175" s="139" t="s">
        <v>1430</v>
      </c>
      <c r="C175" s="134" t="s">
        <v>1225</v>
      </c>
      <c r="D175" s="134" t="s">
        <v>1416</v>
      </c>
      <c r="E175" s="134" t="s">
        <v>1416</v>
      </c>
      <c r="F175" s="134" t="s">
        <v>1418</v>
      </c>
      <c r="G175" s="134" t="s">
        <v>1395</v>
      </c>
    </row>
    <row r="176" spans="1:7" ht="14.45">
      <c r="A176" s="134" t="s">
        <v>1201</v>
      </c>
      <c r="B176" s="139" t="s">
        <v>1396</v>
      </c>
      <c r="C176" s="134" t="s">
        <v>1225</v>
      </c>
      <c r="D176" s="134" t="s">
        <v>1416</v>
      </c>
      <c r="E176" s="134" t="s">
        <v>1416</v>
      </c>
      <c r="F176" s="134" t="s">
        <v>1418</v>
      </c>
      <c r="G176" s="134" t="s">
        <v>1361</v>
      </c>
    </row>
    <row r="177" spans="1:7" ht="30.95">
      <c r="A177" s="134" t="s">
        <v>1201</v>
      </c>
      <c r="B177" s="138" t="s">
        <v>1431</v>
      </c>
      <c r="C177" s="134" t="s">
        <v>1225</v>
      </c>
      <c r="D177" s="134" t="s">
        <v>1416</v>
      </c>
      <c r="E177" s="134" t="s">
        <v>1416</v>
      </c>
      <c r="F177" s="134" t="s">
        <v>1418</v>
      </c>
      <c r="G177" s="134" t="s">
        <v>1395</v>
      </c>
    </row>
    <row r="178" spans="1:7" ht="27.95">
      <c r="A178" s="134" t="s">
        <v>1201</v>
      </c>
      <c r="B178" s="139" t="s">
        <v>1399</v>
      </c>
      <c r="C178" s="134" t="s">
        <v>1225</v>
      </c>
      <c r="D178" s="134" t="s">
        <v>1416</v>
      </c>
      <c r="E178" s="134" t="s">
        <v>1416</v>
      </c>
      <c r="F178" s="134" t="s">
        <v>1418</v>
      </c>
      <c r="G178" s="134" t="s">
        <v>1361</v>
      </c>
    </row>
    <row r="179" spans="1:7" ht="14.45">
      <c r="A179" s="134" t="s">
        <v>1201</v>
      </c>
      <c r="B179" s="139" t="s">
        <v>1432</v>
      </c>
      <c r="C179" s="139" t="s">
        <v>1281</v>
      </c>
      <c r="D179" s="134" t="s">
        <v>1433</v>
      </c>
      <c r="E179" s="134" t="s">
        <v>1434</v>
      </c>
      <c r="F179" s="134">
        <v>176</v>
      </c>
      <c r="G179" s="134" t="s">
        <v>1304</v>
      </c>
    </row>
    <row r="180" spans="1:7" ht="14.45">
      <c r="A180" s="134" t="s">
        <v>1201</v>
      </c>
      <c r="B180" s="139" t="s">
        <v>1435</v>
      </c>
      <c r="C180" s="139" t="s">
        <v>1281</v>
      </c>
      <c r="D180" s="134" t="s">
        <v>1436</v>
      </c>
      <c r="E180" s="134" t="s">
        <v>1247</v>
      </c>
      <c r="F180" s="134">
        <v>177</v>
      </c>
      <c r="G180" s="134" t="s">
        <v>1304</v>
      </c>
    </row>
    <row r="181" spans="1:7" ht="14.45">
      <c r="A181" s="134" t="s">
        <v>1201</v>
      </c>
      <c r="B181" s="139" t="s">
        <v>1437</v>
      </c>
      <c r="C181" s="139" t="s">
        <v>1220</v>
      </c>
      <c r="D181" s="134" t="s">
        <v>1438</v>
      </c>
      <c r="E181" s="134" t="s">
        <v>1439</v>
      </c>
      <c r="F181" s="134">
        <v>178</v>
      </c>
      <c r="G181" s="134" t="s">
        <v>1304</v>
      </c>
    </row>
    <row r="182" spans="1:7" ht="14.45">
      <c r="A182" s="134" t="s">
        <v>1201</v>
      </c>
      <c r="B182" s="139" t="s">
        <v>1440</v>
      </c>
      <c r="C182" s="139" t="s">
        <v>1441</v>
      </c>
      <c r="D182" s="134" t="s">
        <v>1253</v>
      </c>
      <c r="E182" s="134" t="s">
        <v>1442</v>
      </c>
      <c r="F182" s="134">
        <v>179</v>
      </c>
      <c r="G182" s="134" t="s">
        <v>1304</v>
      </c>
    </row>
    <row r="183" spans="1:7" ht="14.45">
      <c r="A183" s="131" t="s">
        <v>1201</v>
      </c>
      <c r="B183" s="132" t="s">
        <v>1443</v>
      </c>
      <c r="C183" s="131" t="s">
        <v>1444</v>
      </c>
      <c r="D183" s="131" t="s">
        <v>1243</v>
      </c>
      <c r="E183" s="131" t="s">
        <v>85</v>
      </c>
      <c r="F183" s="133"/>
      <c r="G183" s="133"/>
    </row>
    <row r="184" spans="1:7" ht="14.45">
      <c r="A184" s="134" t="s">
        <v>1201</v>
      </c>
      <c r="B184" s="139" t="s">
        <v>1445</v>
      </c>
      <c r="C184" s="139" t="s">
        <v>1446</v>
      </c>
      <c r="D184" s="134" t="s">
        <v>1243</v>
      </c>
      <c r="E184" s="134" t="s">
        <v>1439</v>
      </c>
      <c r="F184" s="134" t="s">
        <v>1447</v>
      </c>
      <c r="G184" s="134" t="s">
        <v>1448</v>
      </c>
    </row>
    <row r="185" spans="1:7" ht="14.45">
      <c r="A185" s="134" t="s">
        <v>1201</v>
      </c>
      <c r="B185" s="139" t="s">
        <v>1449</v>
      </c>
      <c r="C185" s="139" t="s">
        <v>1306</v>
      </c>
      <c r="D185" s="134" t="s">
        <v>1253</v>
      </c>
      <c r="E185" s="134" t="s">
        <v>1450</v>
      </c>
      <c r="F185" s="134">
        <v>182</v>
      </c>
      <c r="G185" s="134" t="s">
        <v>1323</v>
      </c>
    </row>
    <row r="186" spans="1:7" ht="14.45">
      <c r="A186" s="134" t="s">
        <v>1201</v>
      </c>
      <c r="B186" s="139" t="s">
        <v>1451</v>
      </c>
      <c r="C186" s="139" t="s">
        <v>1281</v>
      </c>
      <c r="D186" s="134" t="s">
        <v>1452</v>
      </c>
      <c r="E186" s="134" t="s">
        <v>1442</v>
      </c>
      <c r="F186" s="134">
        <v>183</v>
      </c>
      <c r="G186" s="134" t="s">
        <v>1453</v>
      </c>
    </row>
    <row r="187" spans="1:7" ht="30.95">
      <c r="A187" s="134" t="s">
        <v>1201</v>
      </c>
      <c r="B187" s="135" t="s">
        <v>1454</v>
      </c>
      <c r="C187" s="134" t="s">
        <v>1225</v>
      </c>
      <c r="D187" s="134" t="s">
        <v>85</v>
      </c>
      <c r="E187" s="134" t="s">
        <v>85</v>
      </c>
      <c r="F187" s="134">
        <v>184</v>
      </c>
      <c r="G187" s="134" t="s">
        <v>1294</v>
      </c>
    </row>
    <row r="188" spans="1:7" ht="15.6">
      <c r="A188" s="134" t="s">
        <v>1201</v>
      </c>
      <c r="B188" s="135" t="s">
        <v>1215</v>
      </c>
      <c r="C188" s="139" t="s">
        <v>1225</v>
      </c>
      <c r="D188" s="134" t="s">
        <v>87</v>
      </c>
      <c r="E188" s="134" t="s">
        <v>87</v>
      </c>
      <c r="F188" s="134">
        <v>185</v>
      </c>
      <c r="G188" s="134" t="s">
        <v>1294</v>
      </c>
    </row>
    <row r="189" spans="1:7" ht="15.6">
      <c r="A189" s="131" t="s">
        <v>1201</v>
      </c>
      <c r="B189" s="137" t="s">
        <v>1455</v>
      </c>
      <c r="C189" s="131" t="s">
        <v>1222</v>
      </c>
      <c r="D189" s="131" t="s">
        <v>1456</v>
      </c>
      <c r="E189" s="131" t="s">
        <v>89</v>
      </c>
      <c r="F189" s="133"/>
      <c r="G189" s="133"/>
    </row>
    <row r="190" spans="1:7" ht="14.45">
      <c r="A190" s="134" t="s">
        <v>1201</v>
      </c>
      <c r="B190" s="134" t="s">
        <v>1457</v>
      </c>
      <c r="C190" s="134" t="s">
        <v>1225</v>
      </c>
      <c r="D190" s="134" t="s">
        <v>1456</v>
      </c>
      <c r="E190" s="134" t="s">
        <v>1456</v>
      </c>
      <c r="F190" s="134">
        <v>186</v>
      </c>
      <c r="G190" s="134" t="s">
        <v>1224</v>
      </c>
    </row>
    <row r="191" spans="1:7" ht="14.45">
      <c r="A191" s="134" t="s">
        <v>1201</v>
      </c>
      <c r="B191" s="134" t="s">
        <v>1458</v>
      </c>
      <c r="C191" s="134" t="s">
        <v>1225</v>
      </c>
      <c r="D191" s="134" t="s">
        <v>1459</v>
      </c>
      <c r="E191" s="134" t="s">
        <v>1459</v>
      </c>
      <c r="F191" s="134">
        <v>188</v>
      </c>
      <c r="G191" s="134" t="s">
        <v>1224</v>
      </c>
    </row>
    <row r="192" spans="1:7" ht="14.45">
      <c r="A192" s="134" t="s">
        <v>1201</v>
      </c>
      <c r="B192" s="134" t="s">
        <v>1460</v>
      </c>
      <c r="C192" s="134" t="s">
        <v>1461</v>
      </c>
      <c r="D192" s="134" t="s">
        <v>1462</v>
      </c>
      <c r="E192" s="134" t="s">
        <v>1463</v>
      </c>
      <c r="F192" s="134">
        <v>189</v>
      </c>
      <c r="G192" s="134" t="s">
        <v>1224</v>
      </c>
    </row>
    <row r="193" spans="1:7" ht="14.45">
      <c r="A193" s="134" t="s">
        <v>1201</v>
      </c>
      <c r="B193" s="134" t="s">
        <v>1464</v>
      </c>
      <c r="C193" s="134" t="s">
        <v>1281</v>
      </c>
      <c r="D193" s="134" t="s">
        <v>1258</v>
      </c>
      <c r="E193" s="134" t="s">
        <v>1465</v>
      </c>
      <c r="F193" s="134">
        <v>190</v>
      </c>
      <c r="G193" s="134" t="s">
        <v>1224</v>
      </c>
    </row>
    <row r="194" spans="1:7" ht="15.6">
      <c r="A194" s="134" t="s">
        <v>1201</v>
      </c>
      <c r="B194" s="135" t="s">
        <v>1216</v>
      </c>
      <c r="C194" s="134" t="s">
        <v>1225</v>
      </c>
      <c r="D194" s="134" t="s">
        <v>89</v>
      </c>
      <c r="E194" s="134" t="s">
        <v>89</v>
      </c>
      <c r="F194" s="134">
        <v>191</v>
      </c>
      <c r="G194" s="134" t="s">
        <v>1294</v>
      </c>
    </row>
    <row r="195" spans="1:7" ht="15.6">
      <c r="A195" s="131" t="s">
        <v>1201</v>
      </c>
      <c r="B195" s="137" t="s">
        <v>1466</v>
      </c>
      <c r="C195" s="131" t="s">
        <v>1306</v>
      </c>
      <c r="D195" s="131" t="s">
        <v>1467</v>
      </c>
      <c r="E195" s="131" t="s">
        <v>91</v>
      </c>
      <c r="F195" s="133"/>
      <c r="G195" s="133"/>
    </row>
    <row r="196" spans="1:7" ht="15.6">
      <c r="A196" s="134" t="s">
        <v>1201</v>
      </c>
      <c r="B196" s="138" t="s">
        <v>1468</v>
      </c>
      <c r="C196" s="134" t="s">
        <v>1225</v>
      </c>
      <c r="D196" s="134" t="s">
        <v>1467</v>
      </c>
      <c r="E196" s="134" t="s">
        <v>1467</v>
      </c>
      <c r="F196" s="134">
        <v>192</v>
      </c>
      <c r="G196" s="134" t="s">
        <v>1304</v>
      </c>
    </row>
    <row r="197" spans="1:7" ht="15.6">
      <c r="A197" s="134" t="s">
        <v>1201</v>
      </c>
      <c r="B197" s="138" t="s">
        <v>1469</v>
      </c>
      <c r="C197" s="134" t="s">
        <v>1225</v>
      </c>
      <c r="D197" s="134" t="s">
        <v>1470</v>
      </c>
      <c r="E197" s="134" t="s">
        <v>1470</v>
      </c>
      <c r="F197" s="134">
        <v>194</v>
      </c>
      <c r="G197" s="134" t="s">
        <v>1304</v>
      </c>
    </row>
    <row r="198" spans="1:7" ht="15.6">
      <c r="A198" s="134" t="s">
        <v>1201</v>
      </c>
      <c r="B198" s="135" t="s">
        <v>1217</v>
      </c>
      <c r="C198" s="134" t="s">
        <v>1225</v>
      </c>
      <c r="D198" s="134" t="s">
        <v>91</v>
      </c>
      <c r="E198" s="134" t="s">
        <v>91</v>
      </c>
      <c r="F198" s="134">
        <v>195</v>
      </c>
      <c r="G198" s="134" t="s">
        <v>1304</v>
      </c>
    </row>
    <row r="199" spans="1:7" ht="15.6">
      <c r="A199" s="131" t="s">
        <v>1201</v>
      </c>
      <c r="B199" s="137" t="s">
        <v>1471</v>
      </c>
      <c r="C199" s="131" t="s">
        <v>1472</v>
      </c>
      <c r="D199" s="131" t="s">
        <v>1473</v>
      </c>
      <c r="E199" s="131" t="s">
        <v>1230</v>
      </c>
      <c r="F199" s="133"/>
      <c r="G199" s="133"/>
    </row>
    <row r="200" spans="1:7" ht="15.6">
      <c r="A200" s="134" t="s">
        <v>1201</v>
      </c>
      <c r="B200" s="138" t="s">
        <v>1474</v>
      </c>
      <c r="C200" s="134" t="s">
        <v>1472</v>
      </c>
      <c r="D200" s="134" t="s">
        <v>1473</v>
      </c>
      <c r="E200" s="134" t="s">
        <v>1230</v>
      </c>
      <c r="F200" s="134">
        <v>196</v>
      </c>
      <c r="G200" s="134" t="s">
        <v>1304</v>
      </c>
    </row>
    <row r="201" spans="1:7" ht="15.6">
      <c r="A201" s="134" t="s">
        <v>1201</v>
      </c>
      <c r="B201" s="138" t="s">
        <v>1475</v>
      </c>
      <c r="C201" s="134" t="s">
        <v>1472</v>
      </c>
      <c r="D201" s="134" t="s">
        <v>1473</v>
      </c>
      <c r="E201" s="134" t="s">
        <v>1230</v>
      </c>
      <c r="F201" s="134" t="s">
        <v>1476</v>
      </c>
      <c r="G201" s="134" t="s">
        <v>1304</v>
      </c>
    </row>
    <row r="202" spans="1:7" ht="15.6">
      <c r="A202" s="131" t="s">
        <v>1201</v>
      </c>
      <c r="B202" s="137" t="s">
        <v>1477</v>
      </c>
      <c r="C202" s="131" t="s">
        <v>1441</v>
      </c>
      <c r="D202" s="131" t="s">
        <v>1478</v>
      </c>
      <c r="E202" s="131" t="s">
        <v>93</v>
      </c>
      <c r="F202" s="133"/>
      <c r="G202" s="133"/>
    </row>
    <row r="203" spans="1:7" ht="15.6">
      <c r="A203" s="134" t="s">
        <v>1201</v>
      </c>
      <c r="B203" s="138" t="s">
        <v>1479</v>
      </c>
      <c r="C203" s="134" t="s">
        <v>1225</v>
      </c>
      <c r="D203" s="134" t="s">
        <v>1478</v>
      </c>
      <c r="E203" s="134" t="s">
        <v>1478</v>
      </c>
      <c r="F203" s="134">
        <v>199</v>
      </c>
      <c r="G203" s="134" t="s">
        <v>1480</v>
      </c>
    </row>
    <row r="204" spans="1:7" ht="15.6">
      <c r="A204" s="134" t="s">
        <v>1201</v>
      </c>
      <c r="B204" s="138" t="s">
        <v>1481</v>
      </c>
      <c r="C204" s="134" t="s">
        <v>1225</v>
      </c>
      <c r="D204" s="134" t="s">
        <v>1268</v>
      </c>
      <c r="E204" s="134" t="s">
        <v>1268</v>
      </c>
      <c r="F204" s="134">
        <v>201</v>
      </c>
      <c r="G204" s="134" t="s">
        <v>1304</v>
      </c>
    </row>
    <row r="205" spans="1:7" ht="15.6">
      <c r="A205" s="134" t="s">
        <v>1201</v>
      </c>
      <c r="B205" s="138" t="s">
        <v>1482</v>
      </c>
      <c r="C205" s="134" t="s">
        <v>1225</v>
      </c>
      <c r="D205" s="134" t="s">
        <v>1483</v>
      </c>
      <c r="E205" s="134" t="s">
        <v>1483</v>
      </c>
      <c r="F205" s="134">
        <v>202</v>
      </c>
      <c r="G205" s="134" t="s">
        <v>1224</v>
      </c>
    </row>
    <row r="206" spans="1:7" ht="15.6">
      <c r="A206" s="134" t="s">
        <v>1201</v>
      </c>
      <c r="B206" s="138" t="s">
        <v>1484</v>
      </c>
      <c r="C206" s="134" t="s">
        <v>1225</v>
      </c>
      <c r="D206" s="134" t="s">
        <v>1485</v>
      </c>
      <c r="E206" s="134" t="s">
        <v>1485</v>
      </c>
      <c r="F206" s="134">
        <v>203</v>
      </c>
      <c r="G206" s="134" t="s">
        <v>1224</v>
      </c>
    </row>
    <row r="207" spans="1:7" ht="15.6">
      <c r="A207" s="134" t="s">
        <v>1201</v>
      </c>
      <c r="B207" s="135" t="s">
        <v>1218</v>
      </c>
      <c r="C207" s="134" t="s">
        <v>1225</v>
      </c>
      <c r="D207" s="134" t="s">
        <v>93</v>
      </c>
      <c r="E207" s="134" t="s">
        <v>93</v>
      </c>
      <c r="F207" s="134">
        <v>204</v>
      </c>
      <c r="G207" s="134" t="s">
        <v>1304</v>
      </c>
    </row>
  </sheetData>
  <pageMargins left="0.7" right="0.7" top="0.75" bottom="0.75" header="0.3" footer="0.3"/>
  <pageSetup orientation="portrait" r:id="rId1"/>
  <headerFooter>
    <oddFooter>&amp;C_x000D_&amp;1#&amp;"Calibri"&amp;9&amp;K000000 Classified - Internal Use</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12FAB-3926-42F4-9206-D2DF084A16C4}">
  <sheetPr codeName="Sheet8">
    <tabColor theme="1"/>
  </sheetPr>
  <dimension ref="A1:F15"/>
  <sheetViews>
    <sheetView showOutlineSymbols="0" zoomScale="55" zoomScaleNormal="55" workbookViewId="0">
      <selection activeCell="H53" sqref="H53:I59"/>
    </sheetView>
  </sheetViews>
  <sheetFormatPr defaultRowHeight="14.1"/>
  <cols>
    <col min="1" max="1" width="3" bestFit="1" customWidth="1"/>
    <col min="2" max="2" width="18.5" bestFit="1" customWidth="1"/>
    <col min="3" max="3" width="51.375" bestFit="1" customWidth="1"/>
    <col min="4" max="4" width="94.375" customWidth="1"/>
    <col min="5" max="5" width="10.5" customWidth="1"/>
  </cols>
  <sheetData>
    <row r="1" spans="1:6">
      <c r="A1" t="s">
        <v>1486</v>
      </c>
      <c r="B1" t="s">
        <v>1</v>
      </c>
      <c r="C1" t="s">
        <v>1487</v>
      </c>
      <c r="D1" t="s">
        <v>1488</v>
      </c>
      <c r="E1" t="s">
        <v>139</v>
      </c>
      <c r="F1" t="s">
        <v>4</v>
      </c>
    </row>
    <row r="2" spans="1:6" s="64" customFormat="1" ht="409.6" customHeight="1">
      <c r="A2" s="64">
        <v>1</v>
      </c>
      <c r="B2" s="64" t="s">
        <v>1489</v>
      </c>
      <c r="C2" s="64" t="s">
        <v>76</v>
      </c>
      <c r="E2" s="90">
        <v>45784</v>
      </c>
    </row>
    <row r="3" spans="1:6" s="64" customFormat="1" ht="333.95" customHeight="1">
      <c r="A3" s="64">
        <v>2</v>
      </c>
      <c r="B3" s="64" t="s">
        <v>1490</v>
      </c>
      <c r="C3" s="64" t="s">
        <v>78</v>
      </c>
      <c r="E3" s="90">
        <v>45791</v>
      </c>
    </row>
    <row r="4" spans="1:6" s="64" customFormat="1">
      <c r="A4" s="64">
        <v>3</v>
      </c>
      <c r="B4" s="64" t="s">
        <v>1491</v>
      </c>
      <c r="C4" s="64" t="s">
        <v>1492</v>
      </c>
      <c r="D4" s="64" t="s">
        <v>103</v>
      </c>
      <c r="E4" s="90">
        <v>45799</v>
      </c>
    </row>
    <row r="5" spans="1:6" s="64" customFormat="1"/>
    <row r="6" spans="1:6" s="64" customFormat="1"/>
    <row r="7" spans="1:6" s="64" customFormat="1"/>
    <row r="8" spans="1:6" s="64" customFormat="1"/>
    <row r="9" spans="1:6" s="64" customFormat="1"/>
    <row r="10" spans="1:6" s="64" customFormat="1"/>
    <row r="11" spans="1:6" s="64" customFormat="1"/>
    <row r="12" spans="1:6" s="64" customFormat="1"/>
    <row r="13" spans="1:6" s="64" customFormat="1"/>
    <row r="14" spans="1:6" s="64" customFormat="1"/>
    <row r="15" spans="1:6" s="64" customFormat="1"/>
  </sheetData>
  <pageMargins left="0.7" right="0.7" top="0.75" bottom="0.75" header="0.3" footer="0.3"/>
  <pageSetup orientation="portrait" r:id="rId1"/>
  <headerFooter>
    <oddFooter>&amp;C_x000D_&amp;1#&amp;"Calibri"&amp;9&amp;K000000 Classified - Internal Use</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402D7-CE69-4F37-AB27-03548EA28313}">
  <sheetPr codeName="Sheet21"/>
  <dimension ref="B2:J118"/>
  <sheetViews>
    <sheetView showOutlineSymbols="0" topLeftCell="A44" zoomScale="55" zoomScaleNormal="55" workbookViewId="0">
      <selection activeCell="C116" sqref="C116"/>
    </sheetView>
  </sheetViews>
  <sheetFormatPr defaultRowHeight="14.1"/>
  <cols>
    <col min="1" max="1" width="5.125" customWidth="1"/>
    <col min="2" max="2" width="8.625"/>
    <col min="3" max="3" width="24.75" bestFit="1" customWidth="1"/>
    <col min="4" max="4" width="24.125" bestFit="1" customWidth="1"/>
    <col min="5" max="5" width="12.125" bestFit="1" customWidth="1"/>
    <col min="6" max="6" width="16.125" bestFit="1" customWidth="1"/>
    <col min="7" max="7" width="9.375" customWidth="1"/>
    <col min="8" max="8" width="11.125" customWidth="1"/>
    <col min="9" max="9" width="10.5" customWidth="1"/>
    <col min="10" max="10" width="6.875" customWidth="1"/>
  </cols>
  <sheetData>
    <row r="2" spans="2:6" ht="14.45" thickBot="1">
      <c r="B2" s="86" t="s">
        <v>1493</v>
      </c>
    </row>
    <row r="3" spans="2:6" ht="14.45" thickBot="1">
      <c r="B3" s="83" t="s">
        <v>0</v>
      </c>
      <c r="C3" s="84" t="s">
        <v>1494</v>
      </c>
      <c r="D3" s="84" t="s">
        <v>1495</v>
      </c>
      <c r="E3" s="84" t="s">
        <v>1496</v>
      </c>
      <c r="F3" s="85" t="s">
        <v>4</v>
      </c>
    </row>
    <row r="4" spans="2:6">
      <c r="B4" s="5">
        <v>1</v>
      </c>
      <c r="C4" s="6" t="s">
        <v>1497</v>
      </c>
      <c r="D4" s="6" t="s">
        <v>1498</v>
      </c>
      <c r="E4" s="6" t="s">
        <v>1499</v>
      </c>
      <c r="F4" s="7"/>
    </row>
    <row r="5" spans="2:6">
      <c r="B5" s="8">
        <v>2</v>
      </c>
      <c r="C5" t="s">
        <v>857</v>
      </c>
      <c r="D5" t="s">
        <v>1500</v>
      </c>
      <c r="E5" t="s">
        <v>1501</v>
      </c>
      <c r="F5" s="9"/>
    </row>
    <row r="6" spans="2:6">
      <c r="B6" s="8">
        <v>3</v>
      </c>
      <c r="C6" t="s">
        <v>1502</v>
      </c>
      <c r="D6" t="s">
        <v>1503</v>
      </c>
      <c r="E6" t="s">
        <v>1501</v>
      </c>
      <c r="F6" s="9"/>
    </row>
    <row r="7" spans="2:6">
      <c r="B7" s="8">
        <v>4</v>
      </c>
      <c r="C7" t="s">
        <v>1504</v>
      </c>
      <c r="D7" t="s">
        <v>1505</v>
      </c>
      <c r="E7" t="s">
        <v>1501</v>
      </c>
      <c r="F7" s="9"/>
    </row>
    <row r="8" spans="2:6">
      <c r="B8" s="8">
        <v>5</v>
      </c>
      <c r="C8" t="s">
        <v>340</v>
      </c>
      <c r="D8" t="s">
        <v>1506</v>
      </c>
      <c r="E8" t="s">
        <v>1501</v>
      </c>
      <c r="F8" s="9"/>
    </row>
    <row r="9" spans="2:6">
      <c r="B9" s="8">
        <v>6</v>
      </c>
      <c r="C9" t="s">
        <v>1507</v>
      </c>
      <c r="D9" t="s">
        <v>1508</v>
      </c>
      <c r="E9" t="s">
        <v>1499</v>
      </c>
      <c r="F9" s="9"/>
    </row>
    <row r="10" spans="2:6">
      <c r="B10" s="8">
        <v>7</v>
      </c>
      <c r="C10" t="s">
        <v>1509</v>
      </c>
      <c r="D10" t="s">
        <v>1510</v>
      </c>
      <c r="E10" t="s">
        <v>1511</v>
      </c>
      <c r="F10" s="9"/>
    </row>
    <row r="11" spans="2:6">
      <c r="B11" s="8">
        <v>8</v>
      </c>
      <c r="C11" t="s">
        <v>1512</v>
      </c>
      <c r="D11" t="s">
        <v>1513</v>
      </c>
      <c r="E11" t="s">
        <v>1511</v>
      </c>
      <c r="F11" s="9"/>
    </row>
    <row r="12" spans="2:6">
      <c r="B12" s="8">
        <v>9</v>
      </c>
      <c r="C12" t="s">
        <v>1514</v>
      </c>
      <c r="D12" t="s">
        <v>1515</v>
      </c>
      <c r="E12" t="s">
        <v>1499</v>
      </c>
      <c r="F12" s="9"/>
    </row>
    <row r="13" spans="2:6">
      <c r="B13" s="8">
        <v>10</v>
      </c>
      <c r="C13" t="s">
        <v>285</v>
      </c>
      <c r="D13" t="s">
        <v>1516</v>
      </c>
      <c r="E13" t="s">
        <v>1499</v>
      </c>
      <c r="F13" s="9"/>
    </row>
    <row r="14" spans="2:6">
      <c r="B14" s="8">
        <v>11</v>
      </c>
      <c r="C14" t="s">
        <v>1517</v>
      </c>
      <c r="D14" t="s">
        <v>1518</v>
      </c>
      <c r="E14" t="s">
        <v>1499</v>
      </c>
      <c r="F14" s="9"/>
    </row>
    <row r="15" spans="2:6">
      <c r="B15" s="8">
        <v>12</v>
      </c>
      <c r="C15" t="s">
        <v>1202</v>
      </c>
      <c r="D15" t="s">
        <v>103</v>
      </c>
      <c r="E15" t="s">
        <v>103</v>
      </c>
      <c r="F15" s="9" t="s">
        <v>1519</v>
      </c>
    </row>
    <row r="16" spans="2:6">
      <c r="B16" s="8">
        <v>13</v>
      </c>
      <c r="C16" t="s">
        <v>1520</v>
      </c>
      <c r="D16" t="s">
        <v>103</v>
      </c>
      <c r="E16" t="s">
        <v>103</v>
      </c>
      <c r="F16" s="9" t="s">
        <v>1521</v>
      </c>
    </row>
    <row r="17" spans="2:6">
      <c r="B17" s="8">
        <v>14</v>
      </c>
      <c r="C17" t="s">
        <v>244</v>
      </c>
      <c r="D17" t="s">
        <v>103</v>
      </c>
      <c r="E17" t="s">
        <v>103</v>
      </c>
      <c r="F17" s="9" t="s">
        <v>103</v>
      </c>
    </row>
    <row r="18" spans="2:6">
      <c r="B18" s="8">
        <v>15</v>
      </c>
      <c r="C18" t="s">
        <v>1522</v>
      </c>
      <c r="D18" t="s">
        <v>103</v>
      </c>
      <c r="E18" t="s">
        <v>103</v>
      </c>
      <c r="F18" s="9" t="s">
        <v>103</v>
      </c>
    </row>
    <row r="19" spans="2:6">
      <c r="B19" s="8">
        <v>16</v>
      </c>
      <c r="C19" t="s">
        <v>1523</v>
      </c>
      <c r="D19" t="s">
        <v>103</v>
      </c>
      <c r="E19" t="s">
        <v>103</v>
      </c>
      <c r="F19" s="9" t="s">
        <v>103</v>
      </c>
    </row>
    <row r="20" spans="2:6">
      <c r="B20" s="8">
        <v>17</v>
      </c>
      <c r="C20" t="s">
        <v>1524</v>
      </c>
      <c r="D20" t="s">
        <v>103</v>
      </c>
      <c r="E20" t="s">
        <v>103</v>
      </c>
      <c r="F20" s="9" t="s">
        <v>103</v>
      </c>
    </row>
    <row r="21" spans="2:6" ht="14.45" thickBot="1">
      <c r="B21" s="10">
        <v>18</v>
      </c>
      <c r="C21" s="11" t="s">
        <v>1525</v>
      </c>
      <c r="D21" s="11" t="s">
        <v>103</v>
      </c>
      <c r="E21" s="11" t="s">
        <v>103</v>
      </c>
      <c r="F21" s="12" t="s">
        <v>103</v>
      </c>
    </row>
    <row r="24" spans="2:6">
      <c r="B24" s="86" t="s">
        <v>1526</v>
      </c>
    </row>
    <row r="25" spans="2:6">
      <c r="B25" s="86"/>
    </row>
    <row r="26" spans="2:6">
      <c r="B26" s="13" t="s">
        <v>1527</v>
      </c>
    </row>
    <row r="27" spans="2:6">
      <c r="B27" t="s">
        <v>1528</v>
      </c>
      <c r="C27" s="397"/>
      <c r="D27" s="397"/>
      <c r="E27" s="397"/>
    </row>
    <row r="28" spans="2:6">
      <c r="B28" s="398" t="s">
        <v>1529</v>
      </c>
      <c r="C28" s="397"/>
      <c r="D28" s="397"/>
      <c r="E28" s="397"/>
    </row>
    <row r="29" spans="2:6">
      <c r="B29" s="399" t="s">
        <v>1530</v>
      </c>
      <c r="C29" s="397"/>
      <c r="D29" s="397"/>
      <c r="E29" s="397"/>
    </row>
    <row r="30" spans="2:6">
      <c r="B30" s="399" t="s">
        <v>1531</v>
      </c>
      <c r="C30" s="397"/>
      <c r="E30" s="397"/>
    </row>
    <row r="31" spans="2:6">
      <c r="B31" s="398" t="s">
        <v>1532</v>
      </c>
      <c r="C31" s="397"/>
      <c r="D31" s="397"/>
      <c r="E31" s="397"/>
    </row>
    <row r="32" spans="2:6">
      <c r="B32" s="399" t="s">
        <v>1533</v>
      </c>
      <c r="C32" s="397"/>
      <c r="D32" s="397"/>
      <c r="E32" s="397"/>
    </row>
    <row r="33" spans="2:7">
      <c r="B33" s="399" t="s">
        <v>1534</v>
      </c>
      <c r="C33" s="397"/>
      <c r="D33" s="397"/>
      <c r="E33" s="397"/>
    </row>
    <row r="34" spans="2:7">
      <c r="B34" s="399" t="s">
        <v>1535</v>
      </c>
      <c r="C34" s="397"/>
      <c r="D34" s="397"/>
    </row>
    <row r="35" spans="2:7" ht="14.45" thickBot="1"/>
    <row r="36" spans="2:7" ht="14.45" thickBot="1">
      <c r="C36" s="91" t="s">
        <v>1536</v>
      </c>
      <c r="D36" s="91" t="s">
        <v>1537</v>
      </c>
      <c r="E36" s="91" t="s">
        <v>1538</v>
      </c>
      <c r="F36" s="91" t="s">
        <v>257</v>
      </c>
      <c r="G36" s="92" t="s">
        <v>258</v>
      </c>
    </row>
    <row r="37" spans="2:7">
      <c r="C37" s="96" t="s">
        <v>857</v>
      </c>
      <c r="D37" s="96" t="s">
        <v>401</v>
      </c>
      <c r="E37" s="96">
        <v>3</v>
      </c>
      <c r="F37" s="96">
        <v>12.5</v>
      </c>
      <c r="G37" s="93">
        <f>E37/4*F37</f>
        <v>9.375</v>
      </c>
    </row>
    <row r="38" spans="2:7">
      <c r="C38" s="97" t="s">
        <v>857</v>
      </c>
      <c r="D38" s="97" t="s">
        <v>402</v>
      </c>
      <c r="E38" s="97">
        <v>3</v>
      </c>
      <c r="F38" s="97">
        <v>12.5</v>
      </c>
      <c r="G38" s="94">
        <f t="shared" ref="G38:G44" si="0">E38/4*F38</f>
        <v>9.375</v>
      </c>
    </row>
    <row r="39" spans="2:7">
      <c r="C39" s="97" t="s">
        <v>857</v>
      </c>
      <c r="D39" s="97" t="s">
        <v>403</v>
      </c>
      <c r="E39" s="97">
        <v>3</v>
      </c>
      <c r="F39" s="97">
        <v>12.5</v>
      </c>
      <c r="G39" s="94">
        <f t="shared" si="0"/>
        <v>9.375</v>
      </c>
    </row>
    <row r="40" spans="2:7">
      <c r="C40" s="97" t="s">
        <v>857</v>
      </c>
      <c r="D40" s="97" t="s">
        <v>404</v>
      </c>
      <c r="E40" s="97">
        <v>4</v>
      </c>
      <c r="F40" s="97">
        <v>12.5</v>
      </c>
      <c r="G40" s="94">
        <f t="shared" si="0"/>
        <v>12.5</v>
      </c>
    </row>
    <row r="41" spans="2:7" ht="14.45" thickBot="1">
      <c r="C41" s="98" t="s">
        <v>857</v>
      </c>
      <c r="D41" s="98" t="s">
        <v>405</v>
      </c>
      <c r="E41" s="98">
        <v>4</v>
      </c>
      <c r="F41" s="98">
        <v>12.5</v>
      </c>
      <c r="G41" s="95">
        <f t="shared" si="0"/>
        <v>12.5</v>
      </c>
    </row>
    <row r="42" spans="2:7">
      <c r="C42" s="103" t="s">
        <v>302</v>
      </c>
      <c r="D42" s="103" t="s">
        <v>406</v>
      </c>
      <c r="E42" s="103">
        <v>4</v>
      </c>
      <c r="F42" s="103">
        <v>12.5</v>
      </c>
      <c r="G42" s="104">
        <f t="shared" si="0"/>
        <v>12.5</v>
      </c>
    </row>
    <row r="43" spans="2:7">
      <c r="C43" s="105" t="s">
        <v>302</v>
      </c>
      <c r="D43" s="105" t="s">
        <v>407</v>
      </c>
      <c r="E43" s="105">
        <v>4</v>
      </c>
      <c r="F43" s="105">
        <v>12.5</v>
      </c>
      <c r="G43" s="106">
        <f t="shared" si="0"/>
        <v>12.5</v>
      </c>
    </row>
    <row r="44" spans="2:7" ht="14.45" thickBot="1">
      <c r="C44" s="107" t="s">
        <v>302</v>
      </c>
      <c r="D44" s="107" t="s">
        <v>408</v>
      </c>
      <c r="E44" s="107">
        <v>4</v>
      </c>
      <c r="F44" s="107">
        <v>12.5</v>
      </c>
      <c r="G44" s="108">
        <f t="shared" si="0"/>
        <v>12.5</v>
      </c>
    </row>
    <row r="45" spans="2:7" ht="14.45" thickBot="1">
      <c r="C45" s="393" t="s">
        <v>339</v>
      </c>
      <c r="D45" s="394"/>
      <c r="E45" s="109">
        <f>SUM(E37:E44)</f>
        <v>29</v>
      </c>
      <c r="F45" s="111">
        <f>SUM(F37:F44)</f>
        <v>100</v>
      </c>
      <c r="G45" s="110">
        <f>SUM(G37:G44)</f>
        <v>90.625</v>
      </c>
    </row>
    <row r="47" spans="2:7">
      <c r="B47" s="13" t="s">
        <v>1539</v>
      </c>
    </row>
    <row r="48" spans="2:7" ht="14.45" thickBot="1">
      <c r="C48" s="86" t="s">
        <v>1540</v>
      </c>
    </row>
    <row r="49" spans="2:10" ht="14.45" thickBot="1">
      <c r="C49" s="91" t="s">
        <v>1541</v>
      </c>
      <c r="D49" s="91" t="s">
        <v>1537</v>
      </c>
      <c r="E49" s="91" t="s">
        <v>257</v>
      </c>
    </row>
    <row r="50" spans="2:10">
      <c r="C50" s="112" t="s">
        <v>306</v>
      </c>
      <c r="D50" s="112" t="s">
        <v>401</v>
      </c>
      <c r="E50" s="113">
        <v>20</v>
      </c>
    </row>
    <row r="51" spans="2:10">
      <c r="C51" s="114" t="s">
        <v>306</v>
      </c>
      <c r="D51" s="114" t="s">
        <v>402</v>
      </c>
      <c r="E51" s="115">
        <v>10</v>
      </c>
    </row>
    <row r="52" spans="2:10" ht="14.45" thickBot="1">
      <c r="C52" s="116" t="s">
        <v>306</v>
      </c>
      <c r="D52" s="116" t="s">
        <v>403</v>
      </c>
      <c r="E52" s="117">
        <v>10</v>
      </c>
    </row>
    <row r="53" spans="2:10" ht="14.45" thickBot="1">
      <c r="C53" s="118" t="s">
        <v>1542</v>
      </c>
      <c r="D53" s="118" t="s">
        <v>404</v>
      </c>
      <c r="E53" s="119">
        <v>10</v>
      </c>
    </row>
    <row r="54" spans="2:10">
      <c r="C54" s="96" t="s">
        <v>289</v>
      </c>
      <c r="D54" s="96" t="s">
        <v>405</v>
      </c>
      <c r="E54" s="93">
        <v>15</v>
      </c>
    </row>
    <row r="55" spans="2:10" ht="14.45" thickBot="1">
      <c r="C55" s="98" t="s">
        <v>289</v>
      </c>
      <c r="D55" s="98" t="s">
        <v>406</v>
      </c>
      <c r="E55" s="95">
        <v>15</v>
      </c>
    </row>
    <row r="56" spans="2:10">
      <c r="C56" s="120" t="s">
        <v>303</v>
      </c>
      <c r="D56" s="120" t="s">
        <v>407</v>
      </c>
      <c r="E56" s="121">
        <v>10</v>
      </c>
    </row>
    <row r="57" spans="2:10" ht="14.45" thickBot="1">
      <c r="C57" s="122" t="s">
        <v>303</v>
      </c>
      <c r="D57" s="122" t="s">
        <v>408</v>
      </c>
      <c r="E57" s="123">
        <v>10</v>
      </c>
    </row>
    <row r="58" spans="2:10">
      <c r="E58" s="3">
        <f>SUM(E50:E57)</f>
        <v>100</v>
      </c>
    </row>
    <row r="59" spans="2:10">
      <c r="B59" s="13" t="s">
        <v>1543</v>
      </c>
    </row>
    <row r="60" spans="2:10" ht="14.45" thickBot="1">
      <c r="C60" t="s">
        <v>257</v>
      </c>
      <c r="D60" s="124">
        <v>0.2</v>
      </c>
      <c r="E60" s="124">
        <v>0.2</v>
      </c>
      <c r="F60" s="124">
        <v>0.2</v>
      </c>
      <c r="G60" s="124">
        <v>0.1</v>
      </c>
      <c r="H60" s="124">
        <v>0.1</v>
      </c>
      <c r="I60" s="124">
        <v>0.2</v>
      </c>
    </row>
    <row r="61" spans="2:10" ht="14.45" thickBot="1">
      <c r="C61" s="125" t="s">
        <v>1536</v>
      </c>
      <c r="D61" s="125" t="s">
        <v>401</v>
      </c>
      <c r="E61" s="125" t="s">
        <v>402</v>
      </c>
      <c r="F61" s="125" t="s">
        <v>403</v>
      </c>
      <c r="G61" s="125" t="s">
        <v>1544</v>
      </c>
      <c r="H61" s="125" t="s">
        <v>1545</v>
      </c>
      <c r="I61" s="126" t="s">
        <v>405</v>
      </c>
    </row>
    <row r="62" spans="2:10">
      <c r="C62" s="105" t="s">
        <v>286</v>
      </c>
      <c r="D62" s="99">
        <v>20</v>
      </c>
      <c r="E62" s="99">
        <v>20</v>
      </c>
      <c r="F62" s="99">
        <v>20</v>
      </c>
      <c r="G62" s="99">
        <v>7.5</v>
      </c>
      <c r="H62" s="8"/>
      <c r="I62" s="101"/>
    </row>
    <row r="63" spans="2:10" ht="14.45" thickBot="1">
      <c r="C63" s="97" t="s">
        <v>296</v>
      </c>
      <c r="D63" s="99"/>
      <c r="E63" s="100"/>
      <c r="F63" s="99"/>
      <c r="G63" s="100"/>
      <c r="H63" s="8">
        <v>10</v>
      </c>
      <c r="I63" s="100">
        <v>15</v>
      </c>
    </row>
    <row r="64" spans="2:10" ht="14.45" thickBot="1">
      <c r="C64" s="109" t="s">
        <v>339</v>
      </c>
      <c r="D64" s="102">
        <v>20</v>
      </c>
      <c r="E64" s="102">
        <v>20</v>
      </c>
      <c r="F64" s="102">
        <v>20</v>
      </c>
      <c r="G64" s="102">
        <v>7.5</v>
      </c>
      <c r="H64" s="102">
        <v>10</v>
      </c>
      <c r="I64" s="102">
        <v>15</v>
      </c>
      <c r="J64" s="3">
        <f>SUM(D64:I64)</f>
        <v>92.5</v>
      </c>
    </row>
    <row r="67" spans="2:2">
      <c r="B67" s="86" t="s">
        <v>1546</v>
      </c>
    </row>
    <row r="68" spans="2:2">
      <c r="B68" s="13" t="s">
        <v>1547</v>
      </c>
    </row>
    <row r="86" spans="2:2">
      <c r="B86" s="13" t="s">
        <v>1548</v>
      </c>
    </row>
    <row r="99" spans="2:3" ht="14.45" thickBot="1"/>
    <row r="100" spans="2:3" ht="14.45" thickBot="1">
      <c r="B100" s="157" t="s">
        <v>1549</v>
      </c>
      <c r="C100" s="157" t="s">
        <v>1550</v>
      </c>
    </row>
    <row r="101" spans="2:3">
      <c r="B101" s="5" t="s">
        <v>1497</v>
      </c>
      <c r="C101" s="7" t="s">
        <v>1551</v>
      </c>
    </row>
    <row r="102" spans="2:3">
      <c r="B102" s="8" t="s">
        <v>857</v>
      </c>
      <c r="C102" s="9" t="s">
        <v>857</v>
      </c>
    </row>
    <row r="103" spans="2:3">
      <c r="B103" s="8" t="s">
        <v>1502</v>
      </c>
      <c r="C103" s="9" t="s">
        <v>1552</v>
      </c>
    </row>
    <row r="104" spans="2:3">
      <c r="B104" s="8" t="s">
        <v>1504</v>
      </c>
      <c r="C104" s="9" t="s">
        <v>1553</v>
      </c>
    </row>
    <row r="105" spans="2:3">
      <c r="B105" s="8" t="s">
        <v>340</v>
      </c>
      <c r="C105" s="9" t="s">
        <v>1554</v>
      </c>
    </row>
    <row r="106" spans="2:3">
      <c r="B106" s="8" t="s">
        <v>1507</v>
      </c>
      <c r="C106" s="9" t="s">
        <v>1555</v>
      </c>
    </row>
    <row r="107" spans="2:3">
      <c r="B107" s="8" t="s">
        <v>1509</v>
      </c>
      <c r="C107" s="9" t="s">
        <v>1509</v>
      </c>
    </row>
    <row r="108" spans="2:3">
      <c r="B108" s="8" t="s">
        <v>1512</v>
      </c>
      <c r="C108" s="9" t="s">
        <v>1556</v>
      </c>
    </row>
    <row r="109" spans="2:3">
      <c r="B109" s="8" t="s">
        <v>1514</v>
      </c>
      <c r="C109" s="9" t="s">
        <v>1557</v>
      </c>
    </row>
    <row r="110" spans="2:3">
      <c r="B110" s="8" t="s">
        <v>285</v>
      </c>
      <c r="C110" s="9" t="s">
        <v>1558</v>
      </c>
    </row>
    <row r="111" spans="2:3" ht="14.45" thickBot="1">
      <c r="B111" s="10" t="s">
        <v>1517</v>
      </c>
      <c r="C111" s="12" t="s">
        <v>1559</v>
      </c>
    </row>
    <row r="114" spans="2:2">
      <c r="B114" t="s">
        <v>1560</v>
      </c>
    </row>
    <row r="115" spans="2:2">
      <c r="B115" s="236" t="s">
        <v>1561</v>
      </c>
    </row>
    <row r="116" spans="2:2">
      <c r="B116" s="13" t="s">
        <v>1562</v>
      </c>
    </row>
    <row r="117" spans="2:2">
      <c r="B117" s="14" t="s">
        <v>1563</v>
      </c>
    </row>
    <row r="118" spans="2:2">
      <c r="B118" s="14" t="s">
        <v>1564</v>
      </c>
    </row>
  </sheetData>
  <mergeCells count="1">
    <mergeCell ref="C45:D45"/>
  </mergeCells>
  <pageMargins left="0.7" right="0.7" top="0.75" bottom="0.75" header="0.3" footer="0.3"/>
  <pageSetup orientation="portrait" r:id="rId1"/>
  <headerFooter>
    <oddFooter>&amp;C_x000D_&amp;1#&amp;"Calibri"&amp;9&amp;K000000 Classified - Internal Use</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ttp_x003a__x002f__x002f_tpaep01_x002e_tpdl_x002e_co_x002e_th_x003a_50000_x002f_irj_x002f_servlet_x002f_prt_x002f_portal_x002f_prtroot_x002f_pcd_x0021_3aportal_content_x0021_2fcom_x002e_sap_x002e_pct_x0021_2fplatform_add_ons_x0021_2fcom_x002e_sap_x002e_ip_x002e_bi_x0021_2fiViews_x0021_2fcom_x002e_sap_x002e_ip_x002e_bi_x002e_bex_x003f_BOOKMARK_x003d_5B28LHDJQGLV9PC96SIE05JB8 xmlns="63088447-ca58-432f-a467-80a0c9f6f98c">
      <Url xsi:nil="true"/>
      <Description xsi:nil="true"/>
    </http_x003a__x002f__x002f_tpaep01_x002e_tpdl_x002e_co_x002e_th_x003a_50000_x002f_irj_x002f_servlet_x002f_prt_x002f_portal_x002f_prtroot_x002f_pcd_x0021_3aportal_content_x0021_2fcom_x002e_sap_x002e_pct_x0021_2fplatform_add_ons_x0021_2fcom_x002e_sap_x002e_ip_x002e_bi_x0021_2fiViews_x0021_2fcom_x002e_sap_x002e_ip_x002e_bi_x002e_bex_x003f_BOOKMARK_x003d_5B28LHDJQGLV9PC96SIE05JB8>
    <lcf76f155ced4ddcb4097134ff3c332f xmlns="63088447-ca58-432f-a467-80a0c9f6f98c">
      <Terms xmlns="http://schemas.microsoft.com/office/infopath/2007/PartnerControls"/>
    </lcf76f155ced4ddcb4097134ff3c332f>
    <TaxCatchAll xmlns="664ea518-e788-4305-8dc0-e27df36735d2" xsi:nil="true"/>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CCC6C8CAEF2869479DA090AB478FCC0A" ma:contentTypeVersion="15" ma:contentTypeDescription="Create a new document." ma:contentTypeScope="" ma:versionID="b54f4b1952e9334f37baee82619baba4">
  <xsd:schema xmlns:xsd="http://www.w3.org/2001/XMLSchema" xmlns:xs="http://www.w3.org/2001/XMLSchema" xmlns:p="http://schemas.microsoft.com/office/2006/metadata/properties" xmlns:ns2="63088447-ca58-432f-a467-80a0c9f6f98c" xmlns:ns3="664ea518-e788-4305-8dc0-e27df36735d2" targetNamespace="http://schemas.microsoft.com/office/2006/metadata/properties" ma:root="true" ma:fieldsID="bc7692b0b040eea9298fd6acedb44c32" ns2:_="" ns3:_="">
    <xsd:import namespace="63088447-ca58-432f-a467-80a0c9f6f98c"/>
    <xsd:import namespace="664ea518-e788-4305-8dc0-e27df36735d2"/>
    <xsd:element name="properties">
      <xsd:complexType>
        <xsd:sequence>
          <xsd:element name="documentManagement">
            <xsd:complexType>
              <xsd:all>
                <xsd:element ref="ns2:http_x003a__x002f__x002f_tpaep01_x002e_tpdl_x002e_co_x002e_th_x003a_50000_x002f_irj_x002f_servlet_x002f_prt_x002f_portal_x002f_prtroot_x002f_pcd_x0021_3aportal_content_x0021_2fcom_x002e_sap_x002e_pct_x0021_2fplatform_add_ons_x0021_2fcom_x002e_sap_x002e_ip_x002e_bi_x0021_2fiViews_x0021_2fcom_x002e_sap_x002e_ip_x002e_bi_x002e_bex_x003f_BOOKMARK_x003d_5B28LHDJQGLV9PC96SIE05JB8" minOccurs="0"/>
                <xsd:element ref="ns2:MediaServiceMetadata" minOccurs="0"/>
                <xsd:element ref="ns2:MediaServiceFastMetadata" minOccurs="0"/>
                <xsd:element ref="ns2:MediaServiceEventHashCode" minOccurs="0"/>
                <xsd:element ref="ns2:MediaServiceGenerationTime" minOccurs="0"/>
                <xsd:element ref="ns3:SharedWithUsers" minOccurs="0"/>
                <xsd:element ref="ns3:SharedWithDetails" minOccurs="0"/>
                <xsd:element ref="ns2:lcf76f155ced4ddcb4097134ff3c332f" minOccurs="0"/>
                <xsd:element ref="ns3:TaxCatchAll" minOccurs="0"/>
                <xsd:element ref="ns2:MediaServiceOCR" minOccurs="0"/>
                <xsd:element ref="ns2:MediaServiceDateTake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088447-ca58-432f-a467-80a0c9f6f98c" elementFormDefault="qualified">
    <xsd:import namespace="http://schemas.microsoft.com/office/2006/documentManagement/types"/>
    <xsd:import namespace="http://schemas.microsoft.com/office/infopath/2007/PartnerControls"/>
    <xsd:element name="http_x003a__x002f__x002f_tpaep01_x002e_tpdl_x002e_co_x002e_th_x003a_50000_x002f_irj_x002f_servlet_x002f_prt_x002f_portal_x002f_prtroot_x002f_pcd_x0021_3aportal_content_x0021_2fcom_x002e_sap_x002e_pct_x0021_2fplatform_add_ons_x0021_2fcom_x002e_sap_x002e_ip_x002e_bi_x0021_2fiViews_x0021_2fcom_x002e_sap_x002e_ip_x002e_bi_x002e_bex_x003f_BOOKMARK_x003d_5B28LHDJQGLV9PC96SIE05JB8" ma:index="8" nillable="true" ma:displayName="http://tpaep01.tpdl.co.th:50000/irj/servlet/prt/portal/prtroot/pcd!3aportal_content!2fcom.sap.pct!2fplatform_add_ons!2fcom.sap.ip.bi!2fiViews!2fcom.sap.ip.bi.bex?BOOKMARK=5B28LHDJQGLV9PC96SIE05JB8" ma:format="Hyperlink" ma:internalName="http_x003a__x002f__x002f_tpaep01_x002e_tpdl_x002e_co_x002e_th_x003a_50000_x002f_irj_x002f_servlet_x002f_prt_x002f_portal_x002f_prtroot_x002f_pcd_x0021_3aportal_content_x0021_2fcom_x002e_sap_x002e_pct_x0021_2fplatform_add_ons_x0021_2fcom_x002e_sap_x002e_ip_x002e_bi_x0021_2fiViews_x0021_2fcom_x002e_sap_x002e_ip_x002e_bi_x002e_bex_x003f_BOOKMARK_x003d_5B28LHDJQGLV9PC96SIE05JB8">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ba532b94-7896-41d5-a280-df5603a316e2"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64ea518-e788-4305-8dc0-e27df36735d2"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dc872fba-41a0-41fe-91ac-065cebe64cc6}" ma:internalName="TaxCatchAll" ma:showField="CatchAllData" ma:web="664ea518-e788-4305-8dc0-e27df36735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014FD1-0304-4F90-86D4-4A2667E66FF1}"/>
</file>

<file path=customXml/itemProps2.xml><?xml version="1.0" encoding="utf-8"?>
<ds:datastoreItem xmlns:ds="http://schemas.openxmlformats.org/officeDocument/2006/customXml" ds:itemID="{AA842C50-35C3-4709-B1F6-16B4B751C031}"/>
</file>

<file path=customXml/itemProps3.xml><?xml version="1.0" encoding="utf-8"?>
<ds:datastoreItem xmlns:ds="http://schemas.openxmlformats.org/officeDocument/2006/customXml" ds:itemID="{1ADF264F-370E-40F9-ABB1-530F40A7CD2E}"/>
</file>

<file path=customXml/itemProps4.xml><?xml version="1.0" encoding="utf-8"?>
<ds:datastoreItem xmlns:ds="http://schemas.openxmlformats.org/officeDocument/2006/customXml" ds:itemID="{38BEB4A9-DC5F-44E7-93E2-BBFC3CC4B63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Sutripat Ngamjittrong</dc:creator>
  <cp:keywords/>
  <dc:description/>
  <cp:lastModifiedBy>Sutripat Ngamjittrong</cp:lastModifiedBy>
  <cp:revision/>
  <dcterms:created xsi:type="dcterms:W3CDTF">2015-06-05T18:17:20Z</dcterms:created>
  <dcterms:modified xsi:type="dcterms:W3CDTF">2026-02-03T02:57:48Z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0x010100CCC6C8CAEF2869479DA090AB478FCC0A</vt:lpwstr>
  </property>
  <property fmtid="{D5CDD505-2E9C-101B-9397-08002B2CF9AE}" pid="3" name="MediaServiceImageTags">
    <vt:lpwstr/>
  </property>
  <property fmtid="{D5CDD505-2E9C-101B-9397-08002B2CF9AE}" pid="4" name="MSIP_Label_e3e5379f-c752-40b7-8c8a-de32cef4862d_Enabled">
    <vt:lpwstr>true</vt:lpwstr>
  </property>
  <property fmtid="{D5CDD505-2E9C-101B-9397-08002B2CF9AE}" pid="5" name="MSIP_Label_e3e5379f-c752-40b7-8c8a-de32cef4862d_SetDate">
    <vt:lpwstr>2025-06-02T06:49:20Z</vt:lpwstr>
  </property>
  <property fmtid="{D5CDD505-2E9C-101B-9397-08002B2CF9AE}" pid="6" name="MSIP_Label_e3e5379f-c752-40b7-8c8a-de32cef4862d_Method">
    <vt:lpwstr>Privileged</vt:lpwstr>
  </property>
  <property fmtid="{D5CDD505-2E9C-101B-9397-08002B2CF9AE}" pid="7" name="MSIP_Label_e3e5379f-c752-40b7-8c8a-de32cef4862d_Name">
    <vt:lpwstr>Internal Use (ภายในบริษัท)</vt:lpwstr>
  </property>
  <property fmtid="{D5CDD505-2E9C-101B-9397-08002B2CF9AE}" pid="8" name="MSIP_Label_e3e5379f-c752-40b7-8c8a-de32cef4862d_SiteId">
    <vt:lpwstr>50243939-22a9-47e3-918e-86b746997bec</vt:lpwstr>
  </property>
  <property fmtid="{D5CDD505-2E9C-101B-9397-08002B2CF9AE}" pid="9" name="MSIP_Label_e3e5379f-c752-40b7-8c8a-de32cef4862d_ActionId">
    <vt:lpwstr>e8c19af7-e013-453d-a35e-3d069b4d9cd3</vt:lpwstr>
  </property>
  <property fmtid="{D5CDD505-2E9C-101B-9397-08002B2CF9AE}" pid="10" name="MSIP_Label_e3e5379f-c752-40b7-8c8a-de32cef4862d_ContentBits">
    <vt:lpwstr>2</vt:lpwstr>
  </property>
  <property fmtid="{D5CDD505-2E9C-101B-9397-08002B2CF9AE}" pid="11" name="MSIP_Label_e3e5379f-c752-40b7-8c8a-de32cef4862d_Tag">
    <vt:lpwstr>10, 0, 1, 2</vt:lpwstr>
  </property>
</Properties>
</file>