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9" i="1" l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B4" i="1"/>
  <c r="B5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0" i="1"/>
</calcChain>
</file>

<file path=xl/sharedStrings.xml><?xml version="1.0" encoding="utf-8"?>
<sst xmlns="http://schemas.openxmlformats.org/spreadsheetml/2006/main" count="48" uniqueCount="38">
  <si>
    <t>Задачи</t>
  </si>
  <si>
    <t>Начало</t>
  </si>
  <si>
    <t>Конец</t>
  </si>
  <si>
    <t>Дни</t>
  </si>
  <si>
    <t>Прогресс</t>
  </si>
  <si>
    <t>Ответственный</t>
  </si>
  <si>
    <t>Промежуточный дизайн</t>
  </si>
  <si>
    <t>Производство</t>
  </si>
  <si>
    <t>Концептуальный дизайн</t>
  </si>
  <si>
    <t>Испытания</t>
  </si>
  <si>
    <t>Старт</t>
  </si>
  <si>
    <t>Текущая дата</t>
  </si>
  <si>
    <t>Прогресс (недели)</t>
  </si>
  <si>
    <t>Оценка веса</t>
  </si>
  <si>
    <t>Аэродинамическая конфигурация</t>
  </si>
  <si>
    <t>Выбор БРЭО</t>
  </si>
  <si>
    <t>Эскиз</t>
  </si>
  <si>
    <t>ФАКИшники</t>
  </si>
  <si>
    <t>Анализ полетного задания</t>
  </si>
  <si>
    <t>Детализированная модель</t>
  </si>
  <si>
    <t>Уточнение аэродинамики</t>
  </si>
  <si>
    <t>Уточнение силовой установки</t>
  </si>
  <si>
    <t>Дизайн отдельных узлов конструкции</t>
  </si>
  <si>
    <t>Уточнение аэрод-й конфигурации</t>
  </si>
  <si>
    <t xml:space="preserve"> Планируемые сроки реализации</t>
  </si>
  <si>
    <t>Промежуточные прочностные расчеты</t>
  </si>
  <si>
    <t>М</t>
  </si>
  <si>
    <t>А/М/Д</t>
  </si>
  <si>
    <t>А</t>
  </si>
  <si>
    <t>А/М</t>
  </si>
  <si>
    <t>Д</t>
  </si>
  <si>
    <t>Выбор материалов конструкции</t>
  </si>
  <si>
    <t>Изготовление прототипа</t>
  </si>
  <si>
    <t>Изготовление конкурсного образца</t>
  </si>
  <si>
    <t>М/Д</t>
  </si>
  <si>
    <t>Испытание прототипа</t>
  </si>
  <si>
    <t>Испытание конкурсного образца</t>
  </si>
  <si>
    <t>А/Д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</si>
</sst>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Н\е\д\ #"/>
    <numFmt numFmtId="165" formatCode="\Н\е\д\ \1"/>
    <numFmt numFmtId="166" formatCode="[$-419]d\ 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59200"/>
        <bgColor indexed="64"/>
      </patternFill>
    </fill>
    <fill>
      <patternFill patternType="solid">
        <fgColor rgb="FF2D7BB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 applyAlignment="1">
      <alignment horizontal="left" indent="1"/>
    </xf>
    <xf numFmtId="164" fontId="0" fillId="3" borderId="0" xfId="0" applyNumberFormat="1" applyFill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3" xfId="0" applyBorder="1"/>
    <xf numFmtId="0" fontId="0" fillId="6" borderId="0" xfId="0" applyFill="1"/>
    <xf numFmtId="0" fontId="0" fillId="6" borderId="3" xfId="0" applyFill="1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7" borderId="7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166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7" borderId="1" xfId="0" applyFill="1" applyBorder="1" applyAlignment="1"/>
    <xf numFmtId="14" fontId="0" fillId="6" borderId="1" xfId="0" applyNumberFormat="1" applyFill="1" applyBorder="1" applyAlignment="1">
      <alignment horizontal="center" vertical="center"/>
    </xf>
    <xf numFmtId="164" fontId="0" fillId="6" borderId="0" xfId="0" applyNumberFormat="1" applyFill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Обычный" xfId="0" builtinId="0"/>
    <cellStyle name="Стиль 1" xfId="1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3" tint="0.59996337778862885"/>
        </patternFill>
      </fill>
    </dxf>
    <dxf>
      <fill>
        <patternFill>
          <bgColor rgb="FF3278CC"/>
        </patternFill>
      </fill>
    </dxf>
  </dxfs>
  <tableStyles count="0" defaultTableStyle="TableStyleMedium2" defaultPivotStyle="PivotStyleMedium9"/>
  <colors>
    <mruColors>
      <color rgb="FF2D7BB5"/>
      <color rgb="FF3278CC"/>
      <color rgb="FFF59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8"/>
  <sheetViews>
    <sheetView showGridLines="0" tabSelected="1" zoomScale="160" zoomScaleNormal="160" workbookViewId="0">
      <pane xSplit="6" ySplit="8" topLeftCell="G15" activePane="bottomRight" state="frozen"/>
      <selection pane="topRight" activeCell="G1" sqref="G1"/>
      <selection pane="bottomLeft" activeCell="A9" sqref="A9"/>
      <selection pane="bottomRight" activeCell="B21" sqref="B21"/>
    </sheetView>
  </sheetViews>
  <sheetFormatPr defaultRowHeight="14.4" x14ac:dyDescent="0.3"/>
  <cols>
    <col min="1" max="1" width="36.109375" customWidth="1"/>
    <col min="2" max="2" width="14.33203125" customWidth="1"/>
    <col min="3" max="3" width="11" customWidth="1"/>
    <col min="4" max="4" width="10.77734375" customWidth="1"/>
    <col min="5" max="5" width="8.88671875" style="1" customWidth="1"/>
    <col min="6" max="6" width="10" customWidth="1"/>
    <col min="7" max="7" width="9.77734375" customWidth="1"/>
    <col min="8" max="8" width="9.5546875" customWidth="1"/>
    <col min="9" max="9" width="11.33203125" customWidth="1"/>
    <col min="10" max="10" width="11.44140625" customWidth="1"/>
    <col min="11" max="11" width="11.21875" customWidth="1"/>
    <col min="12" max="13" width="12" customWidth="1"/>
    <col min="14" max="14" width="11.21875" customWidth="1"/>
    <col min="15" max="15" width="11.5546875" customWidth="1"/>
    <col min="16" max="16" width="11.88671875" customWidth="1"/>
    <col min="17" max="17" width="11.21875" customWidth="1"/>
    <col min="18" max="18" width="11.33203125" customWidth="1"/>
    <col min="19" max="19" width="12.5546875" customWidth="1"/>
    <col min="20" max="20" width="13" customWidth="1"/>
    <col min="21" max="21" width="11.88671875" customWidth="1"/>
    <col min="22" max="22" width="11.33203125" customWidth="1"/>
    <col min="23" max="23" width="10.5546875" bestFit="1" customWidth="1"/>
  </cols>
  <sheetData>
    <row r="2" spans="1:30" x14ac:dyDescent="0.3">
      <c r="A2" s="36" t="s">
        <v>17</v>
      </c>
      <c r="B2" s="36"/>
      <c r="D2" s="2"/>
      <c r="E2" s="37" t="s">
        <v>24</v>
      </c>
      <c r="F2" s="37"/>
      <c r="G2" s="37"/>
      <c r="H2" s="37"/>
    </row>
    <row r="3" spans="1:30" x14ac:dyDescent="0.3">
      <c r="A3" s="13" t="s">
        <v>10</v>
      </c>
      <c r="B3" s="14">
        <v>45383</v>
      </c>
      <c r="D3" s="5"/>
      <c r="E3" s="37" t="s">
        <v>4</v>
      </c>
      <c r="F3" s="37"/>
      <c r="G3" s="37"/>
      <c r="H3" s="37"/>
    </row>
    <row r="4" spans="1:30" x14ac:dyDescent="0.3">
      <c r="A4" s="13" t="s">
        <v>11</v>
      </c>
      <c r="B4" s="14">
        <f ca="1">TODAY()</f>
        <v>45390</v>
      </c>
    </row>
    <row r="5" spans="1:30" x14ac:dyDescent="0.3">
      <c r="A5" s="13" t="s">
        <v>12</v>
      </c>
      <c r="B5" s="15">
        <f ca="1">ROUNDUP((B4-B3)/7,0)</f>
        <v>1</v>
      </c>
      <c r="H5" s="4"/>
    </row>
    <row r="7" spans="1:30" s="3" customFormat="1" x14ac:dyDescent="0.3">
      <c r="A7" s="41" t="s">
        <v>0</v>
      </c>
      <c r="B7" s="41" t="s">
        <v>5</v>
      </c>
      <c r="C7" s="41" t="s">
        <v>1</v>
      </c>
      <c r="D7" s="41" t="s">
        <v>2</v>
      </c>
      <c r="E7" s="41" t="s">
        <v>3</v>
      </c>
      <c r="F7" s="41" t="s">
        <v>4</v>
      </c>
      <c r="G7" s="21">
        <f>B3</f>
        <v>45383</v>
      </c>
      <c r="H7" s="21">
        <f>G7+7</f>
        <v>45390</v>
      </c>
      <c r="I7" s="21">
        <f t="shared" ref="I7:V7" si="0">H7+7</f>
        <v>45397</v>
      </c>
      <c r="J7" s="21">
        <f t="shared" si="0"/>
        <v>45404</v>
      </c>
      <c r="K7" s="21">
        <f t="shared" si="0"/>
        <v>45411</v>
      </c>
      <c r="L7" s="21">
        <f t="shared" si="0"/>
        <v>45418</v>
      </c>
      <c r="M7" s="21">
        <f t="shared" si="0"/>
        <v>45425</v>
      </c>
      <c r="N7" s="21">
        <f t="shared" si="0"/>
        <v>45432</v>
      </c>
      <c r="O7" s="21">
        <f t="shared" si="0"/>
        <v>45439</v>
      </c>
      <c r="P7" s="21">
        <f t="shared" si="0"/>
        <v>45446</v>
      </c>
      <c r="Q7" s="21">
        <f t="shared" si="0"/>
        <v>45453</v>
      </c>
      <c r="R7" s="21">
        <f t="shared" si="0"/>
        <v>45460</v>
      </c>
      <c r="S7" s="21">
        <f t="shared" si="0"/>
        <v>45467</v>
      </c>
      <c r="T7" s="21">
        <f t="shared" si="0"/>
        <v>45474</v>
      </c>
      <c r="U7" s="21">
        <f t="shared" si="0"/>
        <v>45481</v>
      </c>
      <c r="V7" s="21">
        <f t="shared" si="0"/>
        <v>45488</v>
      </c>
      <c r="W7" s="21">
        <f>V7+7</f>
        <v>45495</v>
      </c>
      <c r="X7" s="11"/>
      <c r="Y7" s="11"/>
    </row>
    <row r="8" spans="1:30" s="3" customFormat="1" x14ac:dyDescent="0.3">
      <c r="A8" s="42"/>
      <c r="B8" s="42"/>
      <c r="C8" s="42"/>
      <c r="D8" s="42"/>
      <c r="E8" s="42"/>
      <c r="F8" s="42"/>
      <c r="G8" s="22">
        <v>1</v>
      </c>
      <c r="H8" s="22">
        <v>2</v>
      </c>
      <c r="I8" s="22">
        <v>3</v>
      </c>
      <c r="J8" s="22">
        <v>4</v>
      </c>
      <c r="K8" s="22">
        <v>5</v>
      </c>
      <c r="L8" s="22">
        <v>6</v>
      </c>
      <c r="M8" s="22">
        <v>7</v>
      </c>
      <c r="N8" s="22">
        <v>8</v>
      </c>
      <c r="O8" s="22">
        <v>9</v>
      </c>
      <c r="P8" s="22">
        <v>10</v>
      </c>
      <c r="Q8" s="22">
        <v>11</v>
      </c>
      <c r="R8" s="22">
        <v>12</v>
      </c>
      <c r="S8" s="22">
        <v>13</v>
      </c>
      <c r="T8" s="22">
        <v>14</v>
      </c>
      <c r="U8" s="22">
        <v>15</v>
      </c>
      <c r="V8" s="22">
        <v>16</v>
      </c>
      <c r="W8" s="22">
        <v>17</v>
      </c>
      <c r="X8" s="35"/>
      <c r="Y8" s="35"/>
      <c r="Z8" s="7"/>
      <c r="AA8" s="7"/>
      <c r="AB8" s="7"/>
      <c r="AC8" s="7"/>
      <c r="AD8" s="7"/>
    </row>
    <row r="9" spans="1:30" s="11" customFormat="1" ht="18" customHeight="1" x14ac:dyDescent="0.3">
      <c r="A9" s="43" t="s">
        <v>8</v>
      </c>
      <c r="B9" s="43"/>
      <c r="C9" s="23">
        <v>45383</v>
      </c>
      <c r="D9" s="23">
        <v>45387</v>
      </c>
      <c r="E9" s="29">
        <f>D9-C9</f>
        <v>4</v>
      </c>
      <c r="F9" s="30"/>
      <c r="G9" s="17"/>
      <c r="H9" s="18"/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30" x14ac:dyDescent="0.3">
      <c r="A10" s="16" t="s">
        <v>13</v>
      </c>
      <c r="B10" s="26" t="s">
        <v>30</v>
      </c>
      <c r="C10" s="24">
        <v>45383</v>
      </c>
      <c r="D10" s="24">
        <v>45387</v>
      </c>
      <c r="E10" s="8">
        <f>IF(C10="","",D10-C10)</f>
        <v>4</v>
      </c>
      <c r="F10" s="9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30" x14ac:dyDescent="0.3">
      <c r="A11" s="16" t="s">
        <v>14</v>
      </c>
      <c r="B11" s="8" t="s">
        <v>26</v>
      </c>
      <c r="C11" s="24">
        <v>45383</v>
      </c>
      <c r="D11" s="24">
        <v>45387</v>
      </c>
      <c r="E11" s="8">
        <f t="shared" ref="E11:E28" si="1">IF(C11="","",D11-C11)</f>
        <v>4</v>
      </c>
      <c r="F11" s="9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30" x14ac:dyDescent="0.3">
      <c r="A12" s="16" t="s">
        <v>15</v>
      </c>
      <c r="B12" s="8" t="s">
        <v>27</v>
      </c>
      <c r="C12" s="24">
        <v>45383</v>
      </c>
      <c r="D12" s="24">
        <v>45387</v>
      </c>
      <c r="E12" s="8">
        <f t="shared" si="1"/>
        <v>4</v>
      </c>
      <c r="F12" s="9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30" x14ac:dyDescent="0.3">
      <c r="A13" s="16" t="s">
        <v>16</v>
      </c>
      <c r="B13" s="8" t="s">
        <v>28</v>
      </c>
      <c r="C13" s="24">
        <v>45383</v>
      </c>
      <c r="D13" s="24">
        <v>45387</v>
      </c>
      <c r="E13" s="8">
        <f t="shared" si="1"/>
        <v>4</v>
      </c>
      <c r="F13" s="9">
        <v>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30" x14ac:dyDescent="0.3">
      <c r="A14" s="16" t="s">
        <v>18</v>
      </c>
      <c r="B14" s="8" t="s">
        <v>30</v>
      </c>
      <c r="C14" s="24">
        <v>45383</v>
      </c>
      <c r="D14" s="24">
        <v>45387</v>
      </c>
      <c r="E14" s="8">
        <f t="shared" si="1"/>
        <v>4</v>
      </c>
      <c r="F14" s="9">
        <v>1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30" s="11" customFormat="1" ht="18" customHeight="1" x14ac:dyDescent="0.3">
      <c r="A15" s="44" t="s">
        <v>6</v>
      </c>
      <c r="B15" s="44"/>
      <c r="C15" s="25">
        <v>45387</v>
      </c>
      <c r="D15" s="25">
        <v>45418</v>
      </c>
      <c r="E15" s="27">
        <f t="shared" si="1"/>
        <v>31</v>
      </c>
      <c r="F15" s="28"/>
      <c r="G15" s="12"/>
      <c r="H15" s="38"/>
      <c r="I15" s="39"/>
      <c r="J15" s="39"/>
      <c r="K15" s="39"/>
      <c r="L15" s="40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30" x14ac:dyDescent="0.3">
      <c r="A16" s="6" t="s">
        <v>19</v>
      </c>
      <c r="B16" s="26" t="s">
        <v>29</v>
      </c>
      <c r="C16" s="24">
        <v>45387</v>
      </c>
      <c r="D16" s="24">
        <v>45418</v>
      </c>
      <c r="E16" s="8">
        <f t="shared" si="1"/>
        <v>31</v>
      </c>
      <c r="F16" s="9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s="6" t="s">
        <v>20</v>
      </c>
      <c r="B17" s="26" t="s">
        <v>37</v>
      </c>
      <c r="C17" s="24">
        <v>45388</v>
      </c>
      <c r="D17" s="24">
        <v>45403</v>
      </c>
      <c r="E17" s="8">
        <f t="shared" si="1"/>
        <v>15</v>
      </c>
      <c r="F17" s="9">
        <v>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6" t="s">
        <v>21</v>
      </c>
      <c r="B18" s="26" t="s">
        <v>26</v>
      </c>
      <c r="C18" s="24">
        <v>45389</v>
      </c>
      <c r="D18" s="24">
        <v>45404</v>
      </c>
      <c r="E18" s="8">
        <f t="shared" si="1"/>
        <v>15</v>
      </c>
      <c r="F18" s="9"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3">
      <c r="A19" s="6" t="s">
        <v>23</v>
      </c>
      <c r="B19" s="26" t="s">
        <v>27</v>
      </c>
      <c r="C19" s="24">
        <v>45390</v>
      </c>
      <c r="D19" s="24">
        <v>45405</v>
      </c>
      <c r="E19" s="8">
        <f t="shared" si="1"/>
        <v>15</v>
      </c>
      <c r="F19" s="9"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3">
      <c r="A20" s="6" t="s">
        <v>22</v>
      </c>
      <c r="B20" s="26" t="s">
        <v>27</v>
      </c>
      <c r="C20" s="24">
        <v>45391</v>
      </c>
      <c r="D20" s="24">
        <v>45417</v>
      </c>
      <c r="E20" s="8">
        <f t="shared" si="1"/>
        <v>26</v>
      </c>
      <c r="F20" s="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3">
      <c r="A21" s="6" t="s">
        <v>25</v>
      </c>
      <c r="B21" s="26" t="s">
        <v>30</v>
      </c>
      <c r="C21" s="24">
        <v>45396</v>
      </c>
      <c r="D21" s="24">
        <v>45418</v>
      </c>
      <c r="E21" s="8">
        <f t="shared" si="1"/>
        <v>22</v>
      </c>
      <c r="F21" s="9"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s="11" customFormat="1" ht="18" customHeight="1" x14ac:dyDescent="0.3">
      <c r="A22" s="44" t="s">
        <v>7</v>
      </c>
      <c r="B22" s="44"/>
      <c r="C22" s="25">
        <v>45418</v>
      </c>
      <c r="D22" s="25">
        <v>45487</v>
      </c>
      <c r="E22" s="27">
        <f t="shared" si="1"/>
        <v>69</v>
      </c>
      <c r="F22" s="28"/>
      <c r="G22" s="12"/>
      <c r="H22" s="12"/>
      <c r="I22" s="12"/>
      <c r="J22" s="12"/>
      <c r="K22" s="12"/>
      <c r="L22" s="38"/>
      <c r="M22" s="39"/>
      <c r="N22" s="39"/>
      <c r="O22" s="39"/>
      <c r="P22" s="39"/>
      <c r="Q22" s="39"/>
      <c r="R22" s="39"/>
      <c r="S22" s="39"/>
      <c r="T22" s="39"/>
      <c r="U22" s="40"/>
      <c r="V22" s="12"/>
      <c r="W22" s="12"/>
    </row>
    <row r="23" spans="1:23" x14ac:dyDescent="0.3">
      <c r="A23" s="6" t="s">
        <v>31</v>
      </c>
      <c r="B23" s="26" t="s">
        <v>34</v>
      </c>
      <c r="C23" s="24">
        <v>45418</v>
      </c>
      <c r="D23" s="24">
        <v>45424</v>
      </c>
      <c r="E23" s="8">
        <f t="shared" si="1"/>
        <v>6</v>
      </c>
      <c r="F23" s="9"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3">
      <c r="A24" s="6" t="s">
        <v>32</v>
      </c>
      <c r="B24" s="26" t="s">
        <v>27</v>
      </c>
      <c r="C24" s="24">
        <v>45418</v>
      </c>
      <c r="D24" s="24">
        <v>45446</v>
      </c>
      <c r="E24" s="8">
        <f t="shared" si="1"/>
        <v>28</v>
      </c>
      <c r="F24" s="9">
        <v>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3">
      <c r="A25" s="6" t="s">
        <v>33</v>
      </c>
      <c r="B25" s="26" t="s">
        <v>27</v>
      </c>
      <c r="C25" s="24">
        <v>45415</v>
      </c>
      <c r="D25" s="24">
        <v>45481</v>
      </c>
      <c r="E25" s="8">
        <f t="shared" si="1"/>
        <v>66</v>
      </c>
      <c r="F25" s="9">
        <v>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s="11" customFormat="1" ht="18" customHeight="1" x14ac:dyDescent="0.3">
      <c r="A26" s="44" t="s">
        <v>9</v>
      </c>
      <c r="B26" s="44"/>
      <c r="C26" s="25">
        <v>45453</v>
      </c>
      <c r="D26" s="25">
        <v>45501</v>
      </c>
      <c r="E26" s="27">
        <f t="shared" si="1"/>
        <v>48</v>
      </c>
      <c r="F26" s="28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31"/>
      <c r="R26" s="33"/>
      <c r="S26" s="33"/>
      <c r="T26" s="33"/>
      <c r="U26" s="33"/>
      <c r="V26" s="33"/>
      <c r="W26" s="32"/>
    </row>
    <row r="27" spans="1:23" x14ac:dyDescent="0.3">
      <c r="A27" s="6" t="s">
        <v>35</v>
      </c>
      <c r="B27" s="26" t="s">
        <v>27</v>
      </c>
      <c r="C27" s="34">
        <v>45453</v>
      </c>
      <c r="D27" s="24">
        <v>45460</v>
      </c>
      <c r="E27" s="8">
        <f t="shared" si="1"/>
        <v>7</v>
      </c>
      <c r="F27" s="9">
        <v>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3">
      <c r="A28" s="6" t="s">
        <v>36</v>
      </c>
      <c r="B28" s="26" t="s">
        <v>27</v>
      </c>
      <c r="C28" s="24">
        <v>45481</v>
      </c>
      <c r="D28" s="24">
        <v>45495</v>
      </c>
      <c r="E28" s="8">
        <f t="shared" si="1"/>
        <v>14</v>
      </c>
      <c r="F28" s="9">
        <v>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</sheetData>
  <mergeCells count="15">
    <mergeCell ref="A26:B26"/>
    <mergeCell ref="A2:B2"/>
    <mergeCell ref="E2:H2"/>
    <mergeCell ref="E3:H3"/>
    <mergeCell ref="H15:L15"/>
    <mergeCell ref="L22:U22"/>
    <mergeCell ref="A7:A8"/>
    <mergeCell ref="B7:B8"/>
    <mergeCell ref="C7:C8"/>
    <mergeCell ref="D7:D8"/>
    <mergeCell ref="E7:E8"/>
    <mergeCell ref="F7:F8"/>
    <mergeCell ref="A9:B9"/>
    <mergeCell ref="A15:B15"/>
    <mergeCell ref="A22:B22"/>
  </mergeCells>
  <conditionalFormatting sqref="G10:W14 G16:W21 G15 M15:W15 G22:K22 V22:W22 G23:W25 G26:O26 G27:W28">
    <cfRule type="expression" dxfId="2" priority="3">
      <formula>AND(G$7&gt;=$C10, G$7&lt;=$C10+$E10*$F10 - 1)</formula>
    </cfRule>
    <cfRule type="expression" dxfId="1" priority="6">
      <formula>AND(G$7 &gt;= $C10, G$7 &lt;= $D10)</formula>
    </cfRule>
  </conditionalFormatting>
  <conditionalFormatting sqref="F10:F28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{00F0D040-DF5F-4969-BA3F-EB2AABC353BE}</x14:id>
        </ext>
      </extLst>
    </cfRule>
  </conditionalFormatting>
  <conditionalFormatting sqref="G7:W14 G16:W21 G15 M15:W15 G22:K22 V22:W22 G27:W28 G26:O26 G23:W25">
    <cfRule type="expression" dxfId="0" priority="2">
      <formula>G$8=$B$5</formula>
    </cfRule>
  </conditionalFormatting>
  <pageMargins left="0.7" right="0.7" top="0.75" bottom="0.75" header="0.3" footer="0.3"/>
  <pageSetup paperSize="9"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0D040-DF5F-4969-BA3F-EB2AABC35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2024-04-08T07:55:46Z</dcterms:modified>
</cp:coreProperties>
</file>