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firstSheet="1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Average Velocity 1" sheetId="2" r:id="rId7"/>
    <sheet name="Parametric Study" sheetId="1" r:id="rId8"/>
  </sheets>
  <calcPr calcId="145621"/>
</workbook>
</file>

<file path=xl/calcChain.xml><?xml version="1.0" encoding="utf-8"?>
<calcChain xmlns="http://schemas.openxmlformats.org/spreadsheetml/2006/main">
  <c r="P17" i="1" l="1"/>
  <c r="O17" i="1"/>
  <c r="N17" i="1"/>
  <c r="K17" i="1"/>
  <c r="J17" i="1"/>
  <c r="I17" i="1"/>
  <c r="H17" i="1"/>
  <c r="D17" i="1"/>
  <c r="C17" i="1"/>
  <c r="R16" i="1"/>
  <c r="R17" i="1" s="1"/>
  <c r="Q16" i="1"/>
  <c r="P16" i="1"/>
  <c r="O16" i="1"/>
  <c r="N16" i="1"/>
  <c r="M16" i="1"/>
  <c r="M17" i="1" s="1"/>
  <c r="L16" i="1"/>
  <c r="L17" i="1" s="1"/>
  <c r="K16" i="1"/>
  <c r="J16" i="1"/>
  <c r="I16" i="1"/>
  <c r="H16" i="1"/>
  <c r="G16" i="1"/>
  <c r="G17" i="1" s="1"/>
  <c r="F16" i="1"/>
  <c r="F17" i="1" s="1"/>
  <c r="E16" i="1"/>
  <c r="D16" i="1"/>
  <c r="C16" i="1"/>
  <c r="N14" i="1"/>
  <c r="I14" i="1"/>
  <c r="H14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R12" i="1"/>
  <c r="R14" i="1" s="1"/>
  <c r="Q12" i="1"/>
  <c r="Q14" i="1" s="1"/>
  <c r="P12" i="1"/>
  <c r="P14" i="1" s="1"/>
  <c r="O12" i="1"/>
  <c r="O14" i="1" s="1"/>
  <c r="N12" i="1"/>
  <c r="N15" i="1" s="1"/>
  <c r="M12" i="1"/>
  <c r="M15" i="1" s="1"/>
  <c r="L12" i="1"/>
  <c r="L15" i="1" s="1"/>
  <c r="K12" i="1"/>
  <c r="K15" i="1" s="1"/>
  <c r="J12" i="1"/>
  <c r="J15" i="1" s="1"/>
  <c r="I12" i="1"/>
  <c r="I15" i="1" s="1"/>
  <c r="H12" i="1"/>
  <c r="H15" i="1" s="1"/>
  <c r="G12" i="1"/>
  <c r="G15" i="1" s="1"/>
  <c r="F12" i="1"/>
  <c r="F14" i="1" s="1"/>
  <c r="E12" i="1"/>
  <c r="E14" i="1" s="1"/>
  <c r="D12" i="1"/>
  <c r="D14" i="1" s="1"/>
  <c r="C12" i="1"/>
  <c r="C14" i="1" s="1"/>
  <c r="E11" i="1"/>
  <c r="C11" i="1"/>
  <c r="Q17" i="1" s="1"/>
  <c r="G14" i="1" l="1"/>
  <c r="C15" i="1"/>
  <c r="O15" i="1"/>
  <c r="P15" i="1"/>
  <c r="R15" i="1"/>
  <c r="L14" i="1"/>
  <c r="D15" i="1"/>
  <c r="E15" i="1"/>
  <c r="Q15" i="1"/>
  <c r="J14" i="1"/>
  <c r="F15" i="1"/>
  <c r="K14" i="1"/>
  <c r="M14" i="1"/>
  <c r="E17" i="1"/>
</calcChain>
</file>

<file path=xl/sharedStrings.xml><?xml version="1.0" encoding="utf-8"?>
<sst xmlns="http://schemas.openxmlformats.org/spreadsheetml/2006/main" count="32" uniqueCount="32">
  <si>
    <t>Angle of attack (Initial and Ambient Conditions) [°]</t>
  </si>
  <si>
    <t>GG Average Velocity 1 [m/s]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</si>
  <si>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</si>
  <si>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</si>
  <si>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</si>
  <si>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</si>
  <si>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</si>
  <si>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</si>
  <si>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</si>
  <si>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</si>
  <si>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</si>
  <si>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</si>
  <si>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</si>
  <si>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</si>
  <si>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</si>
  <si>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</si>
  <si>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</si>
  <si>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</si>
  <si>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</si>
  <si>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</si>
  <si>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</si>
  <si>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</si>
  <si>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</si>
  <si>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</si>
  <si>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q</t>
  </si>
  <si>
    <t>S</t>
  </si>
  <si>
    <t>Lift</t>
  </si>
  <si>
    <t>Drag</t>
  </si>
  <si>
    <t>L/D</t>
  </si>
  <si>
    <t>CL</t>
  </si>
  <si>
    <t>PitchMoment(AboutCG)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</si>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</sst>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Study'!$C$10:$R$10</c:f>
              <c:numCache>
                <c:formatCode>General</c:formatCode>
                <c:ptCount val="16"/>
                <c:pt idx="0">
                  <c:v>-0.43936175523333698</c:v>
                </c:pt>
                <c:pt idx="1">
                  <c:v>-0.31843957179185101</c:v>
                </c:pt>
                <c:pt idx="2">
                  <c:v>-0.39305553256412901</c:v>
                </c:pt>
                <c:pt idx="3">
                  <c:v>-0.33042446926429098</c:v>
                </c:pt>
                <c:pt idx="4">
                  <c:v>-0.28166484692091798</c:v>
                </c:pt>
                <c:pt idx="5">
                  <c:v>-1.9399517985800301E-2</c:v>
                </c:pt>
                <c:pt idx="6">
                  <c:v>-3.2253665110970699E-2</c:v>
                </c:pt>
                <c:pt idx="7">
                  <c:v>-0.365008785291978</c:v>
                </c:pt>
                <c:pt idx="8">
                  <c:v>-0.63919225510162003</c:v>
                </c:pt>
                <c:pt idx="9">
                  <c:v>-0.51774853451429603</c:v>
                </c:pt>
                <c:pt idx="10">
                  <c:v>-0.411029084635536</c:v>
                </c:pt>
                <c:pt idx="11">
                  <c:v>0.19144840012764999</c:v>
                </c:pt>
                <c:pt idx="12">
                  <c:v>-0.32061891402574999</c:v>
                </c:pt>
                <c:pt idx="13">
                  <c:v>0.473657057193766</c:v>
                </c:pt>
                <c:pt idx="14">
                  <c:v>0.72886454421777003</c:v>
                </c:pt>
                <c:pt idx="15">
                  <c:v>0.73978741369785295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362496"/>
        <c:axId val="230389248"/>
      </c:barChart>
      <c:catAx>
        <c:axId val="23036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389248"/>
        <c:crosses val="autoZero"/>
        <c:auto val="1"/>
        <c:lblAlgn val="ctr"/>
        <c:lblOffset val="100"/>
        <c:noMultiLvlLbl val="1"/>
      </c:catAx>
      <c:valAx>
        <c:axId val="230389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36249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Study'!$C$9:$R$9</c:f>
              <c:numCache>
                <c:formatCode>General</c:formatCode>
                <c:ptCount val="16"/>
                <c:pt idx="0">
                  <c:v>8.5325720690572399E-2</c:v>
                </c:pt>
                <c:pt idx="1">
                  <c:v>-3.40812628271547E-2</c:v>
                </c:pt>
                <c:pt idx="2">
                  <c:v>-0.21870101490822799</c:v>
                </c:pt>
                <c:pt idx="3">
                  <c:v>-0.30197142335927102</c:v>
                </c:pt>
                <c:pt idx="4">
                  <c:v>-0.40180721730233399</c:v>
                </c:pt>
                <c:pt idx="5">
                  <c:v>-0.40015974204940302</c:v>
                </c:pt>
                <c:pt idx="6">
                  <c:v>-0.52437091960202997</c:v>
                </c:pt>
                <c:pt idx="7">
                  <c:v>-0.46864237899343097</c:v>
                </c:pt>
                <c:pt idx="8">
                  <c:v>-0.678471858223748</c:v>
                </c:pt>
                <c:pt idx="9">
                  <c:v>-0.48216715073699501</c:v>
                </c:pt>
                <c:pt idx="10">
                  <c:v>-0.66099943268657801</c:v>
                </c:pt>
                <c:pt idx="11">
                  <c:v>-1.2396574103406099</c:v>
                </c:pt>
                <c:pt idx="12">
                  <c:v>-1.4524952256982799</c:v>
                </c:pt>
                <c:pt idx="13">
                  <c:v>-1.5078430524281901</c:v>
                </c:pt>
                <c:pt idx="14">
                  <c:v>-0.99006862524537298</c:v>
                </c:pt>
                <c:pt idx="15">
                  <c:v>-1.28682729848857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721408"/>
        <c:axId val="230727680"/>
      </c:barChart>
      <c:catAx>
        <c:axId val="23072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727680"/>
        <c:crosses val="autoZero"/>
        <c:auto val="1"/>
        <c:lblAlgn val="ctr"/>
        <c:lblOffset val="100"/>
        <c:noMultiLvlLbl val="1"/>
      </c:catAx>
      <c:valAx>
        <c:axId val="230727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72140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Study'!$C$8:$R$8</c:f>
              <c:numCache>
                <c:formatCode>General</c:formatCode>
                <c:ptCount val="16"/>
                <c:pt idx="0">
                  <c:v>-1.6184246504345901</c:v>
                </c:pt>
                <c:pt idx="1">
                  <c:v>-2.90885524264477</c:v>
                </c:pt>
                <c:pt idx="2">
                  <c:v>-4.2006993136623798</c:v>
                </c:pt>
                <c:pt idx="3">
                  <c:v>-5.4156133464296996</c:v>
                </c:pt>
                <c:pt idx="4">
                  <c:v>-6.3825113362604702</c:v>
                </c:pt>
                <c:pt idx="5">
                  <c:v>-7.9499321834091603</c:v>
                </c:pt>
                <c:pt idx="6">
                  <c:v>-9.1376962557368895</c:v>
                </c:pt>
                <c:pt idx="7">
                  <c:v>-10.2981551974278</c:v>
                </c:pt>
                <c:pt idx="8">
                  <c:v>-11.554569992288499</c:v>
                </c:pt>
                <c:pt idx="9">
                  <c:v>-11.7462244097155</c:v>
                </c:pt>
                <c:pt idx="10">
                  <c:v>-12.5781178965139</c:v>
                </c:pt>
                <c:pt idx="11">
                  <c:v>-14.3944713761048</c:v>
                </c:pt>
                <c:pt idx="12">
                  <c:v>-15.850234039432999</c:v>
                </c:pt>
                <c:pt idx="13">
                  <c:v>-15.943650783131799</c:v>
                </c:pt>
                <c:pt idx="14">
                  <c:v>-14.711241501778</c:v>
                </c:pt>
                <c:pt idx="15">
                  <c:v>-15.6554288759986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760832"/>
        <c:axId val="230762752"/>
      </c:barChart>
      <c:catAx>
        <c:axId val="23076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762752"/>
        <c:crosses val="autoZero"/>
        <c:auto val="1"/>
        <c:lblAlgn val="ctr"/>
        <c:lblOffset val="100"/>
        <c:noMultiLvlLbl val="1"/>
      </c:catAx>
      <c:valAx>
        <c:axId val="230762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76083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Study'!$C$7:$R$7</c:f>
              <c:numCache>
                <c:formatCode>General</c:formatCode>
                <c:ptCount val="16"/>
                <c:pt idx="0">
                  <c:v>2.7749820197399302</c:v>
                </c:pt>
                <c:pt idx="1">
                  <c:v>2.6967670690997099</c:v>
                </c:pt>
                <c:pt idx="2">
                  <c:v>2.5676382784305001</c:v>
                </c:pt>
                <c:pt idx="3">
                  <c:v>2.52494632852421</c:v>
                </c:pt>
                <c:pt idx="4">
                  <c:v>2.4504790224352901</c:v>
                </c:pt>
                <c:pt idx="5">
                  <c:v>2.2151483899464401</c:v>
                </c:pt>
                <c:pt idx="6">
                  <c:v>2.11972608434451</c:v>
                </c:pt>
                <c:pt idx="7">
                  <c:v>1.98503993822235</c:v>
                </c:pt>
                <c:pt idx="8">
                  <c:v>1.8910031910231799</c:v>
                </c:pt>
                <c:pt idx="9">
                  <c:v>1.9938407996398999</c:v>
                </c:pt>
                <c:pt idx="10">
                  <c:v>2.0938521215554</c:v>
                </c:pt>
                <c:pt idx="11">
                  <c:v>2.06578809024453</c:v>
                </c:pt>
                <c:pt idx="12">
                  <c:v>1.9121541404292399</c:v>
                </c:pt>
                <c:pt idx="13">
                  <c:v>2.1976824578423901</c:v>
                </c:pt>
                <c:pt idx="14">
                  <c:v>2.4063100349347399</c:v>
                </c:pt>
                <c:pt idx="15">
                  <c:v>2.5463285746373199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795904"/>
        <c:axId val="230851328"/>
      </c:barChart>
      <c:catAx>
        <c:axId val="23079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851328"/>
        <c:crosses val="autoZero"/>
        <c:auto val="1"/>
        <c:lblAlgn val="ctr"/>
        <c:lblOffset val="100"/>
        <c:noMultiLvlLbl val="1"/>
      </c:catAx>
      <c:valAx>
        <c:axId val="230851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79590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Study'!$C$6:$R$6</c:f>
              <c:numCache>
                <c:formatCode>General</c:formatCode>
                <c:ptCount val="16"/>
                <c:pt idx="0">
                  <c:v>3.1192316328207199</c:v>
                </c:pt>
                <c:pt idx="1">
                  <c:v>6.5089089463737597</c:v>
                </c:pt>
                <c:pt idx="2">
                  <c:v>9.5332335253732197</c:v>
                </c:pt>
                <c:pt idx="3">
                  <c:v>12.586688808019799</c:v>
                </c:pt>
                <c:pt idx="4">
                  <c:v>15.0897108452774</c:v>
                </c:pt>
                <c:pt idx="5">
                  <c:v>19.267166300225298</c:v>
                </c:pt>
                <c:pt idx="6">
                  <c:v>22.387607011127201</c:v>
                </c:pt>
                <c:pt idx="7">
                  <c:v>24.809742776932101</c:v>
                </c:pt>
                <c:pt idx="8">
                  <c:v>27.694747702604101</c:v>
                </c:pt>
                <c:pt idx="9">
                  <c:v>27.849066107331002</c:v>
                </c:pt>
                <c:pt idx="10">
                  <c:v>29.765771848689301</c:v>
                </c:pt>
                <c:pt idx="11">
                  <c:v>34.7651152632343</c:v>
                </c:pt>
                <c:pt idx="12">
                  <c:v>38.214823015814702</c:v>
                </c:pt>
                <c:pt idx="13">
                  <c:v>38.501910296123903</c:v>
                </c:pt>
                <c:pt idx="14">
                  <c:v>35.147050268355201</c:v>
                </c:pt>
                <c:pt idx="15">
                  <c:v>36.749955391341501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876288"/>
        <c:axId val="230878208"/>
      </c:barChart>
      <c:catAx>
        <c:axId val="23087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878208"/>
        <c:crosses val="autoZero"/>
        <c:auto val="1"/>
        <c:lblAlgn val="ctr"/>
        <c:lblOffset val="100"/>
        <c:noMultiLvlLbl val="1"/>
      </c:catAx>
      <c:valAx>
        <c:axId val="230878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87628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Study'!$C$5:$R$5</c:f>
              <c:numCache>
                <c:formatCode>General</c:formatCode>
                <c:ptCount val="16"/>
                <c:pt idx="0">
                  <c:v>2.2038400814615202</c:v>
                </c:pt>
                <c:pt idx="1">
                  <c:v>2.0374753245711901</c:v>
                </c:pt>
                <c:pt idx="2">
                  <c:v>1.6869693394996099</c:v>
                </c:pt>
                <c:pt idx="3">
                  <c:v>1.63679624089931</c:v>
                </c:pt>
                <c:pt idx="4">
                  <c:v>1.3829785907639101</c:v>
                </c:pt>
                <c:pt idx="5">
                  <c:v>1.38826645365916</c:v>
                </c:pt>
                <c:pt idx="6">
                  <c:v>1.01384275920899</c:v>
                </c:pt>
                <c:pt idx="7">
                  <c:v>0.93684282971646404</c:v>
                </c:pt>
                <c:pt idx="8">
                  <c:v>0.40801850998028999</c:v>
                </c:pt>
                <c:pt idx="9">
                  <c:v>0.90227801156055198</c:v>
                </c:pt>
                <c:pt idx="10">
                  <c:v>0.71345767312128405</c:v>
                </c:pt>
                <c:pt idx="11">
                  <c:v>-0.61364137816812503</c:v>
                </c:pt>
                <c:pt idx="12">
                  <c:v>-1.30270331521566</c:v>
                </c:pt>
                <c:pt idx="13">
                  <c:v>-1.2782314588627199</c:v>
                </c:pt>
                <c:pt idx="14">
                  <c:v>0.32472452639227301</c:v>
                </c:pt>
                <c:pt idx="15">
                  <c:v>-0.19605403152022699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509952"/>
        <c:axId val="230561280"/>
      </c:barChart>
      <c:catAx>
        <c:axId val="23050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561280"/>
        <c:crosses val="autoZero"/>
        <c:auto val="1"/>
        <c:lblAlgn val="ctr"/>
        <c:lblOffset val="100"/>
        <c:noMultiLvlLbl val="1"/>
      </c:catAx>
      <c:valAx>
        <c:axId val="23056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50995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Study'!$C$4:$R$4</c:f>
              <c:numCache>
                <c:formatCode>General</c:formatCode>
                <c:ptCount val="16"/>
                <c:pt idx="0">
                  <c:v>18.000306769744601</c:v>
                </c:pt>
                <c:pt idx="1">
                  <c:v>17.9970123982927</c:v>
                </c:pt>
                <c:pt idx="2">
                  <c:v>17.996553442065199</c:v>
                </c:pt>
                <c:pt idx="3">
                  <c:v>17.993956771744202</c:v>
                </c:pt>
                <c:pt idx="4">
                  <c:v>18.0081460690214</c:v>
                </c:pt>
                <c:pt idx="5">
                  <c:v>18.035429628249801</c:v>
                </c:pt>
                <c:pt idx="6">
                  <c:v>18.039200185166699</c:v>
                </c:pt>
                <c:pt idx="7">
                  <c:v>18.040532266388801</c:v>
                </c:pt>
                <c:pt idx="8">
                  <c:v>18.0433559089402</c:v>
                </c:pt>
                <c:pt idx="9">
                  <c:v>18.0374558955663</c:v>
                </c:pt>
                <c:pt idx="10">
                  <c:v>18.036345498167101</c:v>
                </c:pt>
                <c:pt idx="11">
                  <c:v>18.0417417612428</c:v>
                </c:pt>
                <c:pt idx="12">
                  <c:v>18.047874508660499</c:v>
                </c:pt>
                <c:pt idx="13">
                  <c:v>18.042476213250801</c:v>
                </c:pt>
                <c:pt idx="14">
                  <c:v>18.020835442148499</c:v>
                </c:pt>
                <c:pt idx="15">
                  <c:v>18.020434054981301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614912"/>
        <c:axId val="230617088"/>
      </c:barChart>
      <c:catAx>
        <c:axId val="23061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617088"/>
        <c:crosses val="autoZero"/>
        <c:auto val="1"/>
        <c:lblAlgn val="ctr"/>
        <c:lblOffset val="100"/>
        <c:noMultiLvlLbl val="1"/>
      </c:catAx>
      <c:valAx>
        <c:axId val="230617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1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6149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CM(a)</c:v>
          </c:tx>
          <c:marker>
            <c:symbol val="none"/>
          </c:marker>
          <c:cat>
            <c:numRef>
              <c:f>'Parametric Study'!$C$3:$R$3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cat>
          <c:val>
            <c:numRef>
              <c:f>'Parametric Study'!$C$17:$R$17</c:f>
              <c:numCache>
                <c:formatCode>General</c:formatCode>
                <c:ptCount val="16"/>
                <c:pt idx="0">
                  <c:v>2.4827347061719678E-2</c:v>
                </c:pt>
                <c:pt idx="1">
                  <c:v>1.7994305769428991E-2</c:v>
                </c:pt>
                <c:pt idx="2">
                  <c:v>2.2210686308634479E-2</c:v>
                </c:pt>
                <c:pt idx="3">
                  <c:v>1.8671545436976682E-2</c:v>
                </c:pt>
                <c:pt idx="4">
                  <c:v>1.5916248572609436E-2</c:v>
                </c:pt>
                <c:pt idx="5">
                  <c:v>1.0962232377457336E-3</c:v>
                </c:pt>
                <c:pt idx="6">
                  <c:v>1.8225822529711832E-3</c:v>
                </c:pt>
                <c:pt idx="7">
                  <c:v>2.0625827544338469E-2</c:v>
                </c:pt>
                <c:pt idx="8">
                  <c:v>3.6119320281172873E-2</c:v>
                </c:pt>
                <c:pt idx="9">
                  <c:v>2.9256808094861333E-2</c:v>
                </c:pt>
                <c:pt idx="10">
                  <c:v>2.3226331411772154E-2</c:v>
                </c:pt>
                <c:pt idx="11">
                  <c:v>-1.0818319568702174E-2</c:v>
                </c:pt>
                <c:pt idx="12">
                  <c:v>1.8117455509620961E-2</c:v>
                </c:pt>
                <c:pt idx="13">
                  <c:v>-2.676529763255589E-2</c:v>
                </c:pt>
                <c:pt idx="14">
                  <c:v>-4.118650015558676E-2</c:v>
                </c:pt>
                <c:pt idx="15">
                  <c:v>-4.1803727003990675E-2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445312"/>
        <c:axId val="152978560"/>
      </c:lineChart>
      <c:catAx>
        <c:axId val="26444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978560"/>
        <c:crosses val="autoZero"/>
        <c:auto val="1"/>
        <c:lblAlgn val="ctr"/>
        <c:lblOffset val="100"/>
        <c:noMultiLvlLbl val="0"/>
      </c:catAx>
      <c:valAx>
        <c:axId val="15297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445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3177540</xdr:colOff>
      <xdr:row>19</xdr:row>
      <xdr:rowOff>87630</xdr:rowOff>
    </xdr:from>
    <xdr:to>
      <xdr:col>6</xdr:col>
      <xdr:colOff>0</xdr:colOff>
      <xdr:row>34</xdr:row>
      <xdr:rowOff>87630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tabSelected="1" topLeftCell="A16" workbookViewId="0">
      <selection activeCell="B22" sqref="B22"/>
    </sheetView>
  </sheetViews>
  <sheetFormatPr defaultRowHeight="14.4" x14ac:dyDescent="0.3"/>
  <cols>
    <col min="2" max="2" width="53" customWidth="1"/>
    <col min="3" max="11" width="15" customWidth="1"/>
    <col min="12" max="18" width="16" customWidth="1"/>
  </cols>
  <sheetData>
    <row r="2" spans="2:18" x14ac:dyDescent="0.3"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</row>
    <row r="3" spans="2:18" x14ac:dyDescent="0.3">
      <c r="B3" s="3" t="s">
        <v>0</v>
      </c>
      <c r="C3" s="3">
        <v>-4</v>
      </c>
      <c r="D3" s="3">
        <v>-3</v>
      </c>
      <c r="E3" s="3">
        <v>-2</v>
      </c>
      <c r="F3" s="3">
        <v>-1</v>
      </c>
      <c r="G3" s="3">
        <v>0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</row>
    <row r="4" spans="2:18" x14ac:dyDescent="0.3">
      <c r="B4" s="1" t="s">
        <v>1</v>
      </c>
      <c r="C4" s="1">
        <v>18.000306769744601</v>
      </c>
      <c r="D4" s="1">
        <v>17.9970123982927</v>
      </c>
      <c r="E4" s="1">
        <v>17.996553442065199</v>
      </c>
      <c r="F4" s="1">
        <v>17.993956771744202</v>
      </c>
      <c r="G4" s="1">
        <v>18.0081460690214</v>
      </c>
      <c r="H4" s="1">
        <v>18.035429628249801</v>
      </c>
      <c r="I4" s="1">
        <v>18.039200185166699</v>
      </c>
      <c r="J4" s="1">
        <v>18.040532266388801</v>
      </c>
      <c r="K4" s="1">
        <v>18.0433559089402</v>
      </c>
      <c r="L4" s="1">
        <v>18.0374558955663</v>
      </c>
      <c r="M4" s="1">
        <v>18.036345498167101</v>
      </c>
      <c r="N4" s="1">
        <v>18.0417417612428</v>
      </c>
      <c r="O4" s="1">
        <v>18.047874508660499</v>
      </c>
      <c r="P4" s="1">
        <v>18.042476213250801</v>
      </c>
      <c r="Q4" s="1">
        <v>18.020835442148499</v>
      </c>
      <c r="R4" s="1">
        <v>18.020434054981301</v>
      </c>
    </row>
    <row r="5" spans="2:18" x14ac:dyDescent="0.3">
      <c r="B5" s="1" t="s">
        <v>2</v>
      </c>
      <c r="C5" s="1">
        <v>2.2038400814615202</v>
      </c>
      <c r="D5" s="1">
        <v>2.0374753245711901</v>
      </c>
      <c r="E5" s="1">
        <v>1.6869693394996099</v>
      </c>
      <c r="F5" s="1">
        <v>1.63679624089931</v>
      </c>
      <c r="G5" s="1">
        <v>1.3829785907639101</v>
      </c>
      <c r="H5" s="1">
        <v>1.38826645365916</v>
      </c>
      <c r="I5" s="1">
        <v>1.01384275920899</v>
      </c>
      <c r="J5" s="1">
        <v>0.93684282971646404</v>
      </c>
      <c r="K5" s="1">
        <v>0.40801850998028999</v>
      </c>
      <c r="L5" s="1">
        <v>0.90227801156055198</v>
      </c>
      <c r="M5" s="1">
        <v>0.71345767312128405</v>
      </c>
      <c r="N5" s="1">
        <v>-0.61364137816812503</v>
      </c>
      <c r="O5" s="1">
        <v>-1.30270331521566</v>
      </c>
      <c r="P5" s="1">
        <v>-1.2782314588627199</v>
      </c>
      <c r="Q5" s="1">
        <v>0.32472452639227301</v>
      </c>
      <c r="R5" s="1">
        <v>-0.19605403152022699</v>
      </c>
    </row>
    <row r="6" spans="2:18" x14ac:dyDescent="0.3">
      <c r="B6" s="1" t="s">
        <v>3</v>
      </c>
      <c r="C6" s="1">
        <v>3.1192316328207199</v>
      </c>
      <c r="D6" s="1">
        <v>6.5089089463737597</v>
      </c>
      <c r="E6" s="1">
        <v>9.5332335253732197</v>
      </c>
      <c r="F6" s="1">
        <v>12.586688808019799</v>
      </c>
      <c r="G6" s="1">
        <v>15.0897108452774</v>
      </c>
      <c r="H6" s="1">
        <v>19.267166300225298</v>
      </c>
      <c r="I6" s="1">
        <v>22.387607011127201</v>
      </c>
      <c r="J6" s="1">
        <v>24.809742776932101</v>
      </c>
      <c r="K6" s="1">
        <v>27.694747702604101</v>
      </c>
      <c r="L6" s="1">
        <v>27.849066107331002</v>
      </c>
      <c r="M6" s="1">
        <v>29.765771848689301</v>
      </c>
      <c r="N6" s="1">
        <v>34.7651152632343</v>
      </c>
      <c r="O6" s="1">
        <v>38.214823015814702</v>
      </c>
      <c r="P6" s="1">
        <v>38.501910296123903</v>
      </c>
      <c r="Q6" s="1">
        <v>35.147050268355201</v>
      </c>
      <c r="R6" s="1">
        <v>36.749955391341501</v>
      </c>
    </row>
    <row r="7" spans="2:18" x14ac:dyDescent="0.3">
      <c r="B7" s="1" t="s">
        <v>4</v>
      </c>
      <c r="C7" s="1">
        <v>2.7749820197399302</v>
      </c>
      <c r="D7" s="1">
        <v>2.6967670690997099</v>
      </c>
      <c r="E7" s="1">
        <v>2.5676382784305001</v>
      </c>
      <c r="F7" s="1">
        <v>2.52494632852421</v>
      </c>
      <c r="G7" s="1">
        <v>2.4504790224352901</v>
      </c>
      <c r="H7" s="1">
        <v>2.2151483899464401</v>
      </c>
      <c r="I7" s="1">
        <v>2.11972608434451</v>
      </c>
      <c r="J7" s="1">
        <v>1.98503993822235</v>
      </c>
      <c r="K7" s="1">
        <v>1.8910031910231799</v>
      </c>
      <c r="L7" s="1">
        <v>1.9938407996398999</v>
      </c>
      <c r="M7" s="1">
        <v>2.0938521215554</v>
      </c>
      <c r="N7" s="1">
        <v>2.06578809024453</v>
      </c>
      <c r="O7" s="1">
        <v>1.9121541404292399</v>
      </c>
      <c r="P7" s="1">
        <v>2.1976824578423901</v>
      </c>
      <c r="Q7" s="1">
        <v>2.4063100349347399</v>
      </c>
      <c r="R7" s="1">
        <v>2.5463285746373199</v>
      </c>
    </row>
    <row r="8" spans="2:18" x14ac:dyDescent="0.3">
      <c r="B8" s="1" t="s">
        <v>5</v>
      </c>
      <c r="C8" s="1">
        <v>-1.6184246504345901</v>
      </c>
      <c r="D8" s="1">
        <v>-2.90885524264477</v>
      </c>
      <c r="E8" s="1">
        <v>-4.2006993136623798</v>
      </c>
      <c r="F8" s="1">
        <v>-5.4156133464296996</v>
      </c>
      <c r="G8" s="1">
        <v>-6.3825113362604702</v>
      </c>
      <c r="H8" s="1">
        <v>-7.9499321834091603</v>
      </c>
      <c r="I8" s="1">
        <v>-9.1376962557368895</v>
      </c>
      <c r="J8" s="1">
        <v>-10.2981551974278</v>
      </c>
      <c r="K8" s="1">
        <v>-11.554569992288499</v>
      </c>
      <c r="L8" s="1">
        <v>-11.7462244097155</v>
      </c>
      <c r="M8" s="1">
        <v>-12.5781178965139</v>
      </c>
      <c r="N8" s="1">
        <v>-14.3944713761048</v>
      </c>
      <c r="O8" s="1">
        <v>-15.850234039432999</v>
      </c>
      <c r="P8" s="1">
        <v>-15.943650783131799</v>
      </c>
      <c r="Q8" s="1">
        <v>-14.711241501778</v>
      </c>
      <c r="R8" s="1">
        <v>-15.6554288759986</v>
      </c>
    </row>
    <row r="9" spans="2:18" x14ac:dyDescent="0.3">
      <c r="B9" s="1" t="s">
        <v>6</v>
      </c>
      <c r="C9" s="1">
        <v>8.5325720690572399E-2</v>
      </c>
      <c r="D9" s="1">
        <v>-3.40812628271547E-2</v>
      </c>
      <c r="E9" s="1">
        <v>-0.21870101490822799</v>
      </c>
      <c r="F9" s="1">
        <v>-0.30197142335927102</v>
      </c>
      <c r="G9" s="1">
        <v>-0.40180721730233399</v>
      </c>
      <c r="H9" s="1">
        <v>-0.40015974204940302</v>
      </c>
      <c r="I9" s="1">
        <v>-0.52437091960202997</v>
      </c>
      <c r="J9" s="1">
        <v>-0.46864237899343097</v>
      </c>
      <c r="K9" s="1">
        <v>-0.678471858223748</v>
      </c>
      <c r="L9" s="1">
        <v>-0.48216715073699501</v>
      </c>
      <c r="M9" s="1">
        <v>-0.66099943268657801</v>
      </c>
      <c r="N9" s="1">
        <v>-1.2396574103406099</v>
      </c>
      <c r="O9" s="1">
        <v>-1.4524952256982799</v>
      </c>
      <c r="P9" s="1">
        <v>-1.5078430524281901</v>
      </c>
      <c r="Q9" s="1">
        <v>-0.99006862524537298</v>
      </c>
      <c r="R9" s="1">
        <v>-1.28682729848857</v>
      </c>
    </row>
    <row r="10" spans="2:18" x14ac:dyDescent="0.3">
      <c r="B10" s="1" t="s">
        <v>7</v>
      </c>
      <c r="C10" s="1">
        <v>-0.43936175523333698</v>
      </c>
      <c r="D10" s="1">
        <v>-0.31843957179185101</v>
      </c>
      <c r="E10" s="1">
        <v>-0.39305553256412901</v>
      </c>
      <c r="F10" s="1">
        <v>-0.33042446926429098</v>
      </c>
      <c r="G10" s="1">
        <v>-0.28166484692091798</v>
      </c>
      <c r="H10" s="1">
        <v>-1.9399517985800301E-2</v>
      </c>
      <c r="I10" s="1">
        <v>-3.2253665110970699E-2</v>
      </c>
      <c r="J10" s="1">
        <v>-0.365008785291978</v>
      </c>
      <c r="K10" s="1">
        <v>-0.63919225510162003</v>
      </c>
      <c r="L10" s="1">
        <v>-0.51774853451429603</v>
      </c>
      <c r="M10" s="1">
        <v>-0.411029084635536</v>
      </c>
      <c r="N10" s="1">
        <v>0.19144840012764999</v>
      </c>
      <c r="O10" s="1">
        <v>-0.32061891402574999</v>
      </c>
      <c r="P10" s="1">
        <v>0.473657057193766</v>
      </c>
      <c r="Q10" s="1">
        <v>0.72886454421777003</v>
      </c>
      <c r="R10" s="1">
        <v>0.73978741369785295</v>
      </c>
    </row>
    <row r="11" spans="2:18" x14ac:dyDescent="0.3">
      <c r="B11" s="4" t="s">
        <v>24</v>
      </c>
      <c r="C11">
        <f>18^2*1.22/2</f>
        <v>197.64</v>
      </c>
      <c r="D11" t="s">
        <v>25</v>
      </c>
      <c r="E11">
        <f>0.22*1.85</f>
        <v>0.40700000000000003</v>
      </c>
    </row>
    <row r="12" spans="2:18" x14ac:dyDescent="0.3">
      <c r="B12" s="5" t="s">
        <v>26</v>
      </c>
      <c r="C12">
        <f>2*(C6*COS(C3*2*3.14/360)+C5*SIN(C3*2*3.14/360))</f>
        <v>5.9159734731333593</v>
      </c>
      <c r="D12">
        <f t="shared" ref="D12:Q12" si="0">2*(D6*COS(D3*2*3.14/360)+D5*SIN(D3*2*3.14/360))</f>
        <v>12.786837085138609</v>
      </c>
      <c r="E12">
        <f t="shared" si="0"/>
        <v>18.937174953965414</v>
      </c>
      <c r="F12">
        <f t="shared" si="0"/>
        <v>25.112444369073465</v>
      </c>
      <c r="G12">
        <f t="shared" si="0"/>
        <v>30.179421690554801</v>
      </c>
      <c r="H12">
        <f t="shared" si="0"/>
        <v>38.576902201473871</v>
      </c>
      <c r="I12">
        <f t="shared" si="0"/>
        <v>44.818695160912881</v>
      </c>
      <c r="J12">
        <f t="shared" si="0"/>
        <v>49.649564151491184</v>
      </c>
      <c r="K12">
        <f t="shared" si="0"/>
        <v>55.311601145430416</v>
      </c>
      <c r="L12">
        <f t="shared" si="0"/>
        <v>55.643596602507948</v>
      </c>
      <c r="M12">
        <f t="shared" si="0"/>
        <v>59.354831874764216</v>
      </c>
      <c r="N12">
        <f t="shared" si="0"/>
        <v>68.862994728636622</v>
      </c>
      <c r="O12">
        <f t="shared" si="0"/>
        <v>75.324170821862509</v>
      </c>
      <c r="P12">
        <f t="shared" si="0"/>
        <v>75.657016962397392</v>
      </c>
      <c r="Q12">
        <f t="shared" si="0"/>
        <v>69.339974017157658</v>
      </c>
      <c r="R12">
        <f>2*(R6*COS(R3*2*3.14/360)+R5*SIN(R3*2*3.14/360))</f>
        <v>72.07609476328723</v>
      </c>
    </row>
    <row r="13" spans="2:18" x14ac:dyDescent="0.3">
      <c r="B13" s="5" t="s">
        <v>27</v>
      </c>
      <c r="C13">
        <f>2*(C6*SIN(C3*2*3.14/360)+C5*COS(C3*2*3.14/360))</f>
        <v>3.9620012117012031</v>
      </c>
      <c r="D13">
        <f t="shared" ref="D13:Q13" si="1">2*(D6*SIN(D3*2*3.14/360)+D5*COS(D3*2*3.14/360))</f>
        <v>3.3884168574317051</v>
      </c>
      <c r="E13">
        <f t="shared" si="1"/>
        <v>2.706812543570039</v>
      </c>
      <c r="F13">
        <f t="shared" si="1"/>
        <v>2.8339810876731568</v>
      </c>
      <c r="G13">
        <f t="shared" si="1"/>
        <v>2.7659571815278201</v>
      </c>
      <c r="H13">
        <f t="shared" si="1"/>
        <v>3.4482863881033321</v>
      </c>
      <c r="I13">
        <f t="shared" si="1"/>
        <v>3.5882921267489207</v>
      </c>
      <c r="J13">
        <f t="shared" si="1"/>
        <v>4.46668835867467</v>
      </c>
      <c r="K13">
        <f t="shared" si="1"/>
        <v>4.6758715020587962</v>
      </c>
      <c r="L13">
        <f t="shared" si="1"/>
        <v>6.6496534472462399</v>
      </c>
      <c r="M13">
        <f t="shared" si="1"/>
        <v>7.6387041165107581</v>
      </c>
      <c r="N13">
        <f t="shared" si="1"/>
        <v>7.2511851252506201</v>
      </c>
      <c r="O13">
        <f t="shared" si="1"/>
        <v>8.0515167723741996</v>
      </c>
      <c r="P13">
        <f t="shared" si="1"/>
        <v>9.514974461388789</v>
      </c>
      <c r="Q13">
        <f t="shared" si="1"/>
        <v>12.839909665255171</v>
      </c>
      <c r="R13">
        <f>2*(R6*SIN(R3*2*3.14/360)+R5*COS(R3*2*3.14/360))</f>
        <v>13.632510629196329</v>
      </c>
    </row>
    <row r="14" spans="2:18" x14ac:dyDescent="0.3">
      <c r="B14" s="5" t="s">
        <v>28</v>
      </c>
      <c r="C14">
        <f>C12/C13</f>
        <v>1.4931781079877964</v>
      </c>
      <c r="D14">
        <f t="shared" ref="D14:Q14" si="2">D12/D13</f>
        <v>3.7736906712329841</v>
      </c>
      <c r="E14">
        <f t="shared" si="2"/>
        <v>6.996116151061206</v>
      </c>
      <c r="F14">
        <f t="shared" si="2"/>
        <v>8.8611898217330953</v>
      </c>
      <c r="G14">
        <f t="shared" si="2"/>
        <v>10.911022734590823</v>
      </c>
      <c r="H14">
        <f t="shared" si="2"/>
        <v>11.187267488734427</v>
      </c>
      <c r="I14">
        <f t="shared" si="2"/>
        <v>12.490258200220644</v>
      </c>
      <c r="J14">
        <f t="shared" si="2"/>
        <v>11.115520082135955</v>
      </c>
      <c r="K14">
        <f t="shared" si="2"/>
        <v>11.829153371959986</v>
      </c>
      <c r="L14">
        <f t="shared" si="2"/>
        <v>8.367894213427185</v>
      </c>
      <c r="M14">
        <f t="shared" si="2"/>
        <v>7.7702750321839389</v>
      </c>
      <c r="N14">
        <f t="shared" si="2"/>
        <v>9.4967917022055808</v>
      </c>
      <c r="O14">
        <f t="shared" si="2"/>
        <v>9.3552771423527954</v>
      </c>
      <c r="P14">
        <f t="shared" si="2"/>
        <v>7.9513631139430956</v>
      </c>
      <c r="Q14">
        <f t="shared" si="2"/>
        <v>5.400347496586507</v>
      </c>
      <c r="R14">
        <f>R12/R13</f>
        <v>5.2870741658491047</v>
      </c>
    </row>
    <row r="15" spans="2:18" x14ac:dyDescent="0.3">
      <c r="B15" s="5" t="s">
        <v>29</v>
      </c>
      <c r="C15">
        <f>C12/($C11*$E11)</f>
        <v>7.3545645411101104E-2</v>
      </c>
      <c r="D15">
        <f t="shared" ref="D15:Q15" si="3">D12/($C11*$E11)</f>
        <v>0.15896220469275296</v>
      </c>
      <c r="E15">
        <f t="shared" si="3"/>
        <v>0.2354213994665979</v>
      </c>
      <c r="F15">
        <f t="shared" si="3"/>
        <v>0.31219053590442736</v>
      </c>
      <c r="G15">
        <f t="shared" si="3"/>
        <v>0.3751817104058206</v>
      </c>
      <c r="H15">
        <f t="shared" si="3"/>
        <v>0.47957672279176677</v>
      </c>
      <c r="I15">
        <f t="shared" si="3"/>
        <v>0.55717286040278824</v>
      </c>
      <c r="J15">
        <f t="shared" si="3"/>
        <v>0.61722880545089531</v>
      </c>
      <c r="K15">
        <f t="shared" si="3"/>
        <v>0.68761758710312915</v>
      </c>
      <c r="L15">
        <f t="shared" si="3"/>
        <v>0.69174485715854883</v>
      </c>
      <c r="M15">
        <f t="shared" si="3"/>
        <v>0.73788184452167283</v>
      </c>
      <c r="N15">
        <f t="shared" si="3"/>
        <v>0.85608453372195614</v>
      </c>
      <c r="O15">
        <f t="shared" si="3"/>
        <v>0.93640797804588627</v>
      </c>
      <c r="P15">
        <f t="shared" si="3"/>
        <v>0.94054582354830474</v>
      </c>
      <c r="Q15">
        <f t="shared" si="3"/>
        <v>0.86201420020564101</v>
      </c>
      <c r="R15">
        <f>R12/($C11*$E11)</f>
        <v>0.89602885005332245</v>
      </c>
    </row>
    <row r="16" spans="2:18" x14ac:dyDescent="0.3">
      <c r="B16" s="5" t="s">
        <v>30</v>
      </c>
      <c r="C16">
        <f>C10</f>
        <v>-0.43936175523333698</v>
      </c>
      <c r="D16">
        <f t="shared" ref="D16:R16" si="4">D10</f>
        <v>-0.31843957179185101</v>
      </c>
      <c r="E16">
        <f t="shared" si="4"/>
        <v>-0.39305553256412901</v>
      </c>
      <c r="F16">
        <f t="shared" si="4"/>
        <v>-0.33042446926429098</v>
      </c>
      <c r="G16">
        <f t="shared" si="4"/>
        <v>-0.28166484692091798</v>
      </c>
      <c r="H16">
        <f t="shared" si="4"/>
        <v>-1.9399517985800301E-2</v>
      </c>
      <c r="I16">
        <f t="shared" si="4"/>
        <v>-3.2253665110970699E-2</v>
      </c>
      <c r="J16">
        <f t="shared" si="4"/>
        <v>-0.365008785291978</v>
      </c>
      <c r="K16">
        <f t="shared" si="4"/>
        <v>-0.63919225510162003</v>
      </c>
      <c r="L16">
        <f t="shared" si="4"/>
        <v>-0.51774853451429603</v>
      </c>
      <c r="M16">
        <f t="shared" si="4"/>
        <v>-0.411029084635536</v>
      </c>
      <c r="N16">
        <f t="shared" si="4"/>
        <v>0.19144840012764999</v>
      </c>
      <c r="O16">
        <f t="shared" si="4"/>
        <v>-0.32061891402574999</v>
      </c>
      <c r="P16">
        <f t="shared" si="4"/>
        <v>0.473657057193766</v>
      </c>
      <c r="Q16">
        <f t="shared" si="4"/>
        <v>0.72886454421777003</v>
      </c>
      <c r="R16">
        <f t="shared" si="4"/>
        <v>0.73978741369785295</v>
      </c>
    </row>
    <row r="17" spans="2:18" x14ac:dyDescent="0.3">
      <c r="B17" s="5" t="s">
        <v>31</v>
      </c>
      <c r="C17">
        <f>-C16/($C11*$E11*0.22)</f>
        <v>2.4827347061719678E-2</v>
      </c>
      <c r="D17">
        <f t="shared" ref="D17:Q17" si="5">-D16/($C11*$E11*0.22)</f>
        <v>1.7994305769428991E-2</v>
      </c>
      <c r="E17">
        <f t="shared" si="5"/>
        <v>2.2210686308634479E-2</v>
      </c>
      <c r="F17">
        <f t="shared" si="5"/>
        <v>1.8671545436976682E-2</v>
      </c>
      <c r="G17">
        <f t="shared" si="5"/>
        <v>1.5916248572609436E-2</v>
      </c>
      <c r="H17">
        <f t="shared" si="5"/>
        <v>1.0962232377457336E-3</v>
      </c>
      <c r="I17">
        <f t="shared" si="5"/>
        <v>1.8225822529711832E-3</v>
      </c>
      <c r="J17">
        <f t="shared" si="5"/>
        <v>2.0625827544338469E-2</v>
      </c>
      <c r="K17">
        <f t="shared" si="5"/>
        <v>3.6119320281172873E-2</v>
      </c>
      <c r="L17">
        <f t="shared" si="5"/>
        <v>2.9256808094861333E-2</v>
      </c>
      <c r="M17">
        <f t="shared" si="5"/>
        <v>2.3226331411772154E-2</v>
      </c>
      <c r="N17">
        <f t="shared" si="5"/>
        <v>-1.0818319568702174E-2</v>
      </c>
      <c r="O17">
        <f t="shared" si="5"/>
        <v>1.8117455509620961E-2</v>
      </c>
      <c r="P17">
        <f t="shared" si="5"/>
        <v>-2.676529763255589E-2</v>
      </c>
      <c r="Q17">
        <f t="shared" si="5"/>
        <v>-4.118650015558676E-2</v>
      </c>
      <c r="R17">
        <f>-R16/($C11*$E11*0.22)</f>
        <v>-4.1803727003990675E-2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7</vt:i4>
      </vt:variant>
    </vt:vector>
  </HeadingPairs>
  <TitlesOfParts>
    <vt:vector size="8" baseType="lpstr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Average Velocity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PC</cp:lastModifiedBy>
  <dcterms:created xsi:type="dcterms:W3CDTF">2012-01-01T00:00:00Z</dcterms:created>
  <dcterms:modified xsi:type="dcterms:W3CDTF">2024-07-16T05:12:25Z</dcterms:modified>
</cp:coreProperties>
</file>