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BELAJAR\PROJECT\PHP\spk-cpi-guru\"/>
    </mc:Choice>
  </mc:AlternateContent>
  <xr:revisionPtr revIDLastSave="0" documentId="8_{03E8D725-5A8D-4BAD-B7A9-41BF822F20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 mentah" sheetId="1" r:id="rId1"/>
    <sheet name="klasifikasi" sheetId="2" r:id="rId2"/>
    <sheet name="pengolahan 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5" i="3" l="1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14" i="3"/>
  <c r="H113" i="3"/>
  <c r="E113" i="3"/>
  <c r="E93" i="3"/>
  <c r="E92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J67" i="3"/>
  <c r="I67" i="3"/>
  <c r="G67" i="3"/>
  <c r="F67" i="3"/>
  <c r="F68" i="3"/>
  <c r="G68" i="3"/>
  <c r="F69" i="3"/>
  <c r="G69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67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46" i="3"/>
  <c r="F70" i="3" l="1"/>
  <c r="F71" i="3"/>
  <c r="F85" i="3" s="1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H85" i="3" l="1"/>
  <c r="H86" i="3"/>
  <c r="I86" i="3"/>
  <c r="I85" i="3"/>
  <c r="J86" i="3"/>
  <c r="J85" i="3"/>
  <c r="F86" i="3"/>
  <c r="G86" i="3"/>
  <c r="G85" i="3"/>
  <c r="E98" i="3" l="1"/>
  <c r="M93" i="3"/>
  <c r="M101" i="3"/>
  <c r="K103" i="3"/>
  <c r="N104" i="3"/>
  <c r="O107" i="3"/>
  <c r="M109" i="3"/>
  <c r="M98" i="3"/>
  <c r="M106" i="3"/>
  <c r="N109" i="3"/>
  <c r="M95" i="3"/>
  <c r="O101" i="3"/>
  <c r="M103" i="3"/>
  <c r="N106" i="3"/>
  <c r="M99" i="3"/>
  <c r="M96" i="3"/>
  <c r="N99" i="3"/>
  <c r="O102" i="3"/>
  <c r="L109" i="3"/>
  <c r="N95" i="3"/>
  <c r="M100" i="3"/>
  <c r="O106" i="3"/>
  <c r="M108" i="3"/>
  <c r="O95" i="3"/>
  <c r="M97" i="3"/>
  <c r="N100" i="3"/>
  <c r="M105" i="3"/>
  <c r="N108" i="3"/>
  <c r="M92" i="3"/>
  <c r="K92" i="3"/>
  <c r="M94" i="3"/>
  <c r="N97" i="3"/>
  <c r="M102" i="3"/>
  <c r="M107" i="3"/>
  <c r="O94" i="3"/>
  <c r="K98" i="3"/>
  <c r="M104" i="3"/>
  <c r="E101" i="3"/>
  <c r="K101" i="3" s="1"/>
  <c r="E95" i="3"/>
  <c r="E97" i="3"/>
  <c r="E104" i="3"/>
  <c r="K104" i="3" s="1"/>
  <c r="G104" i="3"/>
  <c r="G102" i="3"/>
  <c r="G109" i="3"/>
  <c r="G99" i="3"/>
  <c r="G96" i="3"/>
  <c r="G93" i="3"/>
  <c r="G103" i="3"/>
  <c r="G94" i="3"/>
  <c r="G95" i="3"/>
  <c r="G105" i="3"/>
  <c r="G98" i="3"/>
  <c r="G108" i="3"/>
  <c r="G101" i="3"/>
  <c r="G100" i="3"/>
  <c r="G106" i="3"/>
  <c r="G97" i="3"/>
  <c r="G92" i="3"/>
  <c r="G107" i="3"/>
  <c r="E94" i="3"/>
  <c r="K94" i="3" s="1"/>
  <c r="E103" i="3"/>
  <c r="E99" i="3"/>
  <c r="K99" i="3" s="1"/>
  <c r="E105" i="3"/>
  <c r="E102" i="3"/>
  <c r="E100" i="3"/>
  <c r="F95" i="3"/>
  <c r="L95" i="3" s="1"/>
  <c r="F96" i="3"/>
  <c r="L96" i="3" s="1"/>
  <c r="F103" i="3"/>
  <c r="L103" i="3" s="1"/>
  <c r="F104" i="3"/>
  <c r="L104" i="3" s="1"/>
  <c r="F99" i="3"/>
  <c r="L99" i="3" s="1"/>
  <c r="F107" i="3"/>
  <c r="L107" i="3" s="1"/>
  <c r="F92" i="3"/>
  <c r="L92" i="3" s="1"/>
  <c r="F108" i="3"/>
  <c r="L108" i="3" s="1"/>
  <c r="F97" i="3"/>
  <c r="L97" i="3" s="1"/>
  <c r="F101" i="3"/>
  <c r="L101" i="3" s="1"/>
  <c r="F100" i="3"/>
  <c r="L100" i="3" s="1"/>
  <c r="F109" i="3"/>
  <c r="F106" i="3"/>
  <c r="L106" i="3" s="1"/>
  <c r="F105" i="3"/>
  <c r="L105" i="3" s="1"/>
  <c r="F94" i="3"/>
  <c r="L94" i="3" s="1"/>
  <c r="F93" i="3"/>
  <c r="L93" i="3" s="1"/>
  <c r="F98" i="3"/>
  <c r="L98" i="3" s="1"/>
  <c r="F102" i="3"/>
  <c r="L102" i="3" s="1"/>
  <c r="E107" i="3"/>
  <c r="I99" i="3"/>
  <c r="O99" i="3" s="1"/>
  <c r="I104" i="3"/>
  <c r="O104" i="3" s="1"/>
  <c r="I100" i="3"/>
  <c r="O100" i="3" s="1"/>
  <c r="I93" i="3"/>
  <c r="O93" i="3" s="1"/>
  <c r="I97" i="3"/>
  <c r="O97" i="3" s="1"/>
  <c r="I92" i="3"/>
  <c r="O92" i="3" s="1"/>
  <c r="I106" i="3"/>
  <c r="I101" i="3"/>
  <c r="I109" i="3"/>
  <c r="O109" i="3" s="1"/>
  <c r="I96" i="3"/>
  <c r="O96" i="3" s="1"/>
  <c r="I102" i="3"/>
  <c r="I108" i="3"/>
  <c r="O108" i="3" s="1"/>
  <c r="I98" i="3"/>
  <c r="O98" i="3" s="1"/>
  <c r="I103" i="3"/>
  <c r="O103" i="3" s="1"/>
  <c r="I94" i="3"/>
  <c r="I107" i="3"/>
  <c r="I95" i="3"/>
  <c r="I105" i="3"/>
  <c r="O105" i="3" s="1"/>
  <c r="E106" i="3"/>
  <c r="E109" i="3"/>
  <c r="H100" i="3"/>
  <c r="H108" i="3"/>
  <c r="H106" i="3"/>
  <c r="H95" i="3"/>
  <c r="H103" i="3"/>
  <c r="N103" i="3" s="1"/>
  <c r="H94" i="3"/>
  <c r="N94" i="3" s="1"/>
  <c r="H98" i="3"/>
  <c r="N98" i="3" s="1"/>
  <c r="H101" i="3"/>
  <c r="N101" i="3" s="1"/>
  <c r="H109" i="3"/>
  <c r="H107" i="3"/>
  <c r="N107" i="3" s="1"/>
  <c r="H104" i="3"/>
  <c r="H99" i="3"/>
  <c r="H93" i="3"/>
  <c r="N93" i="3" s="1"/>
  <c r="H102" i="3"/>
  <c r="N102" i="3" s="1"/>
  <c r="H96" i="3"/>
  <c r="N96" i="3" s="1"/>
  <c r="H92" i="3"/>
  <c r="N92" i="3" s="1"/>
  <c r="H97" i="3"/>
  <c r="H105" i="3"/>
  <c r="N105" i="3" s="1"/>
  <c r="E96" i="3"/>
  <c r="K96" i="3" s="1"/>
  <c r="E108" i="3"/>
  <c r="K108" i="3" s="1"/>
  <c r="K106" i="3" l="1"/>
  <c r="K102" i="3"/>
  <c r="K93" i="3"/>
  <c r="K95" i="3"/>
  <c r="K107" i="3"/>
  <c r="K97" i="3"/>
  <c r="K109" i="3"/>
  <c r="K105" i="3"/>
  <c r="K100" i="3"/>
  <c r="F127" i="3" l="1"/>
  <c r="F117" i="3"/>
  <c r="F128" i="3"/>
  <c r="F113" i="3"/>
  <c r="F129" i="3"/>
  <c r="F121" i="3"/>
  <c r="F122" i="3"/>
  <c r="F126" i="3"/>
  <c r="F130" i="3"/>
  <c r="F115" i="3"/>
  <c r="F118" i="3"/>
  <c r="F116" i="3"/>
  <c r="F114" i="3"/>
  <c r="F119" i="3"/>
  <c r="F124" i="3"/>
  <c r="F120" i="3"/>
  <c r="F123" i="3"/>
  <c r="F125" i="3"/>
</calcChain>
</file>

<file path=xl/sharedStrings.xml><?xml version="1.0" encoding="utf-8"?>
<sst xmlns="http://schemas.openxmlformats.org/spreadsheetml/2006/main" count="377" uniqueCount="133">
  <si>
    <t>Data Mentah Penilaian Kinerja Guru</t>
  </si>
  <si>
    <t>No</t>
  </si>
  <si>
    <t>Nama Guru</t>
  </si>
  <si>
    <t>Absensi</t>
  </si>
  <si>
    <t>Kedisiplinan</t>
  </si>
  <si>
    <t>Supervisi</t>
  </si>
  <si>
    <t>Dokumen</t>
  </si>
  <si>
    <t>Observasi</t>
  </si>
  <si>
    <t>Rina Febriana, S.Pd</t>
  </si>
  <si>
    <t>Evi Rahayu, S.Pd</t>
  </si>
  <si>
    <t>Riska Fadhillah, S.Pd</t>
  </si>
  <si>
    <t>Susi Elmi, S.Sos.I</t>
  </si>
  <si>
    <t>Yulnedi, S.Pd</t>
  </si>
  <si>
    <t>Wati Erni, S.Pd</t>
  </si>
  <si>
    <t>Juita Agustina, S.Pd</t>
  </si>
  <si>
    <t>Dewi Andriani, S.Pd</t>
  </si>
  <si>
    <t>Rosita, S.Pd</t>
  </si>
  <si>
    <t>Jasmiwati, S.Pd</t>
  </si>
  <si>
    <t>Fitria Ningsih, S.Pd</t>
  </si>
  <si>
    <t>Yulizar, S.Pd</t>
  </si>
  <si>
    <t>Linda Susanti, S.Pd</t>
  </si>
  <si>
    <t>Yetti Marlina, S.Pd</t>
  </si>
  <si>
    <t>Teti Suryati, S.Pd</t>
  </si>
  <si>
    <t>Linda Elfita, S.Pd</t>
  </si>
  <si>
    <t>Sulastri, S.Pd</t>
  </si>
  <si>
    <t>Nova Yanti, S.Pd</t>
  </si>
  <si>
    <t>Data Mentah (Deskriptif)</t>
  </si>
  <si>
    <t>Supervisi Kelas</t>
  </si>
  <si>
    <t>Dokumen Pembelajaran</t>
  </si>
  <si>
    <t>Observasi Kelas</t>
  </si>
  <si>
    <t>Bu Irma</t>
  </si>
  <si>
    <t>Sangat Disiplin</t>
  </si>
  <si>
    <t>Baik</t>
  </si>
  <si>
    <t>Cukup Lengkap</t>
  </si>
  <si>
    <t>Pak Hendra</t>
  </si>
  <si>
    <t>Cukup</t>
  </si>
  <si>
    <t>Lengkap</t>
  </si>
  <si>
    <t>Pak Luki</t>
  </si>
  <si>
    <t>Disiplin</t>
  </si>
  <si>
    <t>Bu Dewi</t>
  </si>
  <si>
    <t>Pak Budi</t>
  </si>
  <si>
    <t>Pak Slamet</t>
  </si>
  <si>
    <t>Bu Yanti</t>
  </si>
  <si>
    <t>Bu Sari</t>
  </si>
  <si>
    <t>Pak Joko</t>
  </si>
  <si>
    <t>Bu Mega</t>
  </si>
  <si>
    <t>Kurang</t>
  </si>
  <si>
    <t>Pak Dani</t>
  </si>
  <si>
    <t>Bu Tika</t>
  </si>
  <si>
    <t>Bu Rina</t>
  </si>
  <si>
    <t>Pak Asep</t>
  </si>
  <si>
    <t>Pak Rudi</t>
  </si>
  <si>
    <t>Bu Lina</t>
  </si>
  <si>
    <t>Kurang Disiplin</t>
  </si>
  <si>
    <t>Pak Herman</t>
  </si>
  <si>
    <t>Bu Nia</t>
  </si>
  <si>
    <t>Keterangan</t>
  </si>
  <si>
    <t>Skor</t>
  </si>
  <si>
    <t>≥100%</t>
  </si>
  <si>
    <t>95%–99%</t>
  </si>
  <si>
    <t>90%–94%</t>
  </si>
  <si>
    <t>&lt;90%</t>
  </si>
  <si>
    <t>4–5</t>
  </si>
  <si>
    <t>Tidak Disiplin</t>
  </si>
  <si>
    <t>Supervisi/Dokumen/Observasi</t>
  </si>
  <si>
    <t>Tidak Ada</t>
  </si>
  <si>
    <t>Kriteria</t>
  </si>
  <si>
    <t>Deskripsi</t>
  </si>
  <si>
    <t>Dokumen/Perangkat Pembelajaran</t>
  </si>
  <si>
    <t>Sangat Kurang</t>
  </si>
  <si>
    <t>LANGKAH-LANGKAH ANALISIS DATA (Step-by-Step)</t>
  </si>
  <si>
    <t>1. Penentuan Alternatif dan Kriteria</t>
  </si>
  <si>
    <t>Alternatif:</t>
  </si>
  <si>
    <r>
      <t xml:space="preserve">Terdapat </t>
    </r>
    <r>
      <rPr>
        <b/>
        <sz val="11"/>
        <color theme="1"/>
        <rFont val="Calibri"/>
        <family val="2"/>
        <charset val="1"/>
        <scheme val="minor"/>
      </rPr>
      <t>18 guru</t>
    </r>
    <r>
      <rPr>
        <sz val="11"/>
        <color theme="1"/>
        <rFont val="Calibri"/>
        <family val="2"/>
        <charset val="1"/>
        <scheme val="minor"/>
      </rPr>
      <t xml:space="preserve"> yang menjadi objek penilaian.</t>
    </r>
  </si>
  <si>
    <t>Kriteria Penilaian Kinerja Guru:</t>
  </si>
  <si>
    <r>
      <t>1. Absensi</t>
    </r>
    <r>
      <rPr>
        <sz val="11"/>
        <color theme="1"/>
        <rFont val="Calibri"/>
        <family val="2"/>
        <charset val="1"/>
        <scheme val="minor"/>
      </rPr>
      <t xml:space="preserve"> (kehadiran guru)</t>
    </r>
  </si>
  <si>
    <r>
      <t>2. Kedisiplinan</t>
    </r>
    <r>
      <rPr>
        <sz val="11"/>
        <color theme="1"/>
        <rFont val="Calibri"/>
        <family val="2"/>
        <charset val="1"/>
        <scheme val="minor"/>
      </rPr>
      <t xml:space="preserve"> (ketepatan waktu, kepatuhan aturan)</t>
    </r>
  </si>
  <si>
    <r>
      <t>3. Supervisi Kelas</t>
    </r>
    <r>
      <rPr>
        <sz val="11"/>
        <color theme="1"/>
        <rFont val="Calibri"/>
        <family val="2"/>
        <charset val="1"/>
        <scheme val="minor"/>
      </rPr>
      <t xml:space="preserve"> (hasil dari pengawasan oleh kepala sekolah)</t>
    </r>
  </si>
  <si>
    <r>
      <t>4. Dokumen/Perangkat Pembelajaran</t>
    </r>
    <r>
      <rPr>
        <sz val="11"/>
        <color theme="1"/>
        <rFont val="Calibri"/>
        <family val="2"/>
        <charset val="1"/>
        <scheme val="minor"/>
      </rPr>
      <t xml:space="preserve"> (RPP, silabus, dll.)</t>
    </r>
  </si>
  <si>
    <r>
      <t>5. Observasi Kelas</t>
    </r>
    <r>
      <rPr>
        <sz val="11"/>
        <color theme="1"/>
        <rFont val="Calibri"/>
        <family val="2"/>
        <charset val="1"/>
        <scheme val="minor"/>
      </rPr>
      <t xml:space="preserve"> (penilaian langsung saat mengajar)</t>
    </r>
  </si>
  <si>
    <t>Penentuan Alternatif dan Kriteria</t>
  </si>
  <si>
    <t>Bobot</t>
  </si>
  <si>
    <t>Nilai CPI</t>
  </si>
  <si>
    <t>RANKING</t>
  </si>
  <si>
    <t>Rentang Nilai (%)</t>
  </si>
  <si>
    <t>90 – 100</t>
  </si>
  <si>
    <t>80 – 89.99</t>
  </si>
  <si>
    <t>70 – 79.99</t>
  </si>
  <si>
    <t>&lt; 70</t>
  </si>
  <si>
    <t>Sangat Baik</t>
  </si>
  <si>
    <t>95% – 99.99%</t>
  </si>
  <si>
    <t>90% – 94.99%</t>
  </si>
  <si>
    <t>&lt; 90%</t>
  </si>
  <si>
    <t>95 – 100</t>
  </si>
  <si>
    <t>90 – 94.99</t>
  </si>
  <si>
    <t>Jenis</t>
  </si>
  <si>
    <t>Penjelasan</t>
  </si>
  <si>
    <t>Benefit</t>
  </si>
  <si>
    <t>Semakin hadir, semakin baik. ✅</t>
  </si>
  <si>
    <t>Semakin disiplin, semakin baik. ✅</t>
  </si>
  <si>
    <t>Semakin baik hasil supervisi, semakin baik nilai. ✅</t>
  </si>
  <si>
    <t>Semakin lengkap dokumennya, semakin baik. ✅</t>
  </si>
  <si>
    <t>Semakin baik hasil observasinya, semakin baik. ✅</t>
  </si>
  <si>
    <t>Max</t>
  </si>
  <si>
    <t>Min</t>
  </si>
  <si>
    <t>Ket</t>
  </si>
  <si>
    <t>Tren (+) = Nilai N / Nilai min x 100</t>
  </si>
  <si>
    <t>Tren (-) = Nilai Min / Nilai N x 100</t>
  </si>
  <si>
    <t>C1(+)</t>
  </si>
  <si>
    <t>C2(-)</t>
  </si>
  <si>
    <t>C3(-)</t>
  </si>
  <si>
    <t>C4(+)</t>
  </si>
  <si>
    <t>C5(+)</t>
  </si>
  <si>
    <t>Ket :CPI = nilai_kriteria_1*bobot + nilai_kriteria_2*bobot + nilai_kriteria_3*bobot + nilai_kriteria_4*bobot + nilai_kriteria_5*bobot</t>
  </si>
  <si>
    <t>Perhitungan</t>
  </si>
  <si>
    <t>Perhitungan Manual</t>
  </si>
  <si>
    <t>Hasil</t>
  </si>
  <si>
    <t>Gusmelda Fitri, S.Ag</t>
  </si>
  <si>
    <t>Febria Noza, S.Pd I</t>
  </si>
  <si>
    <t>Susi Elmi, S.Pd I</t>
  </si>
  <si>
    <t>Riska Fhadillah, S.Pd</t>
  </si>
  <si>
    <t>Ernawilis Emardi, S.Pd</t>
  </si>
  <si>
    <t>Reni Ekaputri, S.Pd</t>
  </si>
  <si>
    <t>Reni Puspita Ningsih, S.Pd</t>
  </si>
  <si>
    <t>Nurfatmawati, S.Pd</t>
  </si>
  <si>
    <t>Ridani, S.Pd</t>
  </si>
  <si>
    <t>Delvita Hendriaty, S.Pd</t>
  </si>
  <si>
    <t>Maiwasti, S.Pd</t>
  </si>
  <si>
    <t>Santi Gustina, S.E</t>
  </si>
  <si>
    <t>Eniza Sefiawati, A.Md</t>
  </si>
  <si>
    <t>Drs. Febrizal Zuardi</t>
  </si>
  <si>
    <t>Rismayanti, S.Fil.I</t>
  </si>
  <si>
    <t>Syerli Fitriani, S.Pd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</si>
</sst>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b/>
      <sz val="13.5"/>
      <color theme="1"/>
      <name val="Calibri"/>
      <family val="2"/>
      <charset val="1"/>
      <scheme val="minor"/>
    </font>
    <font>
      <b/>
      <sz val="20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b/>
      <sz val="13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3"/>
      <color theme="0"/>
      <name val="Calibri"/>
      <family val="2"/>
      <charset val="1"/>
      <scheme val="minor"/>
    </font>
    <font>
      <sz val="8"/>
      <name val="Calibri"/>
      <family val="2"/>
      <charset val="1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9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/>
    <xf numFmtId="1" fontId="6" fillId="0" borderId="0" xfId="0" applyNumberFormat="1" applyFont="1"/>
    <xf numFmtId="164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Alignment="1">
      <alignment vertical="top" wrapText="1"/>
    </xf>
    <xf numFmtId="0" fontId="8" fillId="0" borderId="0" xfId="0" quotePrefix="1" applyFont="1" applyAlignment="1">
      <alignment vertical="center"/>
    </xf>
    <xf numFmtId="164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164" fontId="9" fillId="3" borderId="0" xfId="0" applyNumberFormat="1" applyFont="1" applyFill="1" applyAlignment="1">
      <alignment horizontal="center" vertical="center"/>
    </xf>
    <xf numFmtId="1" fontId="10" fillId="3" borderId="0" xfId="0" applyNumberFormat="1" applyFont="1" applyFill="1" applyAlignment="1">
      <alignment horizontal="center" vertical="center"/>
    </xf>
    <xf numFmtId="164" fontId="11" fillId="3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9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1:L21"/>
  <sheetViews>
    <sheetView workbookViewId="0">
      <selection activeCell="F3" sqref="F3:L21"/>
    </sheetView>
  </sheetViews>
  <sheetFormatPr defaultRowHeight="14.4" x14ac:dyDescent="0.3"/>
  <cols>
    <col min="6" max="6" width="3.44140625" bestFit="1" customWidth="1"/>
    <col min="7" max="7" width="17.44140625" bestFit="1" customWidth="1"/>
    <col min="8" max="8" width="7.44140625" bestFit="1" customWidth="1"/>
    <col min="9" max="9" width="11.109375" bestFit="1" customWidth="1"/>
    <col min="10" max="10" width="8.5546875" bestFit="1" customWidth="1"/>
    <col min="11" max="11" width="36.21875" bestFit="1" customWidth="1"/>
    <col min="12" max="12" width="9.109375" bestFit="1" customWidth="1"/>
  </cols>
  <sheetData>
    <row r="1" spans="6:12" ht="15.6" x14ac:dyDescent="0.3">
      <c r="K1" s="1" t="s">
        <v>0</v>
      </c>
    </row>
    <row r="3" spans="6:12" x14ac:dyDescent="0.3">
      <c r="F3" s="5" t="s">
        <v>1</v>
      </c>
      <c r="G3" s="5" t="s">
        <v>2</v>
      </c>
      <c r="H3" s="5" t="s">
        <v>3</v>
      </c>
      <c r="I3" s="5" t="s">
        <v>4</v>
      </c>
      <c r="J3" s="5" t="s">
        <v>5</v>
      </c>
      <c r="K3" s="5" t="s">
        <v>6</v>
      </c>
      <c r="L3" s="5" t="s">
        <v>7</v>
      </c>
    </row>
    <row r="4" spans="6:12" x14ac:dyDescent="0.3">
      <c r="F4" s="6">
        <v>1</v>
      </c>
      <c r="G4" s="6" t="s">
        <v>8</v>
      </c>
      <c r="H4" s="6">
        <v>100</v>
      </c>
      <c r="I4" s="6">
        <v>90</v>
      </c>
      <c r="J4" s="6">
        <v>95</v>
      </c>
      <c r="K4" s="6">
        <v>90</v>
      </c>
      <c r="L4" s="6">
        <v>95</v>
      </c>
    </row>
    <row r="5" spans="6:12" x14ac:dyDescent="0.3">
      <c r="F5" s="6">
        <v>2</v>
      </c>
      <c r="G5" s="6" t="s">
        <v>9</v>
      </c>
      <c r="H5" s="6">
        <v>98</v>
      </c>
      <c r="I5" s="6">
        <v>85</v>
      </c>
      <c r="J5" s="6">
        <v>93</v>
      </c>
      <c r="K5" s="6">
        <v>88</v>
      </c>
      <c r="L5" s="6">
        <v>92</v>
      </c>
    </row>
    <row r="6" spans="6:12" x14ac:dyDescent="0.3">
      <c r="F6" s="6">
        <v>3</v>
      </c>
      <c r="G6" s="6" t="s">
        <v>10</v>
      </c>
      <c r="H6" s="6">
        <v>95</v>
      </c>
      <c r="I6" s="6">
        <v>90</v>
      </c>
      <c r="J6" s="6">
        <v>95</v>
      </c>
      <c r="K6" s="6">
        <v>90</v>
      </c>
      <c r="L6" s="6">
        <v>95</v>
      </c>
    </row>
    <row r="7" spans="6:12" x14ac:dyDescent="0.3">
      <c r="F7" s="6">
        <v>4</v>
      </c>
      <c r="G7" s="6" t="s">
        <v>11</v>
      </c>
      <c r="H7" s="6">
        <v>95</v>
      </c>
      <c r="I7" s="6">
        <v>85</v>
      </c>
      <c r="J7" s="6">
        <v>95</v>
      </c>
      <c r="K7" s="6">
        <v>90</v>
      </c>
      <c r="L7" s="6">
        <v>95</v>
      </c>
    </row>
    <row r="8" spans="6:12" x14ac:dyDescent="0.3">
      <c r="F8" s="6">
        <v>5</v>
      </c>
      <c r="G8" s="6" t="s">
        <v>12</v>
      </c>
      <c r="H8" s="6">
        <v>90</v>
      </c>
      <c r="I8" s="6">
        <v>80</v>
      </c>
      <c r="J8" s="6">
        <v>90</v>
      </c>
      <c r="K8" s="6">
        <v>85</v>
      </c>
      <c r="L8" s="6">
        <v>90</v>
      </c>
    </row>
    <row r="9" spans="6:12" x14ac:dyDescent="0.3">
      <c r="F9" s="6">
        <v>6</v>
      </c>
      <c r="G9" s="6" t="s">
        <v>13</v>
      </c>
      <c r="H9" s="6">
        <v>95</v>
      </c>
      <c r="I9" s="6">
        <v>85</v>
      </c>
      <c r="J9" s="6">
        <v>95</v>
      </c>
      <c r="K9" s="6">
        <v>90</v>
      </c>
      <c r="L9" s="6">
        <v>95</v>
      </c>
    </row>
    <row r="10" spans="6:12" x14ac:dyDescent="0.3">
      <c r="F10" s="6">
        <v>7</v>
      </c>
      <c r="G10" s="6" t="s">
        <v>14</v>
      </c>
      <c r="H10" s="6">
        <v>97</v>
      </c>
      <c r="I10" s="6">
        <v>85</v>
      </c>
      <c r="J10" s="6">
        <v>95</v>
      </c>
      <c r="K10" s="6">
        <v>90</v>
      </c>
      <c r="L10" s="6">
        <v>95</v>
      </c>
    </row>
    <row r="11" spans="6:12" x14ac:dyDescent="0.3">
      <c r="F11" s="6">
        <v>8</v>
      </c>
      <c r="G11" s="6" t="s">
        <v>15</v>
      </c>
      <c r="H11" s="6">
        <v>93</v>
      </c>
      <c r="I11" s="6">
        <v>85</v>
      </c>
      <c r="J11" s="6">
        <v>93</v>
      </c>
      <c r="K11" s="6">
        <v>88</v>
      </c>
      <c r="L11" s="6">
        <v>92</v>
      </c>
    </row>
    <row r="12" spans="6:12" x14ac:dyDescent="0.3">
      <c r="F12" s="6">
        <v>9</v>
      </c>
      <c r="G12" s="6" t="s">
        <v>16</v>
      </c>
      <c r="H12" s="6">
        <v>98</v>
      </c>
      <c r="I12" s="6">
        <v>85</v>
      </c>
      <c r="J12" s="6">
        <v>95</v>
      </c>
      <c r="K12" s="6">
        <v>90</v>
      </c>
      <c r="L12" s="6">
        <v>95</v>
      </c>
    </row>
    <row r="13" spans="6:12" x14ac:dyDescent="0.3">
      <c r="F13" s="6">
        <v>10</v>
      </c>
      <c r="G13" s="6" t="s">
        <v>17</v>
      </c>
      <c r="H13" s="6">
        <v>94</v>
      </c>
      <c r="I13" s="6">
        <v>85</v>
      </c>
      <c r="J13" s="6">
        <v>95</v>
      </c>
      <c r="K13" s="6">
        <v>90</v>
      </c>
      <c r="L13" s="6">
        <v>95</v>
      </c>
    </row>
    <row r="14" spans="6:12" x14ac:dyDescent="0.3">
      <c r="F14" s="6">
        <v>11</v>
      </c>
      <c r="G14" s="6" t="s">
        <v>18</v>
      </c>
      <c r="H14" s="6">
        <v>96</v>
      </c>
      <c r="I14" s="6">
        <v>85</v>
      </c>
      <c r="J14" s="6">
        <v>95</v>
      </c>
      <c r="K14" s="6">
        <v>90</v>
      </c>
      <c r="L14" s="6">
        <v>95</v>
      </c>
    </row>
    <row r="15" spans="6:12" x14ac:dyDescent="0.3">
      <c r="F15" s="6">
        <v>12</v>
      </c>
      <c r="G15" s="6" t="s">
        <v>19</v>
      </c>
      <c r="H15" s="6">
        <v>92</v>
      </c>
      <c r="I15" s="6">
        <v>85</v>
      </c>
      <c r="J15" s="6">
        <v>95</v>
      </c>
      <c r="K15" s="6">
        <v>90</v>
      </c>
      <c r="L15" s="6">
        <v>95</v>
      </c>
    </row>
    <row r="16" spans="6:12" x14ac:dyDescent="0.3">
      <c r="F16" s="6">
        <v>13</v>
      </c>
      <c r="G16" s="6" t="s">
        <v>20</v>
      </c>
      <c r="H16" s="6">
        <v>93</v>
      </c>
      <c r="I16" s="6">
        <v>80</v>
      </c>
      <c r="J16" s="6">
        <v>95</v>
      </c>
      <c r="K16" s="6">
        <v>90</v>
      </c>
      <c r="L16" s="6">
        <v>95</v>
      </c>
    </row>
    <row r="17" spans="6:12" x14ac:dyDescent="0.3">
      <c r="F17" s="6">
        <v>14</v>
      </c>
      <c r="G17" s="6" t="s">
        <v>21</v>
      </c>
      <c r="H17" s="6">
        <v>90</v>
      </c>
      <c r="I17" s="6">
        <v>85</v>
      </c>
      <c r="J17" s="6">
        <v>90</v>
      </c>
      <c r="K17" s="6">
        <v>85</v>
      </c>
      <c r="L17" s="6">
        <v>90</v>
      </c>
    </row>
    <row r="18" spans="6:12" x14ac:dyDescent="0.3">
      <c r="F18" s="6">
        <v>15</v>
      </c>
      <c r="G18" s="6" t="s">
        <v>22</v>
      </c>
      <c r="H18" s="6">
        <v>92</v>
      </c>
      <c r="I18" s="6">
        <v>85</v>
      </c>
      <c r="J18" s="6">
        <v>95</v>
      </c>
      <c r="K18" s="6">
        <v>90</v>
      </c>
      <c r="L18" s="6">
        <v>95</v>
      </c>
    </row>
    <row r="19" spans="6:12" x14ac:dyDescent="0.3">
      <c r="F19" s="6">
        <v>16</v>
      </c>
      <c r="G19" s="6" t="s">
        <v>23</v>
      </c>
      <c r="H19" s="6">
        <v>90</v>
      </c>
      <c r="I19" s="6">
        <v>85</v>
      </c>
      <c r="J19" s="6">
        <v>95</v>
      </c>
      <c r="K19" s="6">
        <v>90</v>
      </c>
      <c r="L19" s="6">
        <v>95</v>
      </c>
    </row>
    <row r="20" spans="6:12" x14ac:dyDescent="0.3">
      <c r="F20" s="6">
        <v>17</v>
      </c>
      <c r="G20" s="6" t="s">
        <v>24</v>
      </c>
      <c r="H20" s="6">
        <v>95</v>
      </c>
      <c r="I20" s="6">
        <v>85</v>
      </c>
      <c r="J20" s="6">
        <v>95</v>
      </c>
      <c r="K20" s="6">
        <v>90</v>
      </c>
      <c r="L20" s="6">
        <v>95</v>
      </c>
    </row>
    <row r="21" spans="6:12" x14ac:dyDescent="0.3">
      <c r="F21" s="6">
        <v>18</v>
      </c>
      <c r="G21" s="6" t="s">
        <v>25</v>
      </c>
      <c r="H21" s="6">
        <v>91</v>
      </c>
      <c r="I21" s="6">
        <v>85</v>
      </c>
      <c r="J21" s="6">
        <v>95</v>
      </c>
      <c r="K21" s="6">
        <v>90</v>
      </c>
      <c r="L21" s="6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D1:N34"/>
  <sheetViews>
    <sheetView topLeftCell="A16" workbookViewId="0">
      <selection activeCell="L3" sqref="L3:N34"/>
    </sheetView>
  </sheetViews>
  <sheetFormatPr defaultRowHeight="14.4" x14ac:dyDescent="0.3"/>
  <cols>
    <col min="4" max="4" width="10.77734375" bestFit="1" customWidth="1"/>
    <col min="5" max="5" width="7.44140625" bestFit="1" customWidth="1"/>
    <col min="6" max="6" width="12.77734375" bestFit="1" customWidth="1"/>
    <col min="7" max="7" width="13.44140625" bestFit="1" customWidth="1"/>
    <col min="8" max="8" width="21.6640625" bestFit="1" customWidth="1"/>
    <col min="9" max="9" width="14" bestFit="1" customWidth="1"/>
    <col min="10" max="10" width="21.33203125" bestFit="1" customWidth="1"/>
    <col min="12" max="12" width="31.33203125" bestFit="1" customWidth="1"/>
    <col min="13" max="13" width="13.21875" bestFit="1" customWidth="1"/>
    <col min="14" max="14" width="4.77734375" bestFit="1" customWidth="1"/>
  </cols>
  <sheetData>
    <row r="1" spans="4:13" x14ac:dyDescent="0.3">
      <c r="J1" t="s">
        <v>26</v>
      </c>
    </row>
    <row r="3" spans="4:13" x14ac:dyDescent="0.3">
      <c r="D3" s="5" t="s">
        <v>2</v>
      </c>
      <c r="E3" s="5" t="s">
        <v>3</v>
      </c>
      <c r="F3" s="5" t="s">
        <v>4</v>
      </c>
      <c r="G3" s="5" t="s">
        <v>27</v>
      </c>
      <c r="H3" s="5" t="s">
        <v>28</v>
      </c>
      <c r="I3" s="5" t="s">
        <v>29</v>
      </c>
      <c r="L3" s="5" t="s">
        <v>56</v>
      </c>
      <c r="M3" s="5" t="s">
        <v>57</v>
      </c>
    </row>
    <row r="4" spans="4:13" x14ac:dyDescent="0.3">
      <c r="D4" s="6" t="s">
        <v>30</v>
      </c>
      <c r="E4" s="8">
        <v>1</v>
      </c>
      <c r="F4" s="6" t="s">
        <v>31</v>
      </c>
      <c r="G4" s="6" t="s">
        <v>32</v>
      </c>
      <c r="H4" s="6" t="s">
        <v>33</v>
      </c>
      <c r="I4" s="6" t="s">
        <v>32</v>
      </c>
      <c r="L4" s="9" t="s">
        <v>3</v>
      </c>
      <c r="M4" s="6"/>
    </row>
    <row r="5" spans="4:13" x14ac:dyDescent="0.3">
      <c r="D5" s="6" t="s">
        <v>34</v>
      </c>
      <c r="E5" s="8">
        <v>1</v>
      </c>
      <c r="F5" s="6" t="s">
        <v>31</v>
      </c>
      <c r="G5" s="6" t="s">
        <v>35</v>
      </c>
      <c r="H5" s="6" t="s">
        <v>36</v>
      </c>
      <c r="I5" s="6" t="s">
        <v>35</v>
      </c>
      <c r="L5" s="6" t="s">
        <v>58</v>
      </c>
      <c r="M5" s="6">
        <v>5</v>
      </c>
    </row>
    <row r="6" spans="4:13" x14ac:dyDescent="0.3">
      <c r="D6" s="6" t="s">
        <v>37</v>
      </c>
      <c r="E6" s="8">
        <v>1</v>
      </c>
      <c r="F6" s="6" t="s">
        <v>38</v>
      </c>
      <c r="G6" s="6" t="s">
        <v>32</v>
      </c>
      <c r="H6" s="6" t="s">
        <v>33</v>
      </c>
      <c r="I6" s="6" t="s">
        <v>32</v>
      </c>
      <c r="L6" s="6" t="s">
        <v>59</v>
      </c>
      <c r="M6" s="6">
        <v>4</v>
      </c>
    </row>
    <row r="7" spans="4:13" x14ac:dyDescent="0.3">
      <c r="D7" s="6" t="s">
        <v>39</v>
      </c>
      <c r="E7" s="8">
        <v>0.95</v>
      </c>
      <c r="F7" s="6" t="s">
        <v>38</v>
      </c>
      <c r="G7" s="6" t="s">
        <v>32</v>
      </c>
      <c r="H7" s="6" t="s">
        <v>33</v>
      </c>
      <c r="I7" s="6" t="s">
        <v>35</v>
      </c>
      <c r="L7" s="6" t="s">
        <v>60</v>
      </c>
      <c r="M7" s="6">
        <v>3</v>
      </c>
    </row>
    <row r="8" spans="4:13" x14ac:dyDescent="0.3">
      <c r="D8" s="6" t="s">
        <v>40</v>
      </c>
      <c r="E8" s="8">
        <v>1</v>
      </c>
      <c r="F8" s="6" t="s">
        <v>31</v>
      </c>
      <c r="G8" s="6" t="s">
        <v>35</v>
      </c>
      <c r="H8" s="6" t="s">
        <v>36</v>
      </c>
      <c r="I8" s="6" t="s">
        <v>32</v>
      </c>
      <c r="L8" s="6" t="s">
        <v>61</v>
      </c>
      <c r="M8" s="6">
        <v>2</v>
      </c>
    </row>
    <row r="9" spans="4:13" x14ac:dyDescent="0.3">
      <c r="D9" s="6" t="s">
        <v>41</v>
      </c>
      <c r="E9" s="8">
        <v>0.95</v>
      </c>
      <c r="F9" s="6" t="s">
        <v>31</v>
      </c>
      <c r="G9" s="6" t="s">
        <v>32</v>
      </c>
      <c r="H9" s="6" t="s">
        <v>36</v>
      </c>
      <c r="I9" s="6" t="s">
        <v>32</v>
      </c>
      <c r="L9" s="7"/>
      <c r="M9" s="7"/>
    </row>
    <row r="10" spans="4:13" x14ac:dyDescent="0.3">
      <c r="D10" s="6" t="s">
        <v>42</v>
      </c>
      <c r="E10" s="8">
        <v>0.95</v>
      </c>
      <c r="F10" s="6" t="s">
        <v>38</v>
      </c>
      <c r="G10" s="6" t="s">
        <v>35</v>
      </c>
      <c r="H10" s="6" t="s">
        <v>33</v>
      </c>
      <c r="I10" s="6" t="s">
        <v>35</v>
      </c>
      <c r="L10" s="9" t="s">
        <v>4</v>
      </c>
      <c r="M10" s="6"/>
    </row>
    <row r="11" spans="4:13" x14ac:dyDescent="0.3">
      <c r="D11" s="6" t="s">
        <v>43</v>
      </c>
      <c r="E11" s="8">
        <v>0.95</v>
      </c>
      <c r="F11" s="6" t="s">
        <v>38</v>
      </c>
      <c r="G11" s="6" t="s">
        <v>35</v>
      </c>
      <c r="H11" s="6" t="s">
        <v>33</v>
      </c>
      <c r="I11" s="6" t="s">
        <v>35</v>
      </c>
      <c r="L11" s="6" t="s">
        <v>31</v>
      </c>
      <c r="M11" s="10" t="s">
        <v>62</v>
      </c>
    </row>
    <row r="12" spans="4:13" x14ac:dyDescent="0.3">
      <c r="D12" s="6" t="s">
        <v>44</v>
      </c>
      <c r="E12" s="8">
        <v>0.95</v>
      </c>
      <c r="F12" s="6" t="s">
        <v>31</v>
      </c>
      <c r="G12" s="6" t="s">
        <v>32</v>
      </c>
      <c r="H12" s="6" t="s">
        <v>33</v>
      </c>
      <c r="I12" s="6" t="s">
        <v>32</v>
      </c>
      <c r="L12" s="6" t="s">
        <v>38</v>
      </c>
      <c r="M12" s="6">
        <v>3</v>
      </c>
    </row>
    <row r="13" spans="4:13" x14ac:dyDescent="0.3">
      <c r="D13" s="6" t="s">
        <v>45</v>
      </c>
      <c r="E13" s="8">
        <v>0.9</v>
      </c>
      <c r="F13" s="6" t="s">
        <v>38</v>
      </c>
      <c r="G13" s="6" t="s">
        <v>46</v>
      </c>
      <c r="H13" s="6" t="s">
        <v>33</v>
      </c>
      <c r="I13" s="6" t="s">
        <v>35</v>
      </c>
      <c r="L13" s="6" t="s">
        <v>53</v>
      </c>
      <c r="M13" s="6">
        <v>2</v>
      </c>
    </row>
    <row r="14" spans="4:13" x14ac:dyDescent="0.3">
      <c r="D14" s="6" t="s">
        <v>47</v>
      </c>
      <c r="E14" s="8">
        <v>0.9</v>
      </c>
      <c r="F14" s="6" t="s">
        <v>38</v>
      </c>
      <c r="G14" s="6" t="s">
        <v>35</v>
      </c>
      <c r="H14" s="6" t="s">
        <v>46</v>
      </c>
      <c r="I14" s="6" t="s">
        <v>35</v>
      </c>
      <c r="L14" s="6" t="s">
        <v>63</v>
      </c>
      <c r="M14" s="6">
        <v>1</v>
      </c>
    </row>
    <row r="15" spans="4:13" x14ac:dyDescent="0.3">
      <c r="D15" s="6" t="s">
        <v>48</v>
      </c>
      <c r="E15" s="8">
        <v>0.9</v>
      </c>
      <c r="F15" s="6" t="s">
        <v>38</v>
      </c>
      <c r="G15" s="6" t="s">
        <v>35</v>
      </c>
      <c r="H15" s="6" t="s">
        <v>46</v>
      </c>
      <c r="I15" s="6" t="s">
        <v>35</v>
      </c>
      <c r="L15" s="7"/>
      <c r="M15" s="7"/>
    </row>
    <row r="16" spans="4:13" x14ac:dyDescent="0.3">
      <c r="D16" s="6" t="s">
        <v>49</v>
      </c>
      <c r="E16" s="8">
        <v>0.95</v>
      </c>
      <c r="F16" s="6" t="s">
        <v>31</v>
      </c>
      <c r="G16" s="6" t="s">
        <v>35</v>
      </c>
      <c r="H16" s="6" t="s">
        <v>36</v>
      </c>
      <c r="I16" s="6" t="s">
        <v>32</v>
      </c>
      <c r="L16" s="9" t="s">
        <v>64</v>
      </c>
      <c r="M16" s="6"/>
    </row>
    <row r="17" spans="4:14" x14ac:dyDescent="0.3">
      <c r="D17" s="6" t="s">
        <v>50</v>
      </c>
      <c r="E17" s="8">
        <v>1</v>
      </c>
      <c r="F17" s="6" t="s">
        <v>31</v>
      </c>
      <c r="G17" s="6" t="s">
        <v>32</v>
      </c>
      <c r="H17" s="6" t="s">
        <v>36</v>
      </c>
      <c r="I17" s="6" t="s">
        <v>32</v>
      </c>
      <c r="L17" s="6" t="s">
        <v>32</v>
      </c>
      <c r="M17" s="6">
        <v>4</v>
      </c>
    </row>
    <row r="18" spans="4:14" x14ac:dyDescent="0.3">
      <c r="D18" s="6" t="s">
        <v>51</v>
      </c>
      <c r="E18" s="8">
        <v>0.95</v>
      </c>
      <c r="F18" s="6" t="s">
        <v>38</v>
      </c>
      <c r="G18" s="6" t="s">
        <v>46</v>
      </c>
      <c r="H18" s="6" t="s">
        <v>33</v>
      </c>
      <c r="I18" s="6" t="s">
        <v>35</v>
      </c>
      <c r="L18" s="6" t="s">
        <v>35</v>
      </c>
      <c r="M18" s="6">
        <v>3</v>
      </c>
    </row>
    <row r="19" spans="4:14" x14ac:dyDescent="0.3">
      <c r="D19" s="6" t="s">
        <v>52</v>
      </c>
      <c r="E19" s="8">
        <v>0.9</v>
      </c>
      <c r="F19" s="6" t="s">
        <v>53</v>
      </c>
      <c r="G19" s="6" t="s">
        <v>35</v>
      </c>
      <c r="H19" s="6" t="s">
        <v>46</v>
      </c>
      <c r="I19" s="6" t="s">
        <v>35</v>
      </c>
      <c r="L19" s="6" t="s">
        <v>46</v>
      </c>
      <c r="M19" s="6">
        <v>2</v>
      </c>
    </row>
    <row r="20" spans="4:14" x14ac:dyDescent="0.3">
      <c r="D20" s="6" t="s">
        <v>54</v>
      </c>
      <c r="E20" s="8">
        <v>0.9</v>
      </c>
      <c r="F20" s="6" t="s">
        <v>38</v>
      </c>
      <c r="G20" s="6" t="s">
        <v>35</v>
      </c>
      <c r="H20" s="6" t="s">
        <v>46</v>
      </c>
      <c r="I20" s="6" t="s">
        <v>35</v>
      </c>
      <c r="L20" s="6" t="s">
        <v>65</v>
      </c>
      <c r="M20" s="6">
        <v>1</v>
      </c>
    </row>
    <row r="21" spans="4:14" x14ac:dyDescent="0.3">
      <c r="D21" s="6" t="s">
        <v>55</v>
      </c>
      <c r="E21" s="8">
        <v>0.9</v>
      </c>
      <c r="F21" s="6" t="s">
        <v>38</v>
      </c>
      <c r="G21" s="6" t="s">
        <v>35</v>
      </c>
      <c r="H21" s="6" t="s">
        <v>33</v>
      </c>
      <c r="I21" s="6" t="s">
        <v>35</v>
      </c>
    </row>
    <row r="24" spans="4:14" x14ac:dyDescent="0.3">
      <c r="L24" s="5" t="s">
        <v>66</v>
      </c>
      <c r="M24" s="5" t="s">
        <v>67</v>
      </c>
      <c r="N24" s="5" t="s">
        <v>57</v>
      </c>
    </row>
    <row r="25" spans="4:14" x14ac:dyDescent="0.3">
      <c r="L25" s="9" t="s">
        <v>68</v>
      </c>
      <c r="M25" s="6" t="s">
        <v>36</v>
      </c>
      <c r="N25" s="6">
        <v>5</v>
      </c>
    </row>
    <row r="26" spans="4:14" x14ac:dyDescent="0.3">
      <c r="L26" s="6"/>
      <c r="M26" s="6" t="s">
        <v>33</v>
      </c>
      <c r="N26" s="6">
        <v>4</v>
      </c>
    </row>
    <row r="27" spans="4:14" x14ac:dyDescent="0.3">
      <c r="L27" s="6"/>
      <c r="M27" s="6" t="s">
        <v>46</v>
      </c>
      <c r="N27" s="6">
        <v>3</v>
      </c>
    </row>
    <row r="28" spans="4:14" x14ac:dyDescent="0.3">
      <c r="L28" s="6"/>
      <c r="M28" s="6" t="s">
        <v>69</v>
      </c>
      <c r="N28" s="6">
        <v>2</v>
      </c>
    </row>
    <row r="29" spans="4:14" x14ac:dyDescent="0.3">
      <c r="L29" s="6"/>
      <c r="M29" s="6" t="s">
        <v>65</v>
      </c>
      <c r="N29" s="6">
        <v>1</v>
      </c>
    </row>
    <row r="30" spans="4:14" x14ac:dyDescent="0.3">
      <c r="L30" s="3"/>
      <c r="M30" s="3"/>
      <c r="N30" s="3"/>
    </row>
    <row r="31" spans="4:14" x14ac:dyDescent="0.3">
      <c r="L31" s="9" t="s">
        <v>29</v>
      </c>
      <c r="M31" s="6" t="s">
        <v>32</v>
      </c>
      <c r="N31" s="6">
        <v>4</v>
      </c>
    </row>
    <row r="32" spans="4:14" x14ac:dyDescent="0.3">
      <c r="L32" s="6"/>
      <c r="M32" s="6" t="s">
        <v>35</v>
      </c>
      <c r="N32" s="6">
        <v>3</v>
      </c>
    </row>
    <row r="33" spans="12:14" x14ac:dyDescent="0.3">
      <c r="L33" s="6"/>
      <c r="M33" s="6" t="s">
        <v>46</v>
      </c>
      <c r="N33" s="6">
        <v>2</v>
      </c>
    </row>
    <row r="34" spans="12:14" x14ac:dyDescent="0.3">
      <c r="L34" s="6"/>
      <c r="M34" s="6" t="s">
        <v>65</v>
      </c>
      <c r="N34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D1:R168"/>
  <sheetViews>
    <sheetView tabSelected="1" topLeftCell="C90" zoomScale="85" zoomScaleNormal="85" workbookViewId="0">
      <selection activeCell="G115" sqref="G115"/>
    </sheetView>
  </sheetViews>
  <sheetFormatPr defaultColWidth="8.88671875" defaultRowHeight="14.4" x14ac:dyDescent="0.3"/>
  <cols>
    <col min="1" max="2" width="8.88671875" style="14"/>
    <col min="3" max="3" width="8.88671875" style="14" customWidth="1"/>
    <col min="4" max="4" width="18.5546875" style="14" bestFit="1" customWidth="1"/>
    <col min="5" max="5" width="25.33203125" style="14" bestFit="1" customWidth="1"/>
    <col min="6" max="6" width="30.21875" style="14" bestFit="1" customWidth="1"/>
    <col min="7" max="7" width="11.77734375" style="14" bestFit="1" customWidth="1"/>
    <col min="8" max="9" width="13.88671875" style="14" bestFit="1" customWidth="1"/>
    <col min="10" max="10" width="22.77734375" style="14" bestFit="1" customWidth="1"/>
    <col min="11" max="11" width="15.21875" style="14" bestFit="1" customWidth="1"/>
    <col min="12" max="12" width="28.77734375" style="14" bestFit="1" customWidth="1"/>
    <col min="13" max="13" width="15.21875" style="14" bestFit="1" customWidth="1"/>
    <col min="14" max="14" width="28.77734375" style="14" bestFit="1" customWidth="1"/>
    <col min="15" max="15" width="15.21875" style="14" bestFit="1" customWidth="1"/>
    <col min="16" max="16" width="21.6640625" style="14" bestFit="1" customWidth="1"/>
    <col min="17" max="17" width="154.109375" style="14" bestFit="1" customWidth="1"/>
    <col min="18" max="18" width="8.88671875" style="14"/>
    <col min="19" max="19" width="8.21875" style="14" bestFit="1" customWidth="1"/>
    <col min="20" max="20" width="7.44140625" style="14" bestFit="1" customWidth="1"/>
    <col min="21" max="22" width="8.5546875" style="14" bestFit="1" customWidth="1"/>
    <col min="23" max="23" width="8.88671875" style="14"/>
    <col min="24" max="24" width="8.6640625" style="14" bestFit="1" customWidth="1"/>
    <col min="25" max="16384" width="8.88671875" style="14"/>
  </cols>
  <sheetData>
    <row r="1" spans="4:13" ht="25.8" x14ac:dyDescent="0.3">
      <c r="D1" s="54" t="s">
        <v>70</v>
      </c>
      <c r="E1" s="54"/>
      <c r="F1" s="54"/>
      <c r="G1" s="54"/>
      <c r="H1" s="54"/>
      <c r="I1" s="54"/>
      <c r="J1" s="54"/>
      <c r="K1" s="54"/>
      <c r="L1" s="54"/>
    </row>
    <row r="2" spans="4:13" x14ac:dyDescent="0.3">
      <c r="D2" s="39"/>
      <c r="E2" s="39"/>
      <c r="F2" s="39"/>
      <c r="G2" s="39"/>
      <c r="H2" s="39"/>
      <c r="I2" s="39"/>
      <c r="J2" s="39"/>
    </row>
    <row r="3" spans="4:13" ht="18" x14ac:dyDescent="0.3">
      <c r="D3" s="55" t="s">
        <v>80</v>
      </c>
      <c r="E3" s="55"/>
      <c r="F3" s="55"/>
      <c r="G3" s="55"/>
      <c r="H3" s="55"/>
      <c r="I3" s="55"/>
      <c r="J3" s="39"/>
    </row>
    <row r="4" spans="4:13" x14ac:dyDescent="0.3">
      <c r="D4" s="39"/>
      <c r="E4" s="39"/>
      <c r="F4" s="39"/>
      <c r="G4" s="39"/>
      <c r="H4" s="39"/>
      <c r="I4" s="39"/>
      <c r="J4" s="40" t="s">
        <v>66</v>
      </c>
      <c r="K4" s="5" t="s">
        <v>95</v>
      </c>
      <c r="L4" s="57" t="s">
        <v>96</v>
      </c>
      <c r="M4" s="58"/>
    </row>
    <row r="5" spans="4:13" ht="18" x14ac:dyDescent="0.3">
      <c r="D5" s="55" t="s">
        <v>71</v>
      </c>
      <c r="E5" s="55"/>
      <c r="F5" s="55"/>
      <c r="G5" s="55"/>
      <c r="H5" s="55"/>
      <c r="I5" s="55"/>
      <c r="J5" s="40" t="s">
        <v>3</v>
      </c>
      <c r="K5" s="15" t="s">
        <v>97</v>
      </c>
      <c r="L5" s="59" t="s">
        <v>98</v>
      </c>
      <c r="M5" s="59"/>
    </row>
    <row r="6" spans="4:13" x14ac:dyDescent="0.3">
      <c r="D6" s="39"/>
      <c r="E6" s="39"/>
      <c r="F6" s="39"/>
      <c r="G6" s="39"/>
      <c r="H6" s="39"/>
      <c r="I6" s="41"/>
      <c r="J6" s="40" t="s">
        <v>4</v>
      </c>
      <c r="K6" s="15" t="s">
        <v>97</v>
      </c>
      <c r="L6" s="59" t="s">
        <v>99</v>
      </c>
      <c r="M6" s="59"/>
    </row>
    <row r="7" spans="4:13" x14ac:dyDescent="0.3">
      <c r="D7" s="53" t="s">
        <v>72</v>
      </c>
      <c r="E7" s="53"/>
      <c r="F7" s="53"/>
      <c r="G7" s="53"/>
      <c r="H7" s="53"/>
      <c r="I7" s="53"/>
      <c r="J7" s="40" t="s">
        <v>27</v>
      </c>
      <c r="K7" s="15" t="s">
        <v>97</v>
      </c>
      <c r="L7" s="59" t="s">
        <v>100</v>
      </c>
      <c r="M7" s="59"/>
    </row>
    <row r="8" spans="4:13" x14ac:dyDescent="0.3">
      <c r="D8" s="39"/>
      <c r="E8" s="39"/>
      <c r="F8" s="39"/>
      <c r="G8" s="39"/>
      <c r="H8" s="39"/>
      <c r="I8" s="41"/>
      <c r="J8" s="40" t="s">
        <v>28</v>
      </c>
      <c r="K8" s="15" t="s">
        <v>97</v>
      </c>
      <c r="L8" s="59" t="s">
        <v>101</v>
      </c>
      <c r="M8" s="59"/>
    </row>
    <row r="9" spans="4:13" x14ac:dyDescent="0.3">
      <c r="D9" s="56" t="s">
        <v>73</v>
      </c>
      <c r="E9" s="56"/>
      <c r="F9" s="56"/>
      <c r="G9" s="56"/>
      <c r="H9" s="56"/>
      <c r="I9" s="56"/>
      <c r="J9" s="40" t="s">
        <v>29</v>
      </c>
      <c r="K9" s="15" t="s">
        <v>97</v>
      </c>
      <c r="L9" s="59" t="s">
        <v>102</v>
      </c>
      <c r="M9" s="59"/>
    </row>
    <row r="10" spans="4:13" x14ac:dyDescent="0.3">
      <c r="D10" s="39"/>
      <c r="E10" s="39"/>
      <c r="F10" s="39"/>
      <c r="G10" s="39"/>
      <c r="H10" s="39"/>
      <c r="I10" s="41"/>
      <c r="J10" s="39"/>
    </row>
    <row r="11" spans="4:13" x14ac:dyDescent="0.3">
      <c r="D11" s="53" t="s">
        <v>74</v>
      </c>
      <c r="E11" s="53"/>
      <c r="F11" s="53"/>
      <c r="G11" s="53"/>
      <c r="H11" s="53"/>
      <c r="I11" s="53"/>
      <c r="J11" s="39"/>
    </row>
    <row r="12" spans="4:13" x14ac:dyDescent="0.3">
      <c r="D12" s="39"/>
      <c r="E12" s="39"/>
      <c r="F12" s="39"/>
      <c r="G12" s="39"/>
      <c r="H12" s="39"/>
      <c r="I12" s="41"/>
      <c r="J12" s="39"/>
    </row>
    <row r="13" spans="4:13" x14ac:dyDescent="0.3">
      <c r="D13" s="53" t="s">
        <v>75</v>
      </c>
      <c r="E13" s="53"/>
      <c r="F13" s="53"/>
      <c r="G13" s="53"/>
      <c r="H13" s="53"/>
      <c r="I13" s="53"/>
      <c r="J13" s="39"/>
    </row>
    <row r="14" spans="4:13" x14ac:dyDescent="0.3">
      <c r="D14" s="39"/>
      <c r="E14" s="39"/>
      <c r="F14" s="39"/>
      <c r="G14" s="39"/>
      <c r="H14" s="39"/>
      <c r="I14" s="41"/>
      <c r="J14" s="41"/>
    </row>
    <row r="15" spans="4:13" x14ac:dyDescent="0.3">
      <c r="D15" s="53" t="s">
        <v>76</v>
      </c>
      <c r="E15" s="53"/>
      <c r="F15" s="53"/>
      <c r="G15" s="53"/>
      <c r="H15" s="53"/>
      <c r="I15" s="53"/>
      <c r="J15" s="41"/>
    </row>
    <row r="16" spans="4:13" x14ac:dyDescent="0.3">
      <c r="D16" s="39"/>
      <c r="E16" s="39"/>
      <c r="F16" s="39"/>
      <c r="G16" s="39"/>
      <c r="H16" s="39"/>
      <c r="I16" s="41"/>
      <c r="J16" s="39"/>
    </row>
    <row r="17" spans="4:10" x14ac:dyDescent="0.3">
      <c r="D17" s="53" t="s">
        <v>77</v>
      </c>
      <c r="E17" s="53"/>
      <c r="F17" s="53"/>
      <c r="G17" s="53"/>
      <c r="H17" s="53"/>
      <c r="I17" s="53"/>
      <c r="J17" s="53"/>
    </row>
    <row r="18" spans="4:10" x14ac:dyDescent="0.3">
      <c r="D18" s="39"/>
      <c r="E18" s="39"/>
      <c r="F18" s="39"/>
      <c r="G18" s="39"/>
      <c r="H18" s="39"/>
      <c r="I18" s="41"/>
      <c r="J18" s="39"/>
    </row>
    <row r="19" spans="4:10" x14ac:dyDescent="0.3">
      <c r="D19" s="53" t="s">
        <v>78</v>
      </c>
      <c r="E19" s="53"/>
      <c r="F19" s="53"/>
      <c r="G19" s="53"/>
      <c r="H19" s="53"/>
      <c r="I19" s="53"/>
      <c r="J19" s="53"/>
    </row>
    <row r="20" spans="4:10" x14ac:dyDescent="0.3">
      <c r="D20" s="39"/>
      <c r="E20" s="39"/>
      <c r="F20" s="39"/>
      <c r="G20" s="39"/>
      <c r="H20" s="39"/>
      <c r="I20" s="41"/>
      <c r="J20" s="39"/>
    </row>
    <row r="21" spans="4:10" x14ac:dyDescent="0.3">
      <c r="D21" s="53" t="s">
        <v>79</v>
      </c>
      <c r="E21" s="53"/>
      <c r="F21" s="53"/>
      <c r="G21" s="53"/>
      <c r="H21" s="53"/>
      <c r="I21" s="53"/>
      <c r="J21" s="53"/>
    </row>
    <row r="23" spans="4:10" ht="17.399999999999999" x14ac:dyDescent="0.3">
      <c r="D23" s="52" t="s">
        <v>0</v>
      </c>
      <c r="E23" s="52"/>
      <c r="F23" s="52"/>
      <c r="G23" s="52"/>
    </row>
    <row r="24" spans="4:10" x14ac:dyDescent="0.3">
      <c r="D24" s="11" t="s">
        <v>1</v>
      </c>
      <c r="E24" s="63" t="s">
        <v>2</v>
      </c>
      <c r="F24" s="11" t="s">
        <v>3</v>
      </c>
      <c r="G24" s="11" t="s">
        <v>4</v>
      </c>
      <c r="H24" s="11" t="s">
        <v>5</v>
      </c>
      <c r="I24" s="11" t="s">
        <v>6</v>
      </c>
      <c r="J24" s="11" t="s">
        <v>7</v>
      </c>
    </row>
    <row r="25" spans="4:10" ht="15.6" x14ac:dyDescent="0.3">
      <c r="D25" s="61">
        <v>1</v>
      </c>
      <c r="E25" s="64" t="s">
        <v>117</v>
      </c>
      <c r="F25" s="62">
        <v>100</v>
      </c>
      <c r="G25" s="16">
        <v>90</v>
      </c>
      <c r="H25" s="16">
        <v>95</v>
      </c>
      <c r="I25" s="16">
        <v>90</v>
      </c>
      <c r="J25" s="16">
        <v>95</v>
      </c>
    </row>
    <row r="26" spans="4:10" ht="15.6" x14ac:dyDescent="0.3">
      <c r="D26" s="61">
        <v>2</v>
      </c>
      <c r="E26" s="64" t="s">
        <v>118</v>
      </c>
      <c r="F26" s="62">
        <v>98</v>
      </c>
      <c r="G26" s="16">
        <v>85</v>
      </c>
      <c r="H26" s="16">
        <v>93</v>
      </c>
      <c r="I26" s="16">
        <v>88</v>
      </c>
      <c r="J26" s="16">
        <v>92</v>
      </c>
    </row>
    <row r="27" spans="4:10" ht="15.6" x14ac:dyDescent="0.3">
      <c r="D27" s="61">
        <v>3</v>
      </c>
      <c r="E27" s="64" t="s">
        <v>119</v>
      </c>
      <c r="F27" s="62">
        <v>95</v>
      </c>
      <c r="G27" s="16">
        <v>90</v>
      </c>
      <c r="H27" s="16">
        <v>95</v>
      </c>
      <c r="I27" s="16">
        <v>90</v>
      </c>
      <c r="J27" s="16">
        <v>95</v>
      </c>
    </row>
    <row r="28" spans="4:10" ht="15.6" x14ac:dyDescent="0.3">
      <c r="D28" s="61">
        <v>4</v>
      </c>
      <c r="E28" s="64" t="s">
        <v>120</v>
      </c>
      <c r="F28" s="62">
        <v>95</v>
      </c>
      <c r="G28" s="16">
        <v>85</v>
      </c>
      <c r="H28" s="16">
        <v>95</v>
      </c>
      <c r="I28" s="16">
        <v>90</v>
      </c>
      <c r="J28" s="16">
        <v>95</v>
      </c>
    </row>
    <row r="29" spans="4:10" ht="15.6" x14ac:dyDescent="0.3">
      <c r="D29" s="61">
        <v>5</v>
      </c>
      <c r="E29" s="64" t="s">
        <v>121</v>
      </c>
      <c r="F29" s="62">
        <v>90</v>
      </c>
      <c r="G29" s="16">
        <v>80</v>
      </c>
      <c r="H29" s="16">
        <v>90</v>
      </c>
      <c r="I29" s="16">
        <v>85</v>
      </c>
      <c r="J29" s="16">
        <v>90</v>
      </c>
    </row>
    <row r="30" spans="4:10" ht="15.6" x14ac:dyDescent="0.3">
      <c r="D30" s="61">
        <v>6</v>
      </c>
      <c r="E30" s="64" t="s">
        <v>9</v>
      </c>
      <c r="F30" s="62">
        <v>95</v>
      </c>
      <c r="G30" s="16">
        <v>85</v>
      </c>
      <c r="H30" s="16">
        <v>95</v>
      </c>
      <c r="I30" s="16">
        <v>90</v>
      </c>
      <c r="J30" s="16">
        <v>95</v>
      </c>
    </row>
    <row r="31" spans="4:10" ht="15.6" x14ac:dyDescent="0.3">
      <c r="D31" s="61">
        <v>7</v>
      </c>
      <c r="E31" s="64" t="s">
        <v>122</v>
      </c>
      <c r="F31" s="62">
        <v>97</v>
      </c>
      <c r="G31" s="16">
        <v>85</v>
      </c>
      <c r="H31" s="16">
        <v>95</v>
      </c>
      <c r="I31" s="16">
        <v>90</v>
      </c>
      <c r="J31" s="16">
        <v>95</v>
      </c>
    </row>
    <row r="32" spans="4:10" ht="15.6" x14ac:dyDescent="0.3">
      <c r="D32" s="61">
        <v>8</v>
      </c>
      <c r="E32" s="64" t="s">
        <v>8</v>
      </c>
      <c r="F32" s="62">
        <v>93</v>
      </c>
      <c r="G32" s="16">
        <v>85</v>
      </c>
      <c r="H32" s="16">
        <v>93</v>
      </c>
      <c r="I32" s="16">
        <v>88</v>
      </c>
      <c r="J32" s="16">
        <v>92</v>
      </c>
    </row>
    <row r="33" spans="4:14" ht="15.6" x14ac:dyDescent="0.3">
      <c r="D33" s="61">
        <v>9</v>
      </c>
      <c r="E33" s="64" t="s">
        <v>123</v>
      </c>
      <c r="F33" s="62">
        <v>98</v>
      </c>
      <c r="G33" s="16">
        <v>85</v>
      </c>
      <c r="H33" s="16">
        <v>95</v>
      </c>
      <c r="I33" s="16">
        <v>90</v>
      </c>
      <c r="J33" s="16">
        <v>95</v>
      </c>
    </row>
    <row r="34" spans="4:14" ht="15.6" x14ac:dyDescent="0.3">
      <c r="D34" s="61">
        <v>10</v>
      </c>
      <c r="E34" s="64" t="s">
        <v>124</v>
      </c>
      <c r="F34" s="62">
        <v>94</v>
      </c>
      <c r="G34" s="16">
        <v>85</v>
      </c>
      <c r="H34" s="16">
        <v>95</v>
      </c>
      <c r="I34" s="16">
        <v>90</v>
      </c>
      <c r="J34" s="16">
        <v>95</v>
      </c>
    </row>
    <row r="35" spans="4:14" ht="15.6" x14ac:dyDescent="0.3">
      <c r="D35" s="61">
        <v>11</v>
      </c>
      <c r="E35" s="64" t="s">
        <v>125</v>
      </c>
      <c r="F35" s="62">
        <v>96</v>
      </c>
      <c r="G35" s="16">
        <v>85</v>
      </c>
      <c r="H35" s="16">
        <v>95</v>
      </c>
      <c r="I35" s="16">
        <v>90</v>
      </c>
      <c r="J35" s="16">
        <v>95</v>
      </c>
    </row>
    <row r="36" spans="4:14" ht="15.6" x14ac:dyDescent="0.3">
      <c r="D36" s="61">
        <v>12</v>
      </c>
      <c r="E36" s="64" t="s">
        <v>126</v>
      </c>
      <c r="F36" s="62">
        <v>92</v>
      </c>
      <c r="G36" s="16">
        <v>85</v>
      </c>
      <c r="H36" s="16">
        <v>95</v>
      </c>
      <c r="I36" s="16">
        <v>90</v>
      </c>
      <c r="J36" s="16">
        <v>95</v>
      </c>
    </row>
    <row r="37" spans="4:14" ht="15.6" x14ac:dyDescent="0.3">
      <c r="D37" s="61">
        <v>13</v>
      </c>
      <c r="E37" s="64" t="s">
        <v>127</v>
      </c>
      <c r="F37" s="62">
        <v>93</v>
      </c>
      <c r="G37" s="16">
        <v>80</v>
      </c>
      <c r="H37" s="16">
        <v>95</v>
      </c>
      <c r="I37" s="16">
        <v>90</v>
      </c>
      <c r="J37" s="16">
        <v>95</v>
      </c>
    </row>
    <row r="38" spans="4:14" ht="15.6" x14ac:dyDescent="0.3">
      <c r="D38" s="61">
        <v>14</v>
      </c>
      <c r="E38" s="64" t="s">
        <v>128</v>
      </c>
      <c r="F38" s="62">
        <v>90</v>
      </c>
      <c r="G38" s="16">
        <v>85</v>
      </c>
      <c r="H38" s="16">
        <v>90</v>
      </c>
      <c r="I38" s="16">
        <v>85</v>
      </c>
      <c r="J38" s="16">
        <v>90</v>
      </c>
    </row>
    <row r="39" spans="4:14" ht="15.6" x14ac:dyDescent="0.3">
      <c r="D39" s="61">
        <v>15</v>
      </c>
      <c r="E39" s="64" t="s">
        <v>129</v>
      </c>
      <c r="F39" s="62">
        <v>92</v>
      </c>
      <c r="G39" s="16">
        <v>85</v>
      </c>
      <c r="H39" s="16">
        <v>95</v>
      </c>
      <c r="I39" s="16">
        <v>90</v>
      </c>
      <c r="J39" s="16">
        <v>95</v>
      </c>
    </row>
    <row r="40" spans="4:14" ht="15.6" x14ac:dyDescent="0.3">
      <c r="D40" s="61">
        <v>16</v>
      </c>
      <c r="E40" s="64" t="s">
        <v>130</v>
      </c>
      <c r="F40" s="62">
        <v>90</v>
      </c>
      <c r="G40" s="16">
        <v>85</v>
      </c>
      <c r="H40" s="16">
        <v>95</v>
      </c>
      <c r="I40" s="16">
        <v>90</v>
      </c>
      <c r="J40" s="16">
        <v>95</v>
      </c>
    </row>
    <row r="41" spans="4:14" ht="15.6" x14ac:dyDescent="0.3">
      <c r="D41" s="61">
        <v>17</v>
      </c>
      <c r="E41" s="64" t="s">
        <v>131</v>
      </c>
      <c r="F41" s="62">
        <v>95</v>
      </c>
      <c r="G41" s="16">
        <v>85</v>
      </c>
      <c r="H41" s="16">
        <v>95</v>
      </c>
      <c r="I41" s="16">
        <v>90</v>
      </c>
      <c r="J41" s="16">
        <v>95</v>
      </c>
    </row>
    <row r="42" spans="4:14" ht="16.2" thickBot="1" x14ac:dyDescent="0.35">
      <c r="D42" s="16">
        <v>18</v>
      </c>
      <c r="E42" s="60" t="s">
        <v>132</v>
      </c>
      <c r="F42" s="16">
        <v>91</v>
      </c>
      <c r="G42" s="16">
        <v>85</v>
      </c>
      <c r="H42" s="16">
        <v>95</v>
      </c>
      <c r="I42" s="16">
        <v>90</v>
      </c>
      <c r="J42" s="16">
        <v>95</v>
      </c>
    </row>
    <row r="44" spans="4:14" x14ac:dyDescent="0.3">
      <c r="D44" s="49" t="s">
        <v>114</v>
      </c>
      <c r="E44" s="49"/>
      <c r="F44" s="49"/>
      <c r="G44" s="49"/>
      <c r="H44" s="49"/>
      <c r="I44" s="49"/>
      <c r="J44" s="49"/>
      <c r="K44" s="49"/>
      <c r="L44" s="49"/>
      <c r="M44" s="49"/>
    </row>
    <row r="45" spans="4:14" x14ac:dyDescent="0.3">
      <c r="D45" s="49"/>
      <c r="E45" s="49"/>
      <c r="F45" s="49"/>
      <c r="G45" s="49"/>
      <c r="H45" s="49"/>
      <c r="I45" s="49"/>
      <c r="J45" s="49"/>
      <c r="K45" s="49"/>
      <c r="L45" s="49"/>
      <c r="M45" s="49"/>
    </row>
    <row r="46" spans="4:14" x14ac:dyDescent="0.3">
      <c r="D46" s="17" t="s">
        <v>8</v>
      </c>
      <c r="E46" s="23" t="str">
        <f t="shared" ref="E46:E63" si="0">IF(F25&gt;=100,$M$47,IF(F25&gt;=95,$M$48,IF(F25&gt;=90,$M$49,$M$50)))</f>
        <v>Sangat Baik</v>
      </c>
      <c r="F46" s="17" t="str">
        <f t="shared" ref="F46:F63" si="1">IF(G25&gt;=90,$M$54,IF(G25&gt;=80,$M$55,IF(G25&gt;=70,$M$56,$M$57)))</f>
        <v>Sangat Disiplin</v>
      </c>
      <c r="G46" s="17" t="str">
        <f t="shared" ref="G46:G63" si="2">IF(H25&gt;=90,$M$60,IF(H25&gt;=80,$M$61,IF(H25&gt;=70,$M$62,$M$63)))</f>
        <v>Baik</v>
      </c>
      <c r="H46" s="17" t="str">
        <f t="shared" ref="H46:H63" si="3">IF(I25&gt;=95,$M$68,IF(I25&gt;=90,$M$69,IF(I25&gt;=80,$M$70,IF(I25&gt;=70,$M$71,$M$72))))</f>
        <v>Cukup Lengkap</v>
      </c>
      <c r="I46" s="17" t="str">
        <f t="shared" ref="I46:I63" si="4">IF(J25&gt;=95,$M$75,IF(J25&gt;=90,$M$76,IF(J25&gt;=80,$M$77,IF(J25&gt;=70,$M$78,$M$79))))</f>
        <v>Lengkap</v>
      </c>
      <c r="L46" s="4"/>
      <c r="M46" s="4" t="s">
        <v>56</v>
      </c>
      <c r="N46" s="4" t="s">
        <v>57</v>
      </c>
    </row>
    <row r="47" spans="4:14" x14ac:dyDescent="0.3">
      <c r="D47" s="17" t="s">
        <v>9</v>
      </c>
      <c r="E47" s="23" t="str">
        <f t="shared" si="0"/>
        <v>Baik</v>
      </c>
      <c r="F47" s="17" t="str">
        <f t="shared" si="1"/>
        <v>Disiplin</v>
      </c>
      <c r="G47" s="17" t="str">
        <f t="shared" si="2"/>
        <v>Baik</v>
      </c>
      <c r="H47" s="17" t="str">
        <f t="shared" si="3"/>
        <v>Kurang</v>
      </c>
      <c r="I47" s="17" t="str">
        <f t="shared" si="4"/>
        <v>Cukup Lengkap</v>
      </c>
      <c r="L47" s="18">
        <v>1</v>
      </c>
      <c r="M47" s="19" t="s">
        <v>89</v>
      </c>
      <c r="N47" s="19">
        <v>4</v>
      </c>
    </row>
    <row r="48" spans="4:14" x14ac:dyDescent="0.3">
      <c r="D48" s="17" t="s">
        <v>10</v>
      </c>
      <c r="E48" s="23" t="str">
        <f t="shared" si="0"/>
        <v>Baik</v>
      </c>
      <c r="F48" s="17" t="str">
        <f t="shared" si="1"/>
        <v>Sangat Disiplin</v>
      </c>
      <c r="G48" s="17" t="str">
        <f t="shared" si="2"/>
        <v>Baik</v>
      </c>
      <c r="H48" s="17" t="str">
        <f t="shared" si="3"/>
        <v>Cukup Lengkap</v>
      </c>
      <c r="I48" s="17" t="str">
        <f t="shared" si="4"/>
        <v>Lengkap</v>
      </c>
      <c r="L48" s="19" t="s">
        <v>90</v>
      </c>
      <c r="M48" s="19" t="s">
        <v>32</v>
      </c>
      <c r="N48" s="19">
        <v>3</v>
      </c>
    </row>
    <row r="49" spans="4:14" x14ac:dyDescent="0.3">
      <c r="D49" s="17" t="s">
        <v>11</v>
      </c>
      <c r="E49" s="23" t="str">
        <f t="shared" si="0"/>
        <v>Baik</v>
      </c>
      <c r="F49" s="17" t="str">
        <f t="shared" si="1"/>
        <v>Disiplin</v>
      </c>
      <c r="G49" s="17" t="str">
        <f t="shared" si="2"/>
        <v>Baik</v>
      </c>
      <c r="H49" s="17" t="str">
        <f t="shared" si="3"/>
        <v>Cukup Lengkap</v>
      </c>
      <c r="I49" s="17" t="str">
        <f t="shared" si="4"/>
        <v>Lengkap</v>
      </c>
      <c r="L49" s="19" t="s">
        <v>91</v>
      </c>
      <c r="M49" s="19" t="s">
        <v>35</v>
      </c>
      <c r="N49" s="19">
        <v>2</v>
      </c>
    </row>
    <row r="50" spans="4:14" x14ac:dyDescent="0.3">
      <c r="D50" s="17" t="s">
        <v>12</v>
      </c>
      <c r="E50" s="23" t="str">
        <f t="shared" si="0"/>
        <v>Cukup</v>
      </c>
      <c r="F50" s="17" t="str">
        <f t="shared" si="1"/>
        <v>Disiplin</v>
      </c>
      <c r="G50" s="17" t="str">
        <f t="shared" si="2"/>
        <v>Baik</v>
      </c>
      <c r="H50" s="17" t="str">
        <f t="shared" si="3"/>
        <v>Kurang</v>
      </c>
      <c r="I50" s="17" t="str">
        <f t="shared" si="4"/>
        <v>Cukup Lengkap</v>
      </c>
      <c r="L50" s="19" t="s">
        <v>92</v>
      </c>
      <c r="M50" s="19" t="s">
        <v>46</v>
      </c>
      <c r="N50" s="19">
        <v>1</v>
      </c>
    </row>
    <row r="51" spans="4:14" x14ac:dyDescent="0.3">
      <c r="D51" s="17" t="s">
        <v>13</v>
      </c>
      <c r="E51" s="23" t="str">
        <f t="shared" si="0"/>
        <v>Baik</v>
      </c>
      <c r="F51" s="17" t="str">
        <f t="shared" si="1"/>
        <v>Disiplin</v>
      </c>
      <c r="G51" s="17" t="str">
        <f t="shared" si="2"/>
        <v>Baik</v>
      </c>
      <c r="H51" s="17" t="str">
        <f t="shared" si="3"/>
        <v>Cukup Lengkap</v>
      </c>
      <c r="I51" s="17" t="str">
        <f t="shared" si="4"/>
        <v>Lengkap</v>
      </c>
      <c r="L51" s="20"/>
      <c r="M51" s="21"/>
    </row>
    <row r="52" spans="4:14" x14ac:dyDescent="0.3">
      <c r="D52" s="17" t="s">
        <v>14</v>
      </c>
      <c r="E52" s="23" t="str">
        <f t="shared" si="0"/>
        <v>Baik</v>
      </c>
      <c r="F52" s="17" t="str">
        <f t="shared" si="1"/>
        <v>Disiplin</v>
      </c>
      <c r="G52" s="17" t="str">
        <f t="shared" si="2"/>
        <v>Baik</v>
      </c>
      <c r="H52" s="17" t="str">
        <f t="shared" si="3"/>
        <v>Cukup Lengkap</v>
      </c>
      <c r="I52" s="17" t="str">
        <f t="shared" si="4"/>
        <v>Lengkap</v>
      </c>
      <c r="M52" s="22"/>
    </row>
    <row r="53" spans="4:14" x14ac:dyDescent="0.3">
      <c r="D53" s="17" t="s">
        <v>15</v>
      </c>
      <c r="E53" s="23" t="str">
        <f t="shared" si="0"/>
        <v>Cukup</v>
      </c>
      <c r="F53" s="17" t="str">
        <f t="shared" si="1"/>
        <v>Disiplin</v>
      </c>
      <c r="G53" s="17" t="str">
        <f t="shared" si="2"/>
        <v>Baik</v>
      </c>
      <c r="H53" s="17" t="str">
        <f t="shared" si="3"/>
        <v>Kurang</v>
      </c>
      <c r="I53" s="17" t="str">
        <f t="shared" si="4"/>
        <v>Cukup Lengkap</v>
      </c>
      <c r="L53" s="4" t="s">
        <v>84</v>
      </c>
      <c r="M53" s="4" t="s">
        <v>56</v>
      </c>
      <c r="N53" s="4" t="s">
        <v>57</v>
      </c>
    </row>
    <row r="54" spans="4:14" x14ac:dyDescent="0.3">
      <c r="D54" s="17" t="s">
        <v>16</v>
      </c>
      <c r="E54" s="23" t="str">
        <f t="shared" si="0"/>
        <v>Baik</v>
      </c>
      <c r="F54" s="17" t="str">
        <f t="shared" si="1"/>
        <v>Disiplin</v>
      </c>
      <c r="G54" s="17" t="str">
        <f t="shared" si="2"/>
        <v>Baik</v>
      </c>
      <c r="H54" s="17" t="str">
        <f t="shared" si="3"/>
        <v>Cukup Lengkap</v>
      </c>
      <c r="I54" s="17" t="str">
        <f t="shared" si="4"/>
        <v>Lengkap</v>
      </c>
      <c r="L54" s="19" t="s">
        <v>85</v>
      </c>
      <c r="M54" s="19" t="s">
        <v>31</v>
      </c>
      <c r="N54" s="19">
        <v>4</v>
      </c>
    </row>
    <row r="55" spans="4:14" x14ac:dyDescent="0.3">
      <c r="D55" s="17" t="s">
        <v>17</v>
      </c>
      <c r="E55" s="23" t="str">
        <f t="shared" si="0"/>
        <v>Cukup</v>
      </c>
      <c r="F55" s="17" t="str">
        <f t="shared" si="1"/>
        <v>Disiplin</v>
      </c>
      <c r="G55" s="17" t="str">
        <f t="shared" si="2"/>
        <v>Baik</v>
      </c>
      <c r="H55" s="17" t="str">
        <f t="shared" si="3"/>
        <v>Cukup Lengkap</v>
      </c>
      <c r="I55" s="17" t="str">
        <f t="shared" si="4"/>
        <v>Lengkap</v>
      </c>
      <c r="L55" s="19" t="s">
        <v>86</v>
      </c>
      <c r="M55" s="19" t="s">
        <v>38</v>
      </c>
      <c r="N55" s="19">
        <v>3</v>
      </c>
    </row>
    <row r="56" spans="4:14" x14ac:dyDescent="0.3">
      <c r="D56" s="17" t="s">
        <v>18</v>
      </c>
      <c r="E56" s="23" t="str">
        <f t="shared" si="0"/>
        <v>Baik</v>
      </c>
      <c r="F56" s="17" t="str">
        <f t="shared" si="1"/>
        <v>Disiplin</v>
      </c>
      <c r="G56" s="17" t="str">
        <f t="shared" si="2"/>
        <v>Baik</v>
      </c>
      <c r="H56" s="17" t="str">
        <f t="shared" si="3"/>
        <v>Cukup Lengkap</v>
      </c>
      <c r="I56" s="17" t="str">
        <f t="shared" si="4"/>
        <v>Lengkap</v>
      </c>
      <c r="L56" s="19" t="s">
        <v>87</v>
      </c>
      <c r="M56" s="19" t="s">
        <v>53</v>
      </c>
      <c r="N56" s="19">
        <v>2</v>
      </c>
    </row>
    <row r="57" spans="4:14" x14ac:dyDescent="0.3">
      <c r="D57" s="17" t="s">
        <v>19</v>
      </c>
      <c r="E57" s="23" t="str">
        <f t="shared" si="0"/>
        <v>Cukup</v>
      </c>
      <c r="F57" s="17" t="str">
        <f t="shared" si="1"/>
        <v>Disiplin</v>
      </c>
      <c r="G57" s="17" t="str">
        <f t="shared" si="2"/>
        <v>Baik</v>
      </c>
      <c r="H57" s="17" t="str">
        <f t="shared" si="3"/>
        <v>Cukup Lengkap</v>
      </c>
      <c r="I57" s="17" t="str">
        <f t="shared" si="4"/>
        <v>Lengkap</v>
      </c>
      <c r="L57" s="19" t="s">
        <v>88</v>
      </c>
      <c r="M57" s="19" t="s">
        <v>63</v>
      </c>
      <c r="N57" s="19">
        <v>1</v>
      </c>
    </row>
    <row r="58" spans="4:14" x14ac:dyDescent="0.3">
      <c r="D58" s="17" t="s">
        <v>20</v>
      </c>
      <c r="E58" s="23" t="str">
        <f t="shared" si="0"/>
        <v>Cukup</v>
      </c>
      <c r="F58" s="17" t="str">
        <f t="shared" si="1"/>
        <v>Disiplin</v>
      </c>
      <c r="G58" s="17" t="str">
        <f t="shared" si="2"/>
        <v>Baik</v>
      </c>
      <c r="H58" s="17" t="str">
        <f t="shared" si="3"/>
        <v>Cukup Lengkap</v>
      </c>
      <c r="I58" s="17" t="str">
        <f t="shared" si="4"/>
        <v>Lengkap</v>
      </c>
      <c r="M58" s="22"/>
    </row>
    <row r="59" spans="4:14" x14ac:dyDescent="0.3">
      <c r="D59" s="17" t="s">
        <v>21</v>
      </c>
      <c r="E59" s="23" t="str">
        <f t="shared" si="0"/>
        <v>Cukup</v>
      </c>
      <c r="F59" s="17" t="str">
        <f t="shared" si="1"/>
        <v>Disiplin</v>
      </c>
      <c r="G59" s="17" t="str">
        <f t="shared" si="2"/>
        <v>Baik</v>
      </c>
      <c r="H59" s="17" t="str">
        <f t="shared" si="3"/>
        <v>Kurang</v>
      </c>
      <c r="I59" s="17" t="str">
        <f t="shared" si="4"/>
        <v>Cukup Lengkap</v>
      </c>
      <c r="L59" s="4" t="s">
        <v>84</v>
      </c>
      <c r="M59" s="4" t="s">
        <v>56</v>
      </c>
      <c r="N59" s="4" t="s">
        <v>57</v>
      </c>
    </row>
    <row r="60" spans="4:14" x14ac:dyDescent="0.3">
      <c r="D60" s="17" t="s">
        <v>22</v>
      </c>
      <c r="E60" s="23" t="str">
        <f t="shared" si="0"/>
        <v>Cukup</v>
      </c>
      <c r="F60" s="17" t="str">
        <f t="shared" si="1"/>
        <v>Disiplin</v>
      </c>
      <c r="G60" s="17" t="str">
        <f t="shared" si="2"/>
        <v>Baik</v>
      </c>
      <c r="H60" s="17" t="str">
        <f t="shared" si="3"/>
        <v>Cukup Lengkap</v>
      </c>
      <c r="I60" s="17" t="str">
        <f t="shared" si="4"/>
        <v>Lengkap</v>
      </c>
      <c r="L60" s="19" t="s">
        <v>85</v>
      </c>
      <c r="M60" s="19" t="s">
        <v>32</v>
      </c>
      <c r="N60" s="19">
        <v>4</v>
      </c>
    </row>
    <row r="61" spans="4:14" x14ac:dyDescent="0.3">
      <c r="D61" s="17" t="s">
        <v>23</v>
      </c>
      <c r="E61" s="23" t="str">
        <f t="shared" si="0"/>
        <v>Cukup</v>
      </c>
      <c r="F61" s="17" t="str">
        <f t="shared" si="1"/>
        <v>Disiplin</v>
      </c>
      <c r="G61" s="17" t="str">
        <f t="shared" si="2"/>
        <v>Baik</v>
      </c>
      <c r="H61" s="17" t="str">
        <f t="shared" si="3"/>
        <v>Cukup Lengkap</v>
      </c>
      <c r="I61" s="17" t="str">
        <f t="shared" si="4"/>
        <v>Lengkap</v>
      </c>
      <c r="L61" s="19" t="s">
        <v>86</v>
      </c>
      <c r="M61" s="19" t="s">
        <v>35</v>
      </c>
      <c r="N61" s="19">
        <v>3</v>
      </c>
    </row>
    <row r="62" spans="4:14" x14ac:dyDescent="0.3">
      <c r="D62" s="17" t="s">
        <v>24</v>
      </c>
      <c r="E62" s="23" t="str">
        <f t="shared" si="0"/>
        <v>Baik</v>
      </c>
      <c r="F62" s="17" t="str">
        <f t="shared" si="1"/>
        <v>Disiplin</v>
      </c>
      <c r="G62" s="17" t="str">
        <f t="shared" si="2"/>
        <v>Baik</v>
      </c>
      <c r="H62" s="17" t="str">
        <f t="shared" si="3"/>
        <v>Cukup Lengkap</v>
      </c>
      <c r="I62" s="17" t="str">
        <f t="shared" si="4"/>
        <v>Lengkap</v>
      </c>
      <c r="L62" s="19" t="s">
        <v>87</v>
      </c>
      <c r="M62" s="19" t="s">
        <v>46</v>
      </c>
      <c r="N62" s="19">
        <v>2</v>
      </c>
    </row>
    <row r="63" spans="4:14" x14ac:dyDescent="0.3">
      <c r="D63" s="17" t="s">
        <v>25</v>
      </c>
      <c r="E63" s="23" t="str">
        <f t="shared" si="0"/>
        <v>Cukup</v>
      </c>
      <c r="F63" s="17" t="str">
        <f t="shared" si="1"/>
        <v>Disiplin</v>
      </c>
      <c r="G63" s="17" t="str">
        <f t="shared" si="2"/>
        <v>Baik</v>
      </c>
      <c r="H63" s="17" t="str">
        <f t="shared" si="3"/>
        <v>Cukup Lengkap</v>
      </c>
      <c r="I63" s="17" t="str">
        <f t="shared" si="4"/>
        <v>Lengkap</v>
      </c>
      <c r="L63" s="19" t="s">
        <v>88</v>
      </c>
      <c r="M63" s="19" t="s">
        <v>65</v>
      </c>
      <c r="N63" s="19">
        <v>1</v>
      </c>
    </row>
    <row r="66" spans="4:14" x14ac:dyDescent="0.3">
      <c r="D66" s="28" t="s">
        <v>1</v>
      </c>
      <c r="E66" s="12" t="s">
        <v>2</v>
      </c>
      <c r="F66" s="12" t="s">
        <v>3</v>
      </c>
      <c r="G66" s="12" t="s">
        <v>4</v>
      </c>
      <c r="H66" s="12" t="s">
        <v>5</v>
      </c>
      <c r="I66" s="12" t="s">
        <v>6</v>
      </c>
      <c r="J66" s="12" t="s">
        <v>7</v>
      </c>
    </row>
    <row r="67" spans="4:14" x14ac:dyDescent="0.3">
      <c r="D67" s="16">
        <v>1</v>
      </c>
      <c r="E67" s="17" t="s">
        <v>8</v>
      </c>
      <c r="F67" s="26">
        <f>IF(F25&gt;=100,$N$47,IF(F25&gt;=95,$N$48,IF(F25&gt;=90,$N$49,$N$50)))</f>
        <v>4</v>
      </c>
      <c r="G67" s="26">
        <f>IF(G25&gt;=90,$N$54,IF(G25&gt;=80,$N$55,IF(G25&gt;=70,$N$56,$N$57)))</f>
        <v>4</v>
      </c>
      <c r="H67" s="26">
        <f t="shared" ref="H67:H84" si="5">IF(H25&gt;=90,$N$60,IF(H25&gt;=80,$N$61,IF(H25&gt;=70,$N$62,$N$63)))</f>
        <v>4</v>
      </c>
      <c r="I67" s="26">
        <f>IF(I25&gt;=95,$N$68,IF(I25&gt;=90,$N$69,IF(I25&gt;=80,$N$70,IF(I25&gt;=70,$N$71,$N$72))))</f>
        <v>4</v>
      </c>
      <c r="J67" s="26">
        <f>IF(J25&gt;=95,$N$75,IF(J25&gt;=90,$N$76,IF(J25&gt;=80,$N$77,IF(J25&gt;=70,$N$78,$N$79))))</f>
        <v>5</v>
      </c>
      <c r="L67" s="4" t="s">
        <v>84</v>
      </c>
      <c r="M67" s="4" t="s">
        <v>67</v>
      </c>
      <c r="N67" s="4" t="s">
        <v>57</v>
      </c>
    </row>
    <row r="68" spans="4:14" x14ac:dyDescent="0.3">
      <c r="D68" s="16">
        <v>2</v>
      </c>
      <c r="E68" s="17" t="s">
        <v>9</v>
      </c>
      <c r="F68" s="26">
        <f t="shared" ref="F67:F84" si="6">IF(F26&gt;=100,$N$47,IF(F26&gt;=95,$N$48,IF(F26&gt;=90,$N$49,$N$50)))</f>
        <v>3</v>
      </c>
      <c r="G68" s="26">
        <f t="shared" ref="G67:G84" si="7">IF(G26&gt;=90,$N$54,IF(G26&gt;=80,$N$55,IF(G26&gt;=70,$N$56,$N$57)))</f>
        <v>3</v>
      </c>
      <c r="H68" s="26">
        <f t="shared" si="5"/>
        <v>4</v>
      </c>
      <c r="I68" s="26">
        <f t="shared" ref="I67:I84" si="8">IF(I26&gt;=95,$N$68,IF(I26&gt;=90,$N$69,IF(I26&gt;=80,$N$70,IF(I26&gt;=70,$N$71,$N$72))))</f>
        <v>3</v>
      </c>
      <c r="J68" s="26">
        <f t="shared" ref="J67:J84" si="9">IF(J26&gt;=95,$N$75,IF(J26&gt;=90,$N$76,IF(J26&gt;=80,$N$77,IF(J26&gt;=70,$N$78,$N$79))))</f>
        <v>4</v>
      </c>
      <c r="L68" s="19" t="s">
        <v>93</v>
      </c>
      <c r="M68" s="19" t="s">
        <v>36</v>
      </c>
      <c r="N68" s="19">
        <v>5</v>
      </c>
    </row>
    <row r="69" spans="4:14" x14ac:dyDescent="0.3">
      <c r="D69" s="16">
        <v>3</v>
      </c>
      <c r="E69" s="17" t="s">
        <v>10</v>
      </c>
      <c r="F69" s="26">
        <f t="shared" si="6"/>
        <v>3</v>
      </c>
      <c r="G69" s="26">
        <f t="shared" si="7"/>
        <v>4</v>
      </c>
      <c r="H69" s="26">
        <f t="shared" si="5"/>
        <v>4</v>
      </c>
      <c r="I69" s="26">
        <f t="shared" si="8"/>
        <v>4</v>
      </c>
      <c r="J69" s="26">
        <f t="shared" si="9"/>
        <v>5</v>
      </c>
      <c r="L69" s="19" t="s">
        <v>94</v>
      </c>
      <c r="M69" s="19" t="s">
        <v>33</v>
      </c>
      <c r="N69" s="19">
        <v>4</v>
      </c>
    </row>
    <row r="70" spans="4:14" x14ac:dyDescent="0.3">
      <c r="D70" s="16">
        <v>4</v>
      </c>
      <c r="E70" s="17" t="s">
        <v>11</v>
      </c>
      <c r="F70" s="26">
        <f t="shared" si="6"/>
        <v>3</v>
      </c>
      <c r="G70" s="26">
        <f t="shared" si="7"/>
        <v>3</v>
      </c>
      <c r="H70" s="26">
        <f t="shared" si="5"/>
        <v>4</v>
      </c>
      <c r="I70" s="26">
        <f t="shared" si="8"/>
        <v>4</v>
      </c>
      <c r="J70" s="26">
        <f t="shared" si="9"/>
        <v>5</v>
      </c>
      <c r="L70" s="19" t="s">
        <v>86</v>
      </c>
      <c r="M70" s="19" t="s">
        <v>46</v>
      </c>
      <c r="N70" s="19">
        <v>3</v>
      </c>
    </row>
    <row r="71" spans="4:14" x14ac:dyDescent="0.3">
      <c r="D71" s="16">
        <v>5</v>
      </c>
      <c r="E71" s="17" t="s">
        <v>12</v>
      </c>
      <c r="F71" s="26">
        <f t="shared" si="6"/>
        <v>2</v>
      </c>
      <c r="G71" s="26">
        <f t="shared" si="7"/>
        <v>3</v>
      </c>
      <c r="H71" s="26">
        <f t="shared" si="5"/>
        <v>4</v>
      </c>
      <c r="I71" s="26">
        <f t="shared" si="8"/>
        <v>3</v>
      </c>
      <c r="J71" s="26">
        <f t="shared" si="9"/>
        <v>4</v>
      </c>
      <c r="L71" s="19" t="s">
        <v>87</v>
      </c>
      <c r="M71" s="19" t="s">
        <v>69</v>
      </c>
      <c r="N71" s="19">
        <v>2</v>
      </c>
    </row>
    <row r="72" spans="4:14" x14ac:dyDescent="0.3">
      <c r="D72" s="16">
        <v>6</v>
      </c>
      <c r="E72" s="17" t="s">
        <v>13</v>
      </c>
      <c r="F72" s="26">
        <f t="shared" si="6"/>
        <v>3</v>
      </c>
      <c r="G72" s="26">
        <f t="shared" si="7"/>
        <v>3</v>
      </c>
      <c r="H72" s="26">
        <f t="shared" si="5"/>
        <v>4</v>
      </c>
      <c r="I72" s="26">
        <f t="shared" si="8"/>
        <v>4</v>
      </c>
      <c r="J72" s="26">
        <f t="shared" si="9"/>
        <v>5</v>
      </c>
      <c r="L72" s="19" t="s">
        <v>88</v>
      </c>
      <c r="M72" s="19" t="s">
        <v>65</v>
      </c>
      <c r="N72" s="19">
        <v>1</v>
      </c>
    </row>
    <row r="73" spans="4:14" x14ac:dyDescent="0.3">
      <c r="D73" s="16">
        <v>7</v>
      </c>
      <c r="E73" s="17" t="s">
        <v>14</v>
      </c>
      <c r="F73" s="26">
        <f t="shared" si="6"/>
        <v>3</v>
      </c>
      <c r="G73" s="26">
        <f t="shared" si="7"/>
        <v>3</v>
      </c>
      <c r="H73" s="26">
        <f t="shared" si="5"/>
        <v>4</v>
      </c>
      <c r="I73" s="26">
        <f t="shared" si="8"/>
        <v>4</v>
      </c>
      <c r="J73" s="26">
        <f t="shared" si="9"/>
        <v>5</v>
      </c>
      <c r="L73" s="24"/>
      <c r="M73" s="24"/>
      <c r="N73" s="25"/>
    </row>
    <row r="74" spans="4:14" x14ac:dyDescent="0.3">
      <c r="D74" s="16">
        <v>8</v>
      </c>
      <c r="E74" s="17" t="s">
        <v>15</v>
      </c>
      <c r="F74" s="26">
        <f t="shared" si="6"/>
        <v>2</v>
      </c>
      <c r="G74" s="26">
        <f t="shared" si="7"/>
        <v>3</v>
      </c>
      <c r="H74" s="26">
        <f t="shared" si="5"/>
        <v>4</v>
      </c>
      <c r="I74" s="26">
        <f t="shared" si="8"/>
        <v>3</v>
      </c>
      <c r="J74" s="26">
        <f t="shared" si="9"/>
        <v>4</v>
      </c>
      <c r="L74" s="4" t="s">
        <v>84</v>
      </c>
      <c r="M74" s="4" t="s">
        <v>67</v>
      </c>
      <c r="N74" s="4" t="s">
        <v>57</v>
      </c>
    </row>
    <row r="75" spans="4:14" x14ac:dyDescent="0.3">
      <c r="D75" s="16">
        <v>9</v>
      </c>
      <c r="E75" s="17" t="s">
        <v>16</v>
      </c>
      <c r="F75" s="26">
        <f t="shared" si="6"/>
        <v>3</v>
      </c>
      <c r="G75" s="26">
        <f t="shared" si="7"/>
        <v>3</v>
      </c>
      <c r="H75" s="26">
        <f t="shared" si="5"/>
        <v>4</v>
      </c>
      <c r="I75" s="26">
        <f t="shared" si="8"/>
        <v>4</v>
      </c>
      <c r="J75" s="26">
        <f t="shared" si="9"/>
        <v>5</v>
      </c>
      <c r="L75" s="19" t="s">
        <v>93</v>
      </c>
      <c r="M75" s="19" t="s">
        <v>36</v>
      </c>
      <c r="N75" s="19">
        <v>5</v>
      </c>
    </row>
    <row r="76" spans="4:14" x14ac:dyDescent="0.3">
      <c r="D76" s="16">
        <v>10</v>
      </c>
      <c r="E76" s="17" t="s">
        <v>17</v>
      </c>
      <c r="F76" s="26">
        <f t="shared" si="6"/>
        <v>2</v>
      </c>
      <c r="G76" s="26">
        <f t="shared" si="7"/>
        <v>3</v>
      </c>
      <c r="H76" s="26">
        <f t="shared" si="5"/>
        <v>4</v>
      </c>
      <c r="I76" s="26">
        <f t="shared" si="8"/>
        <v>4</v>
      </c>
      <c r="J76" s="26">
        <f t="shared" si="9"/>
        <v>5</v>
      </c>
      <c r="L76" s="19" t="s">
        <v>94</v>
      </c>
      <c r="M76" s="19" t="s">
        <v>33</v>
      </c>
      <c r="N76" s="19">
        <v>4</v>
      </c>
    </row>
    <row r="77" spans="4:14" x14ac:dyDescent="0.3">
      <c r="D77" s="16">
        <v>11</v>
      </c>
      <c r="E77" s="17" t="s">
        <v>18</v>
      </c>
      <c r="F77" s="26">
        <f t="shared" si="6"/>
        <v>3</v>
      </c>
      <c r="G77" s="26">
        <f t="shared" si="7"/>
        <v>3</v>
      </c>
      <c r="H77" s="26">
        <f t="shared" si="5"/>
        <v>4</v>
      </c>
      <c r="I77" s="26">
        <f t="shared" si="8"/>
        <v>4</v>
      </c>
      <c r="J77" s="26">
        <f t="shared" si="9"/>
        <v>5</v>
      </c>
      <c r="L77" s="19" t="s">
        <v>86</v>
      </c>
      <c r="M77" s="19" t="s">
        <v>46</v>
      </c>
      <c r="N77" s="19">
        <v>3</v>
      </c>
    </row>
    <row r="78" spans="4:14" x14ac:dyDescent="0.3">
      <c r="D78" s="16">
        <v>12</v>
      </c>
      <c r="E78" s="17" t="s">
        <v>19</v>
      </c>
      <c r="F78" s="26">
        <f t="shared" si="6"/>
        <v>2</v>
      </c>
      <c r="G78" s="26">
        <f t="shared" si="7"/>
        <v>3</v>
      </c>
      <c r="H78" s="26">
        <f t="shared" si="5"/>
        <v>4</v>
      </c>
      <c r="I78" s="26">
        <f t="shared" si="8"/>
        <v>4</v>
      </c>
      <c r="J78" s="26">
        <f t="shared" si="9"/>
        <v>5</v>
      </c>
      <c r="L78" s="19" t="s">
        <v>87</v>
      </c>
      <c r="M78" s="19" t="s">
        <v>69</v>
      </c>
      <c r="N78" s="19">
        <v>2</v>
      </c>
    </row>
    <row r="79" spans="4:14" x14ac:dyDescent="0.3">
      <c r="D79" s="16">
        <v>13</v>
      </c>
      <c r="E79" s="17" t="s">
        <v>20</v>
      </c>
      <c r="F79" s="26">
        <f t="shared" si="6"/>
        <v>2</v>
      </c>
      <c r="G79" s="26">
        <f t="shared" si="7"/>
        <v>3</v>
      </c>
      <c r="H79" s="26">
        <f t="shared" si="5"/>
        <v>4</v>
      </c>
      <c r="I79" s="26">
        <f t="shared" si="8"/>
        <v>4</v>
      </c>
      <c r="J79" s="26">
        <f t="shared" si="9"/>
        <v>5</v>
      </c>
      <c r="L79" s="19" t="s">
        <v>88</v>
      </c>
      <c r="M79" s="19" t="s">
        <v>65</v>
      </c>
      <c r="N79" s="19">
        <v>1</v>
      </c>
    </row>
    <row r="80" spans="4:14" x14ac:dyDescent="0.3">
      <c r="D80" s="16">
        <v>14</v>
      </c>
      <c r="E80" s="17" t="s">
        <v>21</v>
      </c>
      <c r="F80" s="26">
        <f t="shared" si="6"/>
        <v>2</v>
      </c>
      <c r="G80" s="26">
        <f t="shared" si="7"/>
        <v>3</v>
      </c>
      <c r="H80" s="26">
        <f t="shared" si="5"/>
        <v>4</v>
      </c>
      <c r="I80" s="26">
        <f t="shared" si="8"/>
        <v>3</v>
      </c>
      <c r="J80" s="26">
        <f t="shared" si="9"/>
        <v>4</v>
      </c>
    </row>
    <row r="81" spans="4:15" x14ac:dyDescent="0.3">
      <c r="D81" s="16">
        <v>15</v>
      </c>
      <c r="E81" s="17" t="s">
        <v>22</v>
      </c>
      <c r="F81" s="26">
        <f t="shared" si="6"/>
        <v>2</v>
      </c>
      <c r="G81" s="26">
        <f t="shared" si="7"/>
        <v>3</v>
      </c>
      <c r="H81" s="26">
        <f t="shared" si="5"/>
        <v>4</v>
      </c>
      <c r="I81" s="26">
        <f t="shared" si="8"/>
        <v>4</v>
      </c>
      <c r="J81" s="26">
        <f t="shared" si="9"/>
        <v>5</v>
      </c>
    </row>
    <row r="82" spans="4:15" x14ac:dyDescent="0.3">
      <c r="D82" s="16">
        <v>16</v>
      </c>
      <c r="E82" s="17" t="s">
        <v>23</v>
      </c>
      <c r="F82" s="26">
        <f t="shared" si="6"/>
        <v>2</v>
      </c>
      <c r="G82" s="26">
        <f t="shared" si="7"/>
        <v>3</v>
      </c>
      <c r="H82" s="26">
        <f t="shared" si="5"/>
        <v>4</v>
      </c>
      <c r="I82" s="26">
        <f t="shared" si="8"/>
        <v>4</v>
      </c>
      <c r="J82" s="26">
        <f t="shared" si="9"/>
        <v>5</v>
      </c>
    </row>
    <row r="83" spans="4:15" x14ac:dyDescent="0.3">
      <c r="D83" s="16">
        <v>17</v>
      </c>
      <c r="E83" s="17" t="s">
        <v>24</v>
      </c>
      <c r="F83" s="26">
        <f t="shared" si="6"/>
        <v>3</v>
      </c>
      <c r="G83" s="26">
        <f t="shared" si="7"/>
        <v>3</v>
      </c>
      <c r="H83" s="26">
        <f t="shared" si="5"/>
        <v>4</v>
      </c>
      <c r="I83" s="26">
        <f t="shared" si="8"/>
        <v>4</v>
      </c>
      <c r="J83" s="26">
        <f t="shared" si="9"/>
        <v>5</v>
      </c>
    </row>
    <row r="84" spans="4:15" x14ac:dyDescent="0.3">
      <c r="D84" s="16">
        <v>18</v>
      </c>
      <c r="E84" s="17" t="s">
        <v>25</v>
      </c>
      <c r="F84" s="26">
        <f t="shared" si="6"/>
        <v>2</v>
      </c>
      <c r="G84" s="26">
        <f t="shared" si="7"/>
        <v>3</v>
      </c>
      <c r="H84" s="26">
        <f t="shared" si="5"/>
        <v>4</v>
      </c>
      <c r="I84" s="26">
        <f t="shared" si="8"/>
        <v>4</v>
      </c>
      <c r="J84" s="26">
        <f t="shared" si="9"/>
        <v>5</v>
      </c>
    </row>
    <row r="85" spans="4:15" x14ac:dyDescent="0.3">
      <c r="D85" s="17"/>
      <c r="E85" s="32" t="s">
        <v>103</v>
      </c>
      <c r="F85" s="33">
        <f>MAX(F67:F84)</f>
        <v>4</v>
      </c>
      <c r="G85" s="33">
        <f t="shared" ref="G85:J85" si="10">MAX(G67:G84)</f>
        <v>4</v>
      </c>
      <c r="H85" s="33">
        <f t="shared" si="10"/>
        <v>4</v>
      </c>
      <c r="I85" s="33">
        <f t="shared" si="10"/>
        <v>4</v>
      </c>
      <c r="J85" s="33">
        <f t="shared" si="10"/>
        <v>5</v>
      </c>
    </row>
    <row r="86" spans="4:15" x14ac:dyDescent="0.3">
      <c r="D86" s="17"/>
      <c r="E86" s="32" t="s">
        <v>104</v>
      </c>
      <c r="F86" s="34">
        <f>MIN(F67:F84)</f>
        <v>2</v>
      </c>
      <c r="G86" s="34">
        <f t="shared" ref="G86:J86" si="11">MIN(G67:G84)</f>
        <v>3</v>
      </c>
      <c r="H86" s="34">
        <f t="shared" si="11"/>
        <v>4</v>
      </c>
      <c r="I86" s="34">
        <f t="shared" si="11"/>
        <v>3</v>
      </c>
      <c r="J86" s="34">
        <f t="shared" si="11"/>
        <v>4</v>
      </c>
    </row>
    <row r="87" spans="4:15" x14ac:dyDescent="0.3">
      <c r="E87" s="37" t="s">
        <v>105</v>
      </c>
      <c r="F87" s="37"/>
    </row>
    <row r="88" spans="4:15" x14ac:dyDescent="0.3">
      <c r="E88" s="37"/>
      <c r="F88" s="38" t="s">
        <v>106</v>
      </c>
      <c r="I88" s="14">
        <v>100</v>
      </c>
    </row>
    <row r="89" spans="4:15" x14ac:dyDescent="0.3">
      <c r="E89" s="37"/>
      <c r="F89" s="37" t="s">
        <v>107</v>
      </c>
    </row>
    <row r="90" spans="4:15" ht="17.399999999999999" x14ac:dyDescent="0.3">
      <c r="K90" s="48" t="s">
        <v>115</v>
      </c>
      <c r="L90" s="48"/>
    </row>
    <row r="91" spans="4:15" x14ac:dyDescent="0.3">
      <c r="D91" s="12" t="s">
        <v>2</v>
      </c>
      <c r="E91" s="12" t="s">
        <v>3</v>
      </c>
      <c r="F91" s="12" t="s">
        <v>4</v>
      </c>
      <c r="G91" s="12" t="s">
        <v>5</v>
      </c>
      <c r="H91" s="12" t="s">
        <v>6</v>
      </c>
      <c r="I91" s="12" t="s">
        <v>7</v>
      </c>
      <c r="K91" s="42" t="s">
        <v>108</v>
      </c>
      <c r="L91" s="42" t="s">
        <v>109</v>
      </c>
      <c r="M91" s="42" t="s">
        <v>110</v>
      </c>
      <c r="N91" s="42" t="s">
        <v>111</v>
      </c>
      <c r="O91" s="42" t="s">
        <v>112</v>
      </c>
    </row>
    <row r="92" spans="4:15" x14ac:dyDescent="0.3">
      <c r="D92" s="17" t="s">
        <v>8</v>
      </c>
      <c r="E92" s="35">
        <f>(F67/$F$86)*100</f>
        <v>200</v>
      </c>
      <c r="F92" s="35">
        <f t="shared" ref="F92:F109" si="12">(G67/$G$86)*100</f>
        <v>133.33333333333331</v>
      </c>
      <c r="G92" s="35">
        <f t="shared" ref="G92:G109" si="13">(H67/$H$86)*100</f>
        <v>100</v>
      </c>
      <c r="H92" s="35">
        <f t="shared" ref="H92:H109" si="14">(I67/$I$86)*100</f>
        <v>133.33333333333331</v>
      </c>
      <c r="I92" s="35">
        <f t="shared" ref="I92:I109" si="15">(J67/$J$86)*100</f>
        <v>125</v>
      </c>
      <c r="K92" s="45" t="str">
        <f>"=("&amp;F67&amp;"/"&amp;$F$86&amp;")*"&amp;$I$88&amp;" = "&amp;E92</f>
        <v>=(4/2)*100 = 200</v>
      </c>
      <c r="L92" s="45" t="str">
        <f t="shared" ref="L92:O92" si="16">"=("&amp;G67&amp;"/"&amp;$F$86&amp;")*"&amp;$I$88&amp;" = "&amp;F92</f>
        <v>=(4/2)*100 = 133,333333333333</v>
      </c>
      <c r="M92" s="45" t="str">
        <f t="shared" si="16"/>
        <v>=(4/2)*100 = 100</v>
      </c>
      <c r="N92" s="45" t="str">
        <f t="shared" si="16"/>
        <v>=(4/2)*100 = 133,333333333333</v>
      </c>
      <c r="O92" s="45" t="str">
        <f t="shared" si="16"/>
        <v>=(5/2)*100 = 125</v>
      </c>
    </row>
    <row r="93" spans="4:15" x14ac:dyDescent="0.3">
      <c r="D93" s="17" t="s">
        <v>9</v>
      </c>
      <c r="E93" s="35">
        <f>(F68/$F$86)*100</f>
        <v>150</v>
      </c>
      <c r="F93" s="35">
        <f t="shared" si="12"/>
        <v>100</v>
      </c>
      <c r="G93" s="35">
        <f t="shared" si="13"/>
        <v>100</v>
      </c>
      <c r="H93" s="35">
        <f t="shared" si="14"/>
        <v>100</v>
      </c>
      <c r="I93" s="35">
        <f t="shared" si="15"/>
        <v>100</v>
      </c>
      <c r="K93" s="45" t="str">
        <f t="shared" ref="K93:K109" si="17">"=("&amp;F68&amp;"/"&amp;$F$86&amp;")*"&amp;$I$88&amp;" = "&amp;E93</f>
        <v>=(3/2)*100 = 150</v>
      </c>
      <c r="L93" s="45" t="str">
        <f t="shared" ref="L93:L109" si="18">"=("&amp;G68&amp;"/"&amp;$F$86&amp;")*"&amp;$I$88&amp;" = "&amp;F93</f>
        <v>=(3/2)*100 = 100</v>
      </c>
      <c r="M93" s="45" t="str">
        <f t="shared" ref="M93:M109" si="19">"=("&amp;H68&amp;"/"&amp;$F$86&amp;")*"&amp;$I$88&amp;" = "&amp;G93</f>
        <v>=(4/2)*100 = 100</v>
      </c>
      <c r="N93" s="45" t="str">
        <f t="shared" ref="N93:N109" si="20">"=("&amp;I68&amp;"/"&amp;$F$86&amp;")*"&amp;$I$88&amp;" = "&amp;H93</f>
        <v>=(3/2)*100 = 100</v>
      </c>
      <c r="O93" s="45" t="str">
        <f t="shared" ref="O93:O109" si="21">"=("&amp;J68&amp;"/"&amp;$F$86&amp;")*"&amp;$I$88&amp;" = "&amp;I93</f>
        <v>=(4/2)*100 = 100</v>
      </c>
    </row>
    <row r="94" spans="4:15" x14ac:dyDescent="0.3">
      <c r="D94" s="17" t="s">
        <v>10</v>
      </c>
      <c r="E94" s="35">
        <f t="shared" ref="E92:E109" si="22">(F69/$F$86)*100</f>
        <v>150</v>
      </c>
      <c r="F94" s="35">
        <f t="shared" si="12"/>
        <v>133.33333333333331</v>
      </c>
      <c r="G94" s="35">
        <f t="shared" si="13"/>
        <v>100</v>
      </c>
      <c r="H94" s="35">
        <f t="shared" si="14"/>
        <v>133.33333333333331</v>
      </c>
      <c r="I94" s="35">
        <f t="shared" si="15"/>
        <v>125</v>
      </c>
      <c r="K94" s="45" t="str">
        <f t="shared" si="17"/>
        <v>=(3/2)*100 = 150</v>
      </c>
      <c r="L94" s="45" t="str">
        <f t="shared" si="18"/>
        <v>=(4/2)*100 = 133,333333333333</v>
      </c>
      <c r="M94" s="45" t="str">
        <f t="shared" si="19"/>
        <v>=(4/2)*100 = 100</v>
      </c>
      <c r="N94" s="45" t="str">
        <f t="shared" si="20"/>
        <v>=(4/2)*100 = 133,333333333333</v>
      </c>
      <c r="O94" s="45" t="str">
        <f t="shared" si="21"/>
        <v>=(5/2)*100 = 125</v>
      </c>
    </row>
    <row r="95" spans="4:15" x14ac:dyDescent="0.3">
      <c r="D95" s="17" t="s">
        <v>11</v>
      </c>
      <c r="E95" s="35">
        <f t="shared" si="22"/>
        <v>150</v>
      </c>
      <c r="F95" s="35">
        <f t="shared" si="12"/>
        <v>100</v>
      </c>
      <c r="G95" s="35">
        <f t="shared" si="13"/>
        <v>100</v>
      </c>
      <c r="H95" s="35">
        <f t="shared" si="14"/>
        <v>133.33333333333331</v>
      </c>
      <c r="I95" s="35">
        <f t="shared" si="15"/>
        <v>125</v>
      </c>
      <c r="K95" s="45" t="str">
        <f t="shared" si="17"/>
        <v>=(3/2)*100 = 150</v>
      </c>
      <c r="L95" s="45" t="str">
        <f t="shared" si="18"/>
        <v>=(3/2)*100 = 100</v>
      </c>
      <c r="M95" s="45" t="str">
        <f t="shared" si="19"/>
        <v>=(4/2)*100 = 100</v>
      </c>
      <c r="N95" s="45" t="str">
        <f t="shared" si="20"/>
        <v>=(4/2)*100 = 133,333333333333</v>
      </c>
      <c r="O95" s="45" t="str">
        <f t="shared" si="21"/>
        <v>=(5/2)*100 = 125</v>
      </c>
    </row>
    <row r="96" spans="4:15" x14ac:dyDescent="0.3">
      <c r="D96" s="17" t="s">
        <v>12</v>
      </c>
      <c r="E96" s="35">
        <f t="shared" si="22"/>
        <v>100</v>
      </c>
      <c r="F96" s="35">
        <f t="shared" si="12"/>
        <v>100</v>
      </c>
      <c r="G96" s="35">
        <f t="shared" si="13"/>
        <v>100</v>
      </c>
      <c r="H96" s="35">
        <f t="shared" si="14"/>
        <v>100</v>
      </c>
      <c r="I96" s="35">
        <f t="shared" si="15"/>
        <v>100</v>
      </c>
      <c r="K96" s="45" t="str">
        <f t="shared" si="17"/>
        <v>=(2/2)*100 = 100</v>
      </c>
      <c r="L96" s="45" t="str">
        <f t="shared" si="18"/>
        <v>=(3/2)*100 = 100</v>
      </c>
      <c r="M96" s="45" t="str">
        <f t="shared" si="19"/>
        <v>=(4/2)*100 = 100</v>
      </c>
      <c r="N96" s="45" t="str">
        <f t="shared" si="20"/>
        <v>=(3/2)*100 = 100</v>
      </c>
      <c r="O96" s="45" t="str">
        <f t="shared" si="21"/>
        <v>=(4/2)*100 = 100</v>
      </c>
    </row>
    <row r="97" spans="4:18" x14ac:dyDescent="0.3">
      <c r="D97" s="17" t="s">
        <v>13</v>
      </c>
      <c r="E97" s="35">
        <f t="shared" si="22"/>
        <v>150</v>
      </c>
      <c r="F97" s="35">
        <f t="shared" si="12"/>
        <v>100</v>
      </c>
      <c r="G97" s="35">
        <f t="shared" si="13"/>
        <v>100</v>
      </c>
      <c r="H97" s="35">
        <f t="shared" si="14"/>
        <v>133.33333333333331</v>
      </c>
      <c r="I97" s="35">
        <f t="shared" si="15"/>
        <v>125</v>
      </c>
      <c r="K97" s="45" t="str">
        <f t="shared" si="17"/>
        <v>=(3/2)*100 = 150</v>
      </c>
      <c r="L97" s="45" t="str">
        <f t="shared" si="18"/>
        <v>=(3/2)*100 = 100</v>
      </c>
      <c r="M97" s="45" t="str">
        <f t="shared" si="19"/>
        <v>=(4/2)*100 = 100</v>
      </c>
      <c r="N97" s="45" t="str">
        <f t="shared" si="20"/>
        <v>=(4/2)*100 = 133,333333333333</v>
      </c>
      <c r="O97" s="45" t="str">
        <f t="shared" si="21"/>
        <v>=(5/2)*100 = 125</v>
      </c>
    </row>
    <row r="98" spans="4:18" x14ac:dyDescent="0.3">
      <c r="D98" s="17" t="s">
        <v>14</v>
      </c>
      <c r="E98" s="35">
        <f t="shared" si="22"/>
        <v>150</v>
      </c>
      <c r="F98" s="35">
        <f t="shared" si="12"/>
        <v>100</v>
      </c>
      <c r="G98" s="35">
        <f t="shared" si="13"/>
        <v>100</v>
      </c>
      <c r="H98" s="35">
        <f t="shared" si="14"/>
        <v>133.33333333333331</v>
      </c>
      <c r="I98" s="35">
        <f t="shared" si="15"/>
        <v>125</v>
      </c>
      <c r="K98" s="45" t="str">
        <f t="shared" si="17"/>
        <v>=(3/2)*100 = 150</v>
      </c>
      <c r="L98" s="45" t="str">
        <f t="shared" si="18"/>
        <v>=(3/2)*100 = 100</v>
      </c>
      <c r="M98" s="45" t="str">
        <f t="shared" si="19"/>
        <v>=(4/2)*100 = 100</v>
      </c>
      <c r="N98" s="45" t="str">
        <f t="shared" si="20"/>
        <v>=(4/2)*100 = 133,333333333333</v>
      </c>
      <c r="O98" s="45" t="str">
        <f t="shared" si="21"/>
        <v>=(5/2)*100 = 125</v>
      </c>
    </row>
    <row r="99" spans="4:18" x14ac:dyDescent="0.3">
      <c r="D99" s="17" t="s">
        <v>15</v>
      </c>
      <c r="E99" s="35">
        <f t="shared" si="22"/>
        <v>100</v>
      </c>
      <c r="F99" s="35">
        <f t="shared" si="12"/>
        <v>100</v>
      </c>
      <c r="G99" s="35">
        <f t="shared" si="13"/>
        <v>100</v>
      </c>
      <c r="H99" s="35">
        <f t="shared" si="14"/>
        <v>100</v>
      </c>
      <c r="I99" s="35">
        <f t="shared" si="15"/>
        <v>100</v>
      </c>
      <c r="K99" s="45" t="str">
        <f t="shared" si="17"/>
        <v>=(2/2)*100 = 100</v>
      </c>
      <c r="L99" s="45" t="str">
        <f t="shared" si="18"/>
        <v>=(3/2)*100 = 100</v>
      </c>
      <c r="M99" s="45" t="str">
        <f t="shared" si="19"/>
        <v>=(4/2)*100 = 100</v>
      </c>
      <c r="N99" s="45" t="str">
        <f t="shared" si="20"/>
        <v>=(3/2)*100 = 100</v>
      </c>
      <c r="O99" s="45" t="str">
        <f t="shared" si="21"/>
        <v>=(4/2)*100 = 100</v>
      </c>
    </row>
    <row r="100" spans="4:18" x14ac:dyDescent="0.3">
      <c r="D100" s="17" t="s">
        <v>16</v>
      </c>
      <c r="E100" s="35">
        <f t="shared" si="22"/>
        <v>150</v>
      </c>
      <c r="F100" s="35">
        <f t="shared" si="12"/>
        <v>100</v>
      </c>
      <c r="G100" s="35">
        <f t="shared" si="13"/>
        <v>100</v>
      </c>
      <c r="H100" s="35">
        <f t="shared" si="14"/>
        <v>133.33333333333331</v>
      </c>
      <c r="I100" s="35">
        <f t="shared" si="15"/>
        <v>125</v>
      </c>
      <c r="K100" s="45" t="str">
        <f t="shared" si="17"/>
        <v>=(3/2)*100 = 150</v>
      </c>
      <c r="L100" s="45" t="str">
        <f t="shared" si="18"/>
        <v>=(3/2)*100 = 100</v>
      </c>
      <c r="M100" s="45" t="str">
        <f t="shared" si="19"/>
        <v>=(4/2)*100 = 100</v>
      </c>
      <c r="N100" s="45" t="str">
        <f t="shared" si="20"/>
        <v>=(4/2)*100 = 133,333333333333</v>
      </c>
      <c r="O100" s="45" t="str">
        <f t="shared" si="21"/>
        <v>=(5/2)*100 = 125</v>
      </c>
    </row>
    <row r="101" spans="4:18" x14ac:dyDescent="0.3">
      <c r="D101" s="17" t="s">
        <v>17</v>
      </c>
      <c r="E101" s="35">
        <f t="shared" si="22"/>
        <v>100</v>
      </c>
      <c r="F101" s="35">
        <f t="shared" si="12"/>
        <v>100</v>
      </c>
      <c r="G101" s="35">
        <f t="shared" si="13"/>
        <v>100</v>
      </c>
      <c r="H101" s="35">
        <f t="shared" si="14"/>
        <v>133.33333333333331</v>
      </c>
      <c r="I101" s="35">
        <f t="shared" si="15"/>
        <v>125</v>
      </c>
      <c r="K101" s="45" t="str">
        <f t="shared" si="17"/>
        <v>=(2/2)*100 = 100</v>
      </c>
      <c r="L101" s="45" t="str">
        <f t="shared" si="18"/>
        <v>=(3/2)*100 = 100</v>
      </c>
      <c r="M101" s="45" t="str">
        <f t="shared" si="19"/>
        <v>=(4/2)*100 = 100</v>
      </c>
      <c r="N101" s="45" t="str">
        <f t="shared" si="20"/>
        <v>=(4/2)*100 = 133,333333333333</v>
      </c>
      <c r="O101" s="45" t="str">
        <f t="shared" si="21"/>
        <v>=(5/2)*100 = 125</v>
      </c>
    </row>
    <row r="102" spans="4:18" x14ac:dyDescent="0.3">
      <c r="D102" s="17" t="s">
        <v>18</v>
      </c>
      <c r="E102" s="35">
        <f t="shared" si="22"/>
        <v>150</v>
      </c>
      <c r="F102" s="35">
        <f t="shared" si="12"/>
        <v>100</v>
      </c>
      <c r="G102" s="35">
        <f t="shared" si="13"/>
        <v>100</v>
      </c>
      <c r="H102" s="35">
        <f t="shared" si="14"/>
        <v>133.33333333333331</v>
      </c>
      <c r="I102" s="35">
        <f t="shared" si="15"/>
        <v>125</v>
      </c>
      <c r="K102" s="45" t="str">
        <f t="shared" si="17"/>
        <v>=(3/2)*100 = 150</v>
      </c>
      <c r="L102" s="45" t="str">
        <f t="shared" si="18"/>
        <v>=(3/2)*100 = 100</v>
      </c>
      <c r="M102" s="45" t="str">
        <f t="shared" si="19"/>
        <v>=(4/2)*100 = 100</v>
      </c>
      <c r="N102" s="45" t="str">
        <f t="shared" si="20"/>
        <v>=(4/2)*100 = 133,333333333333</v>
      </c>
      <c r="O102" s="45" t="str">
        <f t="shared" si="21"/>
        <v>=(5/2)*100 = 125</v>
      </c>
    </row>
    <row r="103" spans="4:18" x14ac:dyDescent="0.3">
      <c r="D103" s="17" t="s">
        <v>19</v>
      </c>
      <c r="E103" s="35">
        <f t="shared" si="22"/>
        <v>100</v>
      </c>
      <c r="F103" s="35">
        <f t="shared" si="12"/>
        <v>100</v>
      </c>
      <c r="G103" s="35">
        <f t="shared" si="13"/>
        <v>100</v>
      </c>
      <c r="H103" s="35">
        <f t="shared" si="14"/>
        <v>133.33333333333331</v>
      </c>
      <c r="I103" s="35">
        <f t="shared" si="15"/>
        <v>125</v>
      </c>
      <c r="K103" s="45" t="str">
        <f t="shared" si="17"/>
        <v>=(2/2)*100 = 100</v>
      </c>
      <c r="L103" s="45" t="str">
        <f t="shared" si="18"/>
        <v>=(3/2)*100 = 100</v>
      </c>
      <c r="M103" s="45" t="str">
        <f t="shared" si="19"/>
        <v>=(4/2)*100 = 100</v>
      </c>
      <c r="N103" s="45" t="str">
        <f t="shared" si="20"/>
        <v>=(4/2)*100 = 133,333333333333</v>
      </c>
      <c r="O103" s="45" t="str">
        <f t="shared" si="21"/>
        <v>=(5/2)*100 = 125</v>
      </c>
    </row>
    <row r="104" spans="4:18" x14ac:dyDescent="0.3">
      <c r="D104" s="17" t="s">
        <v>20</v>
      </c>
      <c r="E104" s="35">
        <f t="shared" si="22"/>
        <v>100</v>
      </c>
      <c r="F104" s="35">
        <f t="shared" si="12"/>
        <v>100</v>
      </c>
      <c r="G104" s="35">
        <f t="shared" si="13"/>
        <v>100</v>
      </c>
      <c r="H104" s="35">
        <f t="shared" si="14"/>
        <v>133.33333333333331</v>
      </c>
      <c r="I104" s="35">
        <f t="shared" si="15"/>
        <v>125</v>
      </c>
      <c r="K104" s="45" t="str">
        <f t="shared" si="17"/>
        <v>=(2/2)*100 = 100</v>
      </c>
      <c r="L104" s="45" t="str">
        <f t="shared" si="18"/>
        <v>=(3/2)*100 = 100</v>
      </c>
      <c r="M104" s="45" t="str">
        <f t="shared" si="19"/>
        <v>=(4/2)*100 = 100</v>
      </c>
      <c r="N104" s="45" t="str">
        <f t="shared" si="20"/>
        <v>=(4/2)*100 = 133,333333333333</v>
      </c>
      <c r="O104" s="45" t="str">
        <f t="shared" si="21"/>
        <v>=(5/2)*100 = 125</v>
      </c>
    </row>
    <row r="105" spans="4:18" x14ac:dyDescent="0.3">
      <c r="D105" s="17" t="s">
        <v>21</v>
      </c>
      <c r="E105" s="35">
        <f t="shared" si="22"/>
        <v>100</v>
      </c>
      <c r="F105" s="35">
        <f t="shared" si="12"/>
        <v>100</v>
      </c>
      <c r="G105" s="35">
        <f t="shared" si="13"/>
        <v>100</v>
      </c>
      <c r="H105" s="35">
        <f t="shared" si="14"/>
        <v>100</v>
      </c>
      <c r="I105" s="35">
        <f t="shared" si="15"/>
        <v>100</v>
      </c>
      <c r="K105" s="45" t="str">
        <f t="shared" si="17"/>
        <v>=(2/2)*100 = 100</v>
      </c>
      <c r="L105" s="45" t="str">
        <f t="shared" si="18"/>
        <v>=(3/2)*100 = 100</v>
      </c>
      <c r="M105" s="45" t="str">
        <f t="shared" si="19"/>
        <v>=(4/2)*100 = 100</v>
      </c>
      <c r="N105" s="45" t="str">
        <f t="shared" si="20"/>
        <v>=(3/2)*100 = 100</v>
      </c>
      <c r="O105" s="45" t="str">
        <f t="shared" si="21"/>
        <v>=(4/2)*100 = 100</v>
      </c>
    </row>
    <row r="106" spans="4:18" x14ac:dyDescent="0.3">
      <c r="D106" s="17" t="s">
        <v>22</v>
      </c>
      <c r="E106" s="35">
        <f t="shared" si="22"/>
        <v>100</v>
      </c>
      <c r="F106" s="35">
        <f t="shared" si="12"/>
        <v>100</v>
      </c>
      <c r="G106" s="35">
        <f t="shared" si="13"/>
        <v>100</v>
      </c>
      <c r="H106" s="35">
        <f t="shared" si="14"/>
        <v>133.33333333333331</v>
      </c>
      <c r="I106" s="35">
        <f t="shared" si="15"/>
        <v>125</v>
      </c>
      <c r="K106" s="45" t="str">
        <f t="shared" si="17"/>
        <v>=(2/2)*100 = 100</v>
      </c>
      <c r="L106" s="45" t="str">
        <f t="shared" si="18"/>
        <v>=(3/2)*100 = 100</v>
      </c>
      <c r="M106" s="45" t="str">
        <f t="shared" si="19"/>
        <v>=(4/2)*100 = 100</v>
      </c>
      <c r="N106" s="45" t="str">
        <f t="shared" si="20"/>
        <v>=(4/2)*100 = 133,333333333333</v>
      </c>
      <c r="O106" s="45" t="str">
        <f t="shared" si="21"/>
        <v>=(5/2)*100 = 125</v>
      </c>
    </row>
    <row r="107" spans="4:18" x14ac:dyDescent="0.3">
      <c r="D107" s="17" t="s">
        <v>23</v>
      </c>
      <c r="E107" s="35">
        <f t="shared" si="22"/>
        <v>100</v>
      </c>
      <c r="F107" s="35">
        <f t="shared" si="12"/>
        <v>100</v>
      </c>
      <c r="G107" s="35">
        <f t="shared" si="13"/>
        <v>100</v>
      </c>
      <c r="H107" s="35">
        <f t="shared" si="14"/>
        <v>133.33333333333331</v>
      </c>
      <c r="I107" s="35">
        <f t="shared" si="15"/>
        <v>125</v>
      </c>
      <c r="K107" s="45" t="str">
        <f t="shared" si="17"/>
        <v>=(2/2)*100 = 100</v>
      </c>
      <c r="L107" s="45" t="str">
        <f t="shared" si="18"/>
        <v>=(3/2)*100 = 100</v>
      </c>
      <c r="M107" s="45" t="str">
        <f t="shared" si="19"/>
        <v>=(4/2)*100 = 100</v>
      </c>
      <c r="N107" s="45" t="str">
        <f t="shared" si="20"/>
        <v>=(4/2)*100 = 133,333333333333</v>
      </c>
      <c r="O107" s="45" t="str">
        <f t="shared" si="21"/>
        <v>=(5/2)*100 = 125</v>
      </c>
    </row>
    <row r="108" spans="4:18" x14ac:dyDescent="0.3">
      <c r="D108" s="17" t="s">
        <v>24</v>
      </c>
      <c r="E108" s="35">
        <f t="shared" si="22"/>
        <v>150</v>
      </c>
      <c r="F108" s="35">
        <f t="shared" si="12"/>
        <v>100</v>
      </c>
      <c r="G108" s="35">
        <f t="shared" si="13"/>
        <v>100</v>
      </c>
      <c r="H108" s="35">
        <f t="shared" si="14"/>
        <v>133.33333333333331</v>
      </c>
      <c r="I108" s="35">
        <f t="shared" si="15"/>
        <v>125</v>
      </c>
      <c r="K108" s="45" t="str">
        <f t="shared" si="17"/>
        <v>=(3/2)*100 = 150</v>
      </c>
      <c r="L108" s="45" t="str">
        <f t="shared" si="18"/>
        <v>=(3/2)*100 = 100</v>
      </c>
      <c r="M108" s="45" t="str">
        <f t="shared" si="19"/>
        <v>=(4/2)*100 = 100</v>
      </c>
      <c r="N108" s="45" t="str">
        <f t="shared" si="20"/>
        <v>=(4/2)*100 = 133,333333333333</v>
      </c>
      <c r="O108" s="45" t="str">
        <f t="shared" si="21"/>
        <v>=(5/2)*100 = 125</v>
      </c>
      <c r="Q108" s="47"/>
      <c r="R108" s="46"/>
    </row>
    <row r="109" spans="4:18" x14ac:dyDescent="0.3">
      <c r="D109" s="17" t="s">
        <v>25</v>
      </c>
      <c r="E109" s="35">
        <f t="shared" si="22"/>
        <v>100</v>
      </c>
      <c r="F109" s="35">
        <f t="shared" si="12"/>
        <v>100</v>
      </c>
      <c r="G109" s="35">
        <f t="shared" si="13"/>
        <v>100</v>
      </c>
      <c r="H109" s="35">
        <f t="shared" si="14"/>
        <v>133.33333333333331</v>
      </c>
      <c r="I109" s="35">
        <f t="shared" si="15"/>
        <v>125</v>
      </c>
      <c r="K109" s="45" t="str">
        <f t="shared" si="17"/>
        <v>=(2/2)*100 = 100</v>
      </c>
      <c r="L109" s="45" t="str">
        <f t="shared" si="18"/>
        <v>=(3/2)*100 = 100</v>
      </c>
      <c r="M109" s="45" t="str">
        <f t="shared" si="19"/>
        <v>=(4/2)*100 = 100</v>
      </c>
      <c r="N109" s="45" t="str">
        <f t="shared" si="20"/>
        <v>=(4/2)*100 = 133,333333333333</v>
      </c>
      <c r="O109" s="45" t="str">
        <f t="shared" si="21"/>
        <v>=(5/2)*100 = 125</v>
      </c>
      <c r="Q109" s="47"/>
      <c r="R109" s="46"/>
    </row>
    <row r="110" spans="4:18" x14ac:dyDescent="0.3">
      <c r="K110" s="43"/>
      <c r="L110"/>
      <c r="M110"/>
      <c r="N110"/>
      <c r="O110"/>
      <c r="Q110" s="47"/>
      <c r="R110" s="46"/>
    </row>
    <row r="111" spans="4:18" ht="17.399999999999999" x14ac:dyDescent="0.3">
      <c r="D111" s="50" t="s">
        <v>116</v>
      </c>
      <c r="E111" s="50"/>
      <c r="G111" s="51" t="s">
        <v>113</v>
      </c>
      <c r="H111" s="51"/>
      <c r="I111" s="51"/>
      <c r="J111" s="51"/>
      <c r="K111" s="51"/>
      <c r="L111" s="51"/>
      <c r="M111" s="51"/>
      <c r="Q111" s="47"/>
      <c r="R111" s="46"/>
    </row>
    <row r="112" spans="4:18" ht="18" x14ac:dyDescent="0.3">
      <c r="D112" s="13" t="s">
        <v>2</v>
      </c>
      <c r="E112" s="27" t="s">
        <v>82</v>
      </c>
      <c r="F112" s="28" t="s">
        <v>83</v>
      </c>
      <c r="H112" s="48" t="s">
        <v>115</v>
      </c>
      <c r="I112" s="48"/>
      <c r="K112" s="29"/>
      <c r="Q112" s="47"/>
      <c r="R112" s="46"/>
    </row>
    <row r="113" spans="4:18" ht="17.399999999999999" x14ac:dyDescent="0.3">
      <c r="D113" s="17" t="s">
        <v>8</v>
      </c>
      <c r="E113" s="36">
        <f>(E92*$O$114) + (F92*$O$115) + (G92*$O$116) + (H92*$O$117) + (I92*$O$118)</f>
        <v>130.83333333333331</v>
      </c>
      <c r="F113" s="16">
        <f>_xlfn.RANK.EQ(E113,$E$113:$E$130,0)+COUNTIF($E$113:E113,E113)-1</f>
        <v>1</v>
      </c>
      <c r="H113" s="65" t="str">
        <f>"=(" &amp; E91 &amp; "*" &amp; $O$114 &amp; ") * (" &amp; F91 &amp; "*" &amp; $O$115 &amp; ") * (" &amp; G91 &amp; "*" &amp; $O$116 &amp; ") * (" &amp; H91 &amp; "*" &amp; $O$117 &amp; ") * (" &amp; I91 &amp; "*" &amp; $O$118 &amp; ") = " &amp; E114</f>
        <v>=(Absensi*0,1) * (Kedisiplinan*0,25) * (Supervisi*0,2) * (Dokumen*0,15) * (Observasi*0,3) = 105</v>
      </c>
      <c r="I113" s="65"/>
      <c r="N113" s="4" t="s">
        <v>66</v>
      </c>
      <c r="O113" s="4" t="s">
        <v>81</v>
      </c>
      <c r="Q113" s="47"/>
      <c r="R113" s="46"/>
    </row>
    <row r="114" spans="4:18" x14ac:dyDescent="0.3">
      <c r="D114" s="17" t="s">
        <v>9</v>
      </c>
      <c r="E114" s="36">
        <f t="shared" ref="E114:E130" si="23">(E93*$O$114) + (F93*$O$115) + (G93*$O$116) + (H93*$O$117) + (I93*$O$118)</f>
        <v>105</v>
      </c>
      <c r="F114" s="16">
        <f>_xlfn.RANK.EQ(E114,$E$113:$E$130,0)+COUNTIF($E$113:E114,E114)-1</f>
        <v>15</v>
      </c>
      <c r="H114" s="47" t="str">
        <f>"=(" &amp; E92 &amp; "*" &amp; $O$114 &amp; ") * (" &amp; F92 &amp; "*" &amp; $O$115 &amp; ") * (" &amp; G92 &amp; "*" &amp; $O$116 &amp; ") * (" &amp; H92 &amp; "*" &amp; $O$117 &amp; ") * (" &amp; I92 &amp; "*" &amp; $O$118 &amp; ") = " &amp; E113</f>
        <v>=(200*0,1) * (133,333333333333*0,25) * (100*0,2) * (133,333333333333*0,15) * (125*0,3) = 130,833333333333</v>
      </c>
      <c r="I114" s="46"/>
      <c r="M114" s="2"/>
      <c r="N114" s="4" t="s">
        <v>3</v>
      </c>
      <c r="O114" s="19">
        <v>0.1</v>
      </c>
      <c r="Q114" s="47"/>
      <c r="R114" s="46"/>
    </row>
    <row r="115" spans="4:18" x14ac:dyDescent="0.3">
      <c r="D115" s="17" t="s">
        <v>10</v>
      </c>
      <c r="E115" s="36">
        <f t="shared" si="23"/>
        <v>125.83333333333333</v>
      </c>
      <c r="F115" s="16">
        <f>_xlfn.RANK.EQ(E115,$E$113:$E$130,0)+COUNTIF($E$113:E115,E115)-1</f>
        <v>2</v>
      </c>
      <c r="H115" s="47" t="str">
        <f t="shared" ref="H115:H130" si="24">"=(" &amp; E93 &amp; "*" &amp; $O$114 &amp; ") * (" &amp; F93 &amp; "*" &amp; $O$115 &amp; ") * (" &amp; G93 &amp; "*" &amp; $O$116 &amp; ") * (" &amp; H93 &amp; "*" &amp; $O$117 &amp; ") * (" &amp; I93 &amp; "*" &amp; $O$118 &amp; ") = " &amp; E114</f>
        <v>=(150*0,1) * (100*0,25) * (100*0,2) * (100*0,15) * (100*0,3) = 105</v>
      </c>
      <c r="I115" s="46"/>
      <c r="M115" s="30"/>
      <c r="N115" s="4" t="s">
        <v>4</v>
      </c>
      <c r="O115" s="19">
        <v>0.25</v>
      </c>
      <c r="Q115" s="47"/>
      <c r="R115" s="46"/>
    </row>
    <row r="116" spans="4:18" x14ac:dyDescent="0.3">
      <c r="D116" s="17" t="s">
        <v>11</v>
      </c>
      <c r="E116" s="36">
        <f t="shared" si="23"/>
        <v>117.5</v>
      </c>
      <c r="F116" s="16">
        <f>_xlfn.RANK.EQ(E116,$E$113:$E$130,0)+COUNTIF($E$113:E116,E116)-1</f>
        <v>3</v>
      </c>
      <c r="H116" s="47" t="str">
        <f t="shared" si="24"/>
        <v>=(150*0,1) * (133,333333333333*0,25) * (100*0,2) * (133,333333333333*0,15) * (125*0,3) = 125,833333333333</v>
      </c>
      <c r="I116" s="46"/>
      <c r="M116" s="30"/>
      <c r="N116" s="4" t="s">
        <v>5</v>
      </c>
      <c r="O116" s="19">
        <v>0.2</v>
      </c>
      <c r="Q116" s="47"/>
      <c r="R116" s="46"/>
    </row>
    <row r="117" spans="4:18" x14ac:dyDescent="0.3">
      <c r="D117" s="17" t="s">
        <v>12</v>
      </c>
      <c r="E117" s="36">
        <f t="shared" si="23"/>
        <v>100</v>
      </c>
      <c r="F117" s="16">
        <f>_xlfn.RANK.EQ(E117,$E$113:$E$130,0)+COUNTIF($E$113:E117,E117)-1</f>
        <v>16</v>
      </c>
      <c r="H117" s="47" t="str">
        <f t="shared" si="24"/>
        <v>=(150*0,1) * (100*0,25) * (100*0,2) * (133,333333333333*0,15) * (125*0,3) = 117,5</v>
      </c>
      <c r="I117" s="46"/>
      <c r="M117" s="30"/>
      <c r="N117" s="4" t="s">
        <v>28</v>
      </c>
      <c r="O117" s="19">
        <v>0.15</v>
      </c>
      <c r="Q117" s="47"/>
      <c r="R117" s="46"/>
    </row>
    <row r="118" spans="4:18" x14ac:dyDescent="0.3">
      <c r="D118" s="17" t="s">
        <v>13</v>
      </c>
      <c r="E118" s="36">
        <f t="shared" si="23"/>
        <v>117.5</v>
      </c>
      <c r="F118" s="16">
        <f>_xlfn.RANK.EQ(E118,$E$113:$E$130,0)+COUNTIF($E$113:E118,E118)-1</f>
        <v>4</v>
      </c>
      <c r="H118" s="47" t="str">
        <f t="shared" si="24"/>
        <v>=(100*0,1) * (100*0,25) * (100*0,2) * (100*0,15) * (100*0,3) = 100</v>
      </c>
      <c r="I118" s="46"/>
      <c r="M118" s="30"/>
      <c r="N118" s="4" t="s">
        <v>29</v>
      </c>
      <c r="O118" s="19">
        <v>0.3</v>
      </c>
      <c r="Q118" s="47"/>
      <c r="R118" s="46"/>
    </row>
    <row r="119" spans="4:18" x14ac:dyDescent="0.3">
      <c r="D119" s="17" t="s">
        <v>14</v>
      </c>
      <c r="E119" s="36">
        <f t="shared" si="23"/>
        <v>117.5</v>
      </c>
      <c r="F119" s="16">
        <f>_xlfn.RANK.EQ(E119,$E$113:$E$130,0)+COUNTIF($E$113:E119,E119)-1</f>
        <v>5</v>
      </c>
      <c r="H119" s="47" t="str">
        <f t="shared" si="24"/>
        <v>=(150*0,1) * (100*0,25) * (100*0,2) * (133,333333333333*0,15) * (125*0,3) = 117,5</v>
      </c>
      <c r="I119" s="46"/>
      <c r="K119" s="31"/>
      <c r="L119" s="24"/>
      <c r="M119" s="24"/>
      <c r="Q119" s="47"/>
      <c r="R119" s="46"/>
    </row>
    <row r="120" spans="4:18" x14ac:dyDescent="0.3">
      <c r="D120" s="17" t="s">
        <v>15</v>
      </c>
      <c r="E120" s="36">
        <f t="shared" si="23"/>
        <v>100</v>
      </c>
      <c r="F120" s="16">
        <f>_xlfn.RANK.EQ(E120,$E$113:$E$130,0)+COUNTIF($E$113:E120,E120)-1</f>
        <v>17</v>
      </c>
      <c r="H120" s="47" t="str">
        <f t="shared" si="24"/>
        <v>=(150*0,1) * (100*0,25) * (100*0,2) * (133,333333333333*0,15) * (125*0,3) = 117,5</v>
      </c>
      <c r="I120" s="46"/>
      <c r="K120" s="31"/>
      <c r="L120" s="24"/>
      <c r="M120" s="24"/>
      <c r="Q120" s="47"/>
      <c r="R120" s="46"/>
    </row>
    <row r="121" spans="4:18" x14ac:dyDescent="0.3">
      <c r="D121" s="17" t="s">
        <v>16</v>
      </c>
      <c r="E121" s="36">
        <f t="shared" si="23"/>
        <v>117.5</v>
      </c>
      <c r="F121" s="16">
        <f>_xlfn.RANK.EQ(E121,$E$113:$E$130,0)+COUNTIF($E$113:E121,E121)-1</f>
        <v>6</v>
      </c>
      <c r="H121" s="47" t="str">
        <f t="shared" si="24"/>
        <v>=(100*0,1) * (100*0,25) * (100*0,2) * (100*0,15) * (100*0,3) = 100</v>
      </c>
      <c r="I121" s="46"/>
      <c r="K121" s="31"/>
      <c r="L121" s="24"/>
      <c r="M121" s="24"/>
      <c r="Q121" s="47"/>
      <c r="R121" s="46"/>
    </row>
    <row r="122" spans="4:18" x14ac:dyDescent="0.3">
      <c r="D122" s="17" t="s">
        <v>17</v>
      </c>
      <c r="E122" s="36">
        <f t="shared" si="23"/>
        <v>112.5</v>
      </c>
      <c r="F122" s="16">
        <f>_xlfn.RANK.EQ(E122,$E$113:$E$130,0)+COUNTIF($E$113:E122,E122)-1</f>
        <v>9</v>
      </c>
      <c r="H122" s="47" t="str">
        <f t="shared" si="24"/>
        <v>=(150*0,1) * (100*0,25) * (100*0,2) * (133,333333333333*0,15) * (125*0,3) = 117,5</v>
      </c>
      <c r="I122" s="46"/>
      <c r="Q122" s="47"/>
      <c r="R122" s="46"/>
    </row>
    <row r="123" spans="4:18" x14ac:dyDescent="0.3">
      <c r="D123" s="17" t="s">
        <v>18</v>
      </c>
      <c r="E123" s="36">
        <f t="shared" si="23"/>
        <v>117.5</v>
      </c>
      <c r="F123" s="16">
        <f>_xlfn.RANK.EQ(E123,$E$113:$E$130,0)+COUNTIF($E$113:E123,E123)-1</f>
        <v>7</v>
      </c>
      <c r="H123" s="47" t="str">
        <f t="shared" si="24"/>
        <v>=(100*0,1) * (100*0,25) * (100*0,2) * (133,333333333333*0,15) * (125*0,3) = 112,5</v>
      </c>
      <c r="I123" s="46"/>
      <c r="Q123" s="47"/>
      <c r="R123" s="46"/>
    </row>
    <row r="124" spans="4:18" x14ac:dyDescent="0.3">
      <c r="D124" s="17" t="s">
        <v>19</v>
      </c>
      <c r="E124" s="36">
        <f t="shared" si="23"/>
        <v>112.5</v>
      </c>
      <c r="F124" s="16">
        <f>_xlfn.RANK.EQ(E124,$E$113:$E$130,0)+COUNTIF($E$113:E124,E124)-1</f>
        <v>10</v>
      </c>
      <c r="H124" s="47" t="str">
        <f t="shared" si="24"/>
        <v>=(150*0,1) * (100*0,25) * (100*0,2) * (133,333333333333*0,15) * (125*0,3) = 117,5</v>
      </c>
      <c r="I124" s="46"/>
      <c r="Q124" s="47"/>
      <c r="R124" s="46"/>
    </row>
    <row r="125" spans="4:18" x14ac:dyDescent="0.3">
      <c r="D125" s="17" t="s">
        <v>20</v>
      </c>
      <c r="E125" s="36">
        <f t="shared" si="23"/>
        <v>112.5</v>
      </c>
      <c r="F125" s="16">
        <f>_xlfn.RANK.EQ(E125,$E$113:$E$130,0)+COUNTIF($E$113:E125,E125)-1</f>
        <v>11</v>
      </c>
      <c r="H125" s="47" t="str">
        <f t="shared" si="24"/>
        <v>=(100*0,1) * (100*0,25) * (100*0,2) * (133,333333333333*0,15) * (125*0,3) = 112,5</v>
      </c>
      <c r="I125" s="46"/>
    </row>
    <row r="126" spans="4:18" x14ac:dyDescent="0.3">
      <c r="D126" s="17" t="s">
        <v>21</v>
      </c>
      <c r="E126" s="36">
        <f t="shared" si="23"/>
        <v>100</v>
      </c>
      <c r="F126" s="16">
        <f>_xlfn.RANK.EQ(E126,$E$113:$E$130,0)+COUNTIF($E$113:E126,E126)-1</f>
        <v>18</v>
      </c>
      <c r="H126" s="47" t="str">
        <f t="shared" si="24"/>
        <v>=(100*0,1) * (100*0,25) * (100*0,2) * (133,333333333333*0,15) * (125*0,3) = 112,5</v>
      </c>
      <c r="I126" s="46"/>
    </row>
    <row r="127" spans="4:18" x14ac:dyDescent="0.3">
      <c r="D127" s="17" t="s">
        <v>22</v>
      </c>
      <c r="E127" s="36">
        <f t="shared" si="23"/>
        <v>112.5</v>
      </c>
      <c r="F127" s="16">
        <f>_xlfn.RANK.EQ(E127,$E$113:$E$130,0)+COUNTIF($E$113:E127,E127)-1</f>
        <v>12</v>
      </c>
      <c r="H127" s="47" t="str">
        <f t="shared" si="24"/>
        <v>=(100*0,1) * (100*0,25) * (100*0,2) * (100*0,15) * (100*0,3) = 100</v>
      </c>
      <c r="I127" s="46"/>
    </row>
    <row r="128" spans="4:18" x14ac:dyDescent="0.3">
      <c r="D128" s="17" t="s">
        <v>23</v>
      </c>
      <c r="E128" s="36">
        <f t="shared" si="23"/>
        <v>112.5</v>
      </c>
      <c r="F128" s="16">
        <f>_xlfn.RANK.EQ(E128,$E$113:$E$130,0)+COUNTIF($E$113:E128,E128)-1</f>
        <v>13</v>
      </c>
      <c r="H128" s="47" t="str">
        <f t="shared" si="24"/>
        <v>=(100*0,1) * (100*0,25) * (100*0,2) * (133,333333333333*0,15) * (125*0,3) = 112,5</v>
      </c>
      <c r="I128" s="46"/>
    </row>
    <row r="129" spans="4:12" x14ac:dyDescent="0.3">
      <c r="D129" s="17" t="s">
        <v>24</v>
      </c>
      <c r="E129" s="36">
        <f t="shared" si="23"/>
        <v>117.5</v>
      </c>
      <c r="F129" s="16">
        <f>_xlfn.RANK.EQ(E129,$E$113:$E$130,0)+COUNTIF($E$113:E129,E129)-1</f>
        <v>8</v>
      </c>
      <c r="H129" s="47" t="str">
        <f t="shared" si="24"/>
        <v>=(100*0,1) * (100*0,25) * (100*0,2) * (133,333333333333*0,15) * (125*0,3) = 112,5</v>
      </c>
      <c r="I129" s="46"/>
    </row>
    <row r="130" spans="4:12" x14ac:dyDescent="0.3">
      <c r="D130" s="17" t="s">
        <v>25</v>
      </c>
      <c r="E130" s="36">
        <f t="shared" si="23"/>
        <v>112.5</v>
      </c>
      <c r="F130" s="16">
        <f>_xlfn.RANK.EQ(E130,$E$113:$E$130,0)+COUNTIF($E$113:E130,E130)-1</f>
        <v>14</v>
      </c>
      <c r="H130" s="47" t="str">
        <f t="shared" si="24"/>
        <v>=(150*0,1) * (100*0,25) * (100*0,2) * (133,333333333333*0,15) * (125*0,3) = 117,5</v>
      </c>
      <c r="I130" s="46"/>
    </row>
    <row r="131" spans="4:12" x14ac:dyDescent="0.3">
      <c r="D131" s="24"/>
      <c r="E131" s="24"/>
      <c r="F131" s="24"/>
    </row>
    <row r="132" spans="4:12" x14ac:dyDescent="0.3">
      <c r="D132" s="24"/>
      <c r="E132" s="24"/>
      <c r="F132" s="24"/>
    </row>
    <row r="133" spans="4:12" x14ac:dyDescent="0.3">
      <c r="D133" s="24"/>
      <c r="E133" s="24"/>
      <c r="F133" s="24"/>
      <c r="H133" s="44"/>
      <c r="I133" s="44"/>
      <c r="J133" s="44"/>
      <c r="K133" s="44"/>
      <c r="L133" s="44"/>
    </row>
    <row r="134" spans="4:12" x14ac:dyDescent="0.3">
      <c r="H134" s="44"/>
      <c r="I134" s="44"/>
      <c r="J134" s="44"/>
      <c r="K134" s="44"/>
      <c r="L134" s="44"/>
    </row>
    <row r="135" spans="4:12" x14ac:dyDescent="0.3">
      <c r="G135" s="46"/>
      <c r="H135" s="46"/>
      <c r="I135" s="46"/>
      <c r="J135" s="46"/>
      <c r="K135" s="44"/>
      <c r="L135" s="44"/>
    </row>
    <row r="136" spans="4:12" x14ac:dyDescent="0.3">
      <c r="G136" s="46"/>
      <c r="H136" s="46"/>
      <c r="I136" s="46"/>
      <c r="J136" s="46"/>
      <c r="K136" s="44"/>
      <c r="L136" s="44"/>
    </row>
    <row r="137" spans="4:12" x14ac:dyDescent="0.3">
      <c r="G137" s="46"/>
      <c r="H137" s="46"/>
      <c r="I137" s="46"/>
      <c r="J137" s="46"/>
    </row>
    <row r="138" spans="4:12" x14ac:dyDescent="0.3">
      <c r="G138" s="46"/>
      <c r="H138" s="46"/>
      <c r="I138" s="46"/>
      <c r="J138" s="46"/>
    </row>
    <row r="139" spans="4:12" x14ac:dyDescent="0.3">
      <c r="G139" s="46"/>
      <c r="H139" s="46"/>
      <c r="I139" s="46"/>
      <c r="J139" s="46"/>
    </row>
    <row r="140" spans="4:12" x14ac:dyDescent="0.3">
      <c r="G140" s="46"/>
      <c r="H140" s="46"/>
      <c r="I140" s="46"/>
      <c r="J140" s="46"/>
    </row>
    <row r="141" spans="4:12" x14ac:dyDescent="0.3">
      <c r="G141" s="46"/>
      <c r="H141" s="46"/>
      <c r="I141" s="46"/>
      <c r="J141" s="46"/>
    </row>
    <row r="142" spans="4:12" x14ac:dyDescent="0.3">
      <c r="G142" s="46"/>
      <c r="H142" s="46"/>
      <c r="I142" s="46"/>
      <c r="J142" s="46"/>
    </row>
    <row r="143" spans="4:12" x14ac:dyDescent="0.3">
      <c r="G143" s="46"/>
      <c r="H143" s="46"/>
      <c r="I143" s="46"/>
      <c r="J143" s="46"/>
    </row>
    <row r="144" spans="4:12" x14ac:dyDescent="0.3">
      <c r="G144" s="46"/>
      <c r="H144" s="46"/>
      <c r="I144" s="46"/>
      <c r="J144" s="46"/>
    </row>
    <row r="145" spans="7:10" x14ac:dyDescent="0.3">
      <c r="G145" s="46"/>
      <c r="H145" s="46"/>
      <c r="I145" s="46"/>
      <c r="J145" s="46"/>
    </row>
    <row r="146" spans="7:10" x14ac:dyDescent="0.3">
      <c r="G146" s="46"/>
      <c r="H146" s="46"/>
      <c r="I146" s="46"/>
      <c r="J146" s="46"/>
    </row>
    <row r="147" spans="7:10" x14ac:dyDescent="0.3">
      <c r="G147" s="46"/>
      <c r="H147" s="46"/>
      <c r="I147" s="46"/>
      <c r="J147" s="46"/>
    </row>
    <row r="148" spans="7:10" x14ac:dyDescent="0.3">
      <c r="G148" s="46"/>
      <c r="H148" s="46"/>
      <c r="I148" s="46"/>
      <c r="J148" s="46"/>
    </row>
    <row r="149" spans="7:10" x14ac:dyDescent="0.3">
      <c r="G149" s="46"/>
      <c r="H149" s="46"/>
      <c r="I149" s="46"/>
      <c r="J149" s="46"/>
    </row>
    <row r="150" spans="7:10" x14ac:dyDescent="0.3">
      <c r="G150" s="46"/>
      <c r="H150" s="46"/>
      <c r="I150" s="46"/>
      <c r="J150" s="46"/>
    </row>
    <row r="151" spans="7:10" x14ac:dyDescent="0.3">
      <c r="G151" s="46"/>
      <c r="H151" s="46"/>
      <c r="I151" s="46"/>
      <c r="J151" s="46"/>
    </row>
    <row r="152" spans="7:10" x14ac:dyDescent="0.3">
      <c r="G152" s="46"/>
      <c r="H152" s="46"/>
      <c r="I152" s="46"/>
      <c r="J152" s="46"/>
    </row>
    <row r="153" spans="7:10" x14ac:dyDescent="0.3">
      <c r="G153" s="46"/>
      <c r="H153" s="46"/>
      <c r="I153" s="46"/>
      <c r="J153" s="46"/>
    </row>
    <row r="154" spans="7:10" x14ac:dyDescent="0.3">
      <c r="G154" s="46"/>
      <c r="H154" s="46"/>
      <c r="I154" s="46"/>
      <c r="J154" s="46"/>
    </row>
    <row r="155" spans="7:10" x14ac:dyDescent="0.3">
      <c r="G155" s="46"/>
      <c r="H155" s="46"/>
      <c r="I155" s="46"/>
      <c r="J155" s="46"/>
    </row>
    <row r="156" spans="7:10" x14ac:dyDescent="0.3">
      <c r="G156" s="46"/>
      <c r="H156" s="46"/>
      <c r="I156" s="46"/>
      <c r="J156" s="46"/>
    </row>
    <row r="157" spans="7:10" x14ac:dyDescent="0.3">
      <c r="G157" s="46"/>
      <c r="H157" s="46"/>
      <c r="I157" s="46"/>
      <c r="J157" s="46"/>
    </row>
    <row r="158" spans="7:10" x14ac:dyDescent="0.3">
      <c r="G158" s="46"/>
      <c r="H158" s="46"/>
      <c r="I158" s="46"/>
      <c r="J158" s="46"/>
    </row>
    <row r="159" spans="7:10" x14ac:dyDescent="0.3">
      <c r="G159" s="46"/>
      <c r="H159" s="46"/>
      <c r="I159" s="46"/>
      <c r="J159" s="46"/>
    </row>
    <row r="160" spans="7:10" x14ac:dyDescent="0.3">
      <c r="G160" s="46"/>
      <c r="H160" s="46"/>
      <c r="I160" s="46"/>
      <c r="J160" s="46"/>
    </row>
    <row r="161" spans="7:10" x14ac:dyDescent="0.3">
      <c r="G161" s="46"/>
      <c r="H161" s="46"/>
      <c r="I161" s="46"/>
      <c r="J161" s="46"/>
    </row>
    <row r="162" spans="7:10" x14ac:dyDescent="0.3">
      <c r="G162" s="46"/>
      <c r="H162" s="46"/>
      <c r="I162" s="46"/>
      <c r="J162" s="46"/>
    </row>
    <row r="163" spans="7:10" x14ac:dyDescent="0.3">
      <c r="G163" s="46"/>
      <c r="H163" s="46"/>
      <c r="I163" s="46"/>
      <c r="J163" s="46"/>
    </row>
    <row r="164" spans="7:10" x14ac:dyDescent="0.3">
      <c r="G164" s="46"/>
      <c r="H164" s="46"/>
      <c r="I164" s="46"/>
      <c r="J164" s="46"/>
    </row>
    <row r="165" spans="7:10" x14ac:dyDescent="0.3">
      <c r="G165" s="46"/>
      <c r="H165" s="46"/>
      <c r="I165" s="46"/>
      <c r="J165" s="46"/>
    </row>
    <row r="166" spans="7:10" x14ac:dyDescent="0.3">
      <c r="G166" s="46"/>
      <c r="H166" s="46"/>
      <c r="I166" s="46"/>
      <c r="J166" s="46"/>
    </row>
    <row r="167" spans="7:10" x14ac:dyDescent="0.3">
      <c r="G167" s="46"/>
      <c r="H167" s="46"/>
      <c r="I167" s="46"/>
      <c r="J167" s="46"/>
    </row>
    <row r="168" spans="7:10" x14ac:dyDescent="0.3">
      <c r="G168" s="46"/>
      <c r="H168" s="46"/>
      <c r="I168" s="46"/>
      <c r="J168" s="46"/>
    </row>
  </sheetData>
  <mergeCells count="24">
    <mergeCell ref="D11:I11"/>
    <mergeCell ref="D13:I13"/>
    <mergeCell ref="L5:M5"/>
    <mergeCell ref="L6:M6"/>
    <mergeCell ref="L7:M7"/>
    <mergeCell ref="L8:M8"/>
    <mergeCell ref="L9:M9"/>
    <mergeCell ref="D1:L1"/>
    <mergeCell ref="D3:I3"/>
    <mergeCell ref="D5:I5"/>
    <mergeCell ref="D7:I7"/>
    <mergeCell ref="D9:I9"/>
    <mergeCell ref="L4:M4"/>
    <mergeCell ref="H112:I112"/>
    <mergeCell ref="D23:G23"/>
    <mergeCell ref="D15:I15"/>
    <mergeCell ref="D17:J17"/>
    <mergeCell ref="D19:J19"/>
    <mergeCell ref="D21:J21"/>
    <mergeCell ref="H113:I113"/>
    <mergeCell ref="D44:M45"/>
    <mergeCell ref="K90:L90"/>
    <mergeCell ref="D111:E111"/>
    <mergeCell ref="G111:M111"/>
  </mergeCells>
  <phoneticPr fontId="1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mentah</vt:lpstr>
      <vt:lpstr>klasifikasi</vt:lpstr>
      <vt:lpstr>pengolahan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wadi suwardi</dc:creator>
  <cp:lastModifiedBy>wadi suwardi</cp:lastModifiedBy>
  <dcterms:created xsi:type="dcterms:W3CDTF">2025-07-19T04:30:39Z</dcterms:created>
  <dcterms:modified xsi:type="dcterms:W3CDTF">2025-07-21T19:23:40Z</dcterms:modified>
</cp:coreProperties>
</file>