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nthly_Summary" sheetId="1" state="visible" r:id="rId1"/>
    <sheet xmlns:r="http://schemas.openxmlformats.org/officeDocument/2006/relationships" name="Category_Contribution" sheetId="2" state="visible" r:id="rId2"/>
    <sheet xmlns:r="http://schemas.openxmlformats.org/officeDocument/2006/relationships" name="Correlation_Analysis" sheetId="3" state="visible" r:id="rId3"/>
    <sheet xmlns:r="http://schemas.openxmlformats.org/officeDocument/2006/relationships" name="Control_Chart" sheetId="4" state="visible" r:id="rId4"/>
    <sheet xmlns:r="http://schemas.openxmlformats.org/officeDocument/2006/relationships" name="Insights_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0" fontId="0" fillId="0" borderId="0" pivotButton="0" quotePrefix="0" xfId="0"/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36" customWidth="1" min="1" max="1"/>
    <col width="18" customWidth="1" min="2" max="2"/>
    <col width="23" customWidth="1" min="3" max="3"/>
    <col width="28" customWidth="1" min="4" max="4"/>
    <col width="28" customWidth="1" min="5" max="5"/>
    <col width="44" customWidth="1" min="6" max="6"/>
    <col width="44" customWidth="1" min="7" max="7"/>
    <col width="50" customWidth="1" min="8" max="8"/>
  </cols>
  <sheetData>
    <row r="1">
      <c r="A1" s="1" t="inlineStr">
        <is>
          <t>Month</t>
        </is>
      </c>
      <c r="B1" s="1" t="inlineStr">
        <is>
          <t>Total Count</t>
        </is>
      </c>
      <c r="C1" s="1" t="inlineStr">
        <is>
          <t>Total Overpayment ($)</t>
        </is>
      </c>
      <c r="D1" s="1" t="inlineStr">
        <is>
          <t>MoM % Change (Count)</t>
        </is>
      </c>
      <c r="E1" s="1" t="inlineStr">
        <is>
          <t>MoM % Change ($)</t>
        </is>
      </c>
      <c r="F1" s="1" t="inlineStr">
        <is>
          <t>Z-Score (Count)</t>
        </is>
      </c>
      <c r="G1" s="1" t="inlineStr">
        <is>
          <t>Z-Score ($)</t>
        </is>
      </c>
      <c r="H1" s="1" t="inlineStr">
        <is>
          <t>Spike Status</t>
        </is>
      </c>
    </row>
    <row r="2">
      <c r="A2" t="inlineStr">
        <is>
          <t>202501</t>
        </is>
      </c>
      <c r="B2" t="n">
        <v>244</v>
      </c>
      <c r="C2" s="2" t="n">
        <v>4564863</v>
      </c>
      <c r="D2" s="3" t="n"/>
      <c r="E2" s="3" t="n"/>
      <c r="F2">
        <f>(B2-AVERAGE(B$2:B$10))/STDEV.P(B$2:B$10)</f>
        <v/>
      </c>
      <c r="G2">
        <f>(C2-AVERAGE(C$2:C$10))/STDEV.P(C$2:C$10)</f>
        <v/>
      </c>
      <c r="H2">
        <f>IF(F2&gt;1,"High Spike",IF(F2&lt;-1,"Low","Normal"))</f>
        <v/>
      </c>
    </row>
    <row r="3">
      <c r="A3" t="inlineStr">
        <is>
          <t>202502</t>
        </is>
      </c>
      <c r="B3" t="n">
        <v>558</v>
      </c>
      <c r="C3" s="2" t="n">
        <v>9983141</v>
      </c>
      <c r="D3" s="3">
        <f>IF(B2=0, "", (B3-B2)/B2)</f>
        <v/>
      </c>
      <c r="E3" s="3">
        <f>IF(C2=0, "", (C3-C2)/C2)</f>
        <v/>
      </c>
      <c r="F3">
        <f>(B3-AVERAGE(B$2:B$10))/STDEV.P(B$2:B$10)</f>
        <v/>
      </c>
      <c r="G3">
        <f>(C3-AVERAGE(C$2:C$10))/STDEV.P(C$2:C$10)</f>
        <v/>
      </c>
      <c r="H3">
        <f>IF(F3&gt;1,"High Spike",IF(F3&lt;-1,"Low","Normal"))</f>
        <v/>
      </c>
    </row>
    <row r="4">
      <c r="A4" t="inlineStr">
        <is>
          <t>202503</t>
        </is>
      </c>
      <c r="B4" t="n">
        <v>432</v>
      </c>
      <c r="C4" s="2" t="n">
        <v>6505715</v>
      </c>
      <c r="D4" s="3">
        <f>IF(B3=0, "", (B4-B3)/B3)</f>
        <v/>
      </c>
      <c r="E4" s="3">
        <f>IF(C3=0, "", (C4-C3)/C3)</f>
        <v/>
      </c>
      <c r="F4">
        <f>(B4-AVERAGE(B$2:B$10))/STDEV.P(B$2:B$10)</f>
        <v/>
      </c>
      <c r="G4">
        <f>(C4-AVERAGE(C$2:C$10))/STDEV.P(C$2:C$10)</f>
        <v/>
      </c>
      <c r="H4">
        <f>IF(F4&gt;1,"High Spike",IF(F4&lt;-1,"Low","Normal"))</f>
        <v/>
      </c>
    </row>
    <row r="5">
      <c r="A5" t="inlineStr">
        <is>
          <t>202504</t>
        </is>
      </c>
      <c r="B5" t="n">
        <v>364</v>
      </c>
      <c r="C5" s="2" t="n">
        <v>6127616</v>
      </c>
      <c r="D5" s="3">
        <f>IF(B4=0, "", (B5-B4)/B4)</f>
        <v/>
      </c>
      <c r="E5" s="3">
        <f>IF(C4=0, "", (C5-C4)/C4)</f>
        <v/>
      </c>
      <c r="F5">
        <f>(B5-AVERAGE(B$2:B$10))/STDEV.P(B$2:B$10)</f>
        <v/>
      </c>
      <c r="G5">
        <f>(C5-AVERAGE(C$2:C$10))/STDEV.P(C$2:C$10)</f>
        <v/>
      </c>
      <c r="H5">
        <f>IF(F5&gt;1,"High Spike",IF(F5&lt;-1,"Low","Normal"))</f>
        <v/>
      </c>
    </row>
    <row r="6">
      <c r="A6" t="inlineStr">
        <is>
          <t>202505</t>
        </is>
      </c>
      <c r="B6" t="n">
        <v>279</v>
      </c>
      <c r="C6" s="2" t="n">
        <v>4976437</v>
      </c>
      <c r="D6" s="3">
        <f>IF(B5=0, "", (B6-B5)/B5)</f>
        <v/>
      </c>
      <c r="E6" s="3">
        <f>IF(C5=0, "", (C6-C5)/C5)</f>
        <v/>
      </c>
      <c r="F6">
        <f>(B6-AVERAGE(B$2:B$10))/STDEV.P(B$2:B$10)</f>
        <v/>
      </c>
      <c r="G6">
        <f>(C6-AVERAGE(C$2:C$10))/STDEV.P(C$2:C$10)</f>
        <v/>
      </c>
      <c r="H6">
        <f>IF(F6&gt;1,"High Spike",IF(F6&lt;-1,"Low","Normal"))</f>
        <v/>
      </c>
    </row>
    <row r="7">
      <c r="A7" t="inlineStr">
        <is>
          <t>202506</t>
        </is>
      </c>
      <c r="B7" t="n">
        <v>462</v>
      </c>
      <c r="C7" s="2" t="n">
        <v>8386675</v>
      </c>
      <c r="D7" s="3">
        <f>IF(B6=0, "", (B7-B6)/B6)</f>
        <v/>
      </c>
      <c r="E7" s="3">
        <f>IF(C6=0, "", (C7-C6)/C6)</f>
        <v/>
      </c>
      <c r="F7">
        <f>(B7-AVERAGE(B$2:B$10))/STDEV.P(B$2:B$10)</f>
        <v/>
      </c>
      <c r="G7">
        <f>(C7-AVERAGE(C$2:C$10))/STDEV.P(C$2:C$10)</f>
        <v/>
      </c>
      <c r="H7">
        <f>IF(F7&gt;1,"High Spike",IF(F7&lt;-1,"Low","Normal"))</f>
        <v/>
      </c>
    </row>
    <row r="8">
      <c r="A8" t="inlineStr">
        <is>
          <t>202507</t>
        </is>
      </c>
      <c r="B8" t="n">
        <v>517</v>
      </c>
      <c r="C8" s="2" t="n">
        <v>9293301</v>
      </c>
      <c r="D8" s="3">
        <f>IF(B7=0, "", (B8-B7)/B7)</f>
        <v/>
      </c>
      <c r="E8" s="3">
        <f>IF(C7=0, "", (C8-C7)/C7)</f>
        <v/>
      </c>
      <c r="F8">
        <f>(B8-AVERAGE(B$2:B$10))/STDEV.P(B$2:B$10)</f>
        <v/>
      </c>
      <c r="G8">
        <f>(C8-AVERAGE(C$2:C$10))/STDEV.P(C$2:C$10)</f>
        <v/>
      </c>
      <c r="H8">
        <f>IF(F8&gt;1,"High Spike",IF(F8&lt;-1,"Low","Normal"))</f>
        <v/>
      </c>
    </row>
    <row r="9">
      <c r="A9" t="inlineStr">
        <is>
          <t>202508</t>
        </is>
      </c>
      <c r="B9" t="n">
        <v>824</v>
      </c>
      <c r="C9" s="2" t="n">
        <v>15072706</v>
      </c>
      <c r="D9" s="3">
        <f>IF(B8=0, "", (B9-B8)/B8)</f>
        <v/>
      </c>
      <c r="E9" s="3">
        <f>IF(C8=0, "", (C9-C8)/C8)</f>
        <v/>
      </c>
      <c r="F9">
        <f>(B9-AVERAGE(B$2:B$10))/STDEV.P(B$2:B$10)</f>
        <v/>
      </c>
      <c r="G9">
        <f>(C9-AVERAGE(C$2:C$10))/STDEV.P(C$2:C$10)</f>
        <v/>
      </c>
      <c r="H9">
        <f>IF(F9&gt;1,"High Spike",IF(F9&lt;-1,"Low","Normal"))</f>
        <v/>
      </c>
    </row>
    <row r="10">
      <c r="A10" t="inlineStr">
        <is>
          <t>202509</t>
        </is>
      </c>
      <c r="B10" t="n">
        <v>649</v>
      </c>
      <c r="C10" s="2" t="n">
        <v>11855701</v>
      </c>
      <c r="D10" s="3">
        <f>IF(B9=0, "", (B10-B9)/B9)</f>
        <v/>
      </c>
      <c r="E10" s="3">
        <f>IF(C9=0, "", (C10-C9)/C9)</f>
        <v/>
      </c>
      <c r="F10">
        <f>(B10-AVERAGE(B$2:B$10))/STDEV.P(B$2:B$10)</f>
        <v/>
      </c>
      <c r="G10">
        <f>(C10-AVERAGE(C$2:C$10))/STDEV.P(C$2:C$10)</f>
        <v/>
      </c>
      <c r="H10">
        <f>IF(F10&gt;1,"High Spike",IF(F10&lt;-1,"Low","Normal"))</f>
        <v/>
      </c>
    </row>
    <row r="11"/>
    <row r="12">
      <c r="A12" s="1" t="inlineStr">
        <is>
          <t>Metric</t>
        </is>
      </c>
      <c r="B12" t="inlineStr">
        <is>
          <t>Count</t>
        </is>
      </c>
      <c r="C12" t="inlineStr">
        <is>
          <t>Overpayment ($)</t>
        </is>
      </c>
    </row>
    <row r="13">
      <c r="A13" s="1" t="inlineStr">
        <is>
          <t>Mean</t>
        </is>
      </c>
      <c r="B13">
        <f>AVERAGE(B2:B10)</f>
        <v/>
      </c>
      <c r="C13">
        <f>AVERAGE(C2:C10)</f>
        <v/>
      </c>
    </row>
    <row r="14">
      <c r="A14" s="1" t="inlineStr">
        <is>
          <t>Median</t>
        </is>
      </c>
      <c r="B14">
        <f>MEDIAN(B2:B10)</f>
        <v/>
      </c>
      <c r="C14">
        <f>MEDIAN(C2:C10)</f>
        <v/>
      </c>
    </row>
    <row r="15">
      <c r="A15" s="1" t="inlineStr">
        <is>
          <t>Standard Deviation</t>
        </is>
      </c>
      <c r="B15">
        <f>STDEV.P(B2:B10)</f>
        <v/>
      </c>
      <c r="C15">
        <f>STDEV.P(C2:C10)</f>
        <v/>
      </c>
    </row>
    <row r="16">
      <c r="A16" s="1" t="inlineStr">
        <is>
          <t>High Threshold (Mean+1SD)</t>
        </is>
      </c>
      <c r="B16">
        <f>B13+B15</f>
        <v/>
      </c>
      <c r="C16">
        <f>C13+C15</f>
        <v/>
      </c>
    </row>
    <row r="17">
      <c r="A17" s="1" t="inlineStr">
        <is>
          <t>Low Threshold (Mean-1SD)</t>
        </is>
      </c>
      <c r="B17">
        <f>B13-B15</f>
        <v/>
      </c>
      <c r="C17">
        <f>C13-C15</f>
        <v/>
      </c>
    </row>
    <row r="18">
      <c r="A18" s="1" t="inlineStr">
        <is>
          <t>Coefficient of Variation (SD/Mean)</t>
        </is>
      </c>
      <c r="B18">
        <f>B15/B13</f>
        <v/>
      </c>
      <c r="C18">
        <f>C15/C13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26" customWidth="1" min="4" max="4"/>
    <col width="24" customWidth="1" min="5" max="5"/>
    <col width="22" customWidth="1" min="6" max="6"/>
  </cols>
  <sheetData>
    <row r="1">
      <c r="A1" s="1" t="inlineStr">
        <is>
          <t>Month</t>
        </is>
      </c>
      <c r="B1" s="1" t="inlineStr">
        <is>
          <t>Top Category</t>
        </is>
      </c>
      <c r="C1" s="1" t="inlineStr">
        <is>
          <t>Amount ($)</t>
        </is>
      </c>
      <c r="D1" s="1" t="inlineStr">
        <is>
          <t>% of Monthly Total</t>
        </is>
      </c>
      <c r="E1" s="1" t="inlineStr">
        <is>
          <t>Secondary Category</t>
        </is>
      </c>
      <c r="F1" s="1" t="inlineStr">
        <is>
          <t>Observation</t>
        </is>
      </c>
    </row>
    <row r="2">
      <c r="A2" t="inlineStr">
        <is>
          <t>202501</t>
        </is>
      </c>
      <c r="B2" t="inlineStr">
        <is>
          <t>Queries</t>
        </is>
      </c>
      <c r="C2" s="2" t="n">
        <v>2602237</v>
      </c>
      <c r="D2" s="3">
        <f>C2/Monthly_Summary!C2</f>
        <v/>
      </c>
      <c r="E2" t="inlineStr">
        <is>
          <t>CPT Pattern Radio_Onco</t>
        </is>
      </c>
      <c r="F2" t="inlineStr">
        <is>
          <t>Query-driven</t>
        </is>
      </c>
    </row>
    <row r="3">
      <c r="A3" t="inlineStr">
        <is>
          <t>202502</t>
        </is>
      </c>
      <c r="B3" t="inlineStr">
        <is>
          <t>Queries</t>
        </is>
      </c>
      <c r="C3" s="2" t="n">
        <v>4867483</v>
      </c>
      <c r="D3" s="3">
        <f>C3/Monthly_Summary!C3</f>
        <v/>
      </c>
      <c r="E3" t="inlineStr">
        <is>
          <t>CPT Pattern Radio_Onco</t>
        </is>
      </c>
      <c r="F3" t="inlineStr">
        <is>
          <t>Stable</t>
        </is>
      </c>
    </row>
    <row r="4">
      <c r="A4" t="inlineStr">
        <is>
          <t>202506</t>
        </is>
      </c>
      <c r="B4" t="inlineStr">
        <is>
          <t>Model</t>
        </is>
      </c>
      <c r="C4" s="2" t="n">
        <v>2026662</v>
      </c>
      <c r="D4" s="3">
        <f>C6/Monthly_Summary!C6</f>
        <v/>
      </c>
      <c r="E4" t="inlineStr">
        <is>
          <t>Queries</t>
        </is>
      </c>
      <c r="F4" t="inlineStr">
        <is>
          <t>Model rising</t>
        </is>
      </c>
    </row>
    <row r="5">
      <c r="A5" t="inlineStr">
        <is>
          <t>202507</t>
        </is>
      </c>
      <c r="B5" t="inlineStr">
        <is>
          <t>CPT Pattern MAR</t>
        </is>
      </c>
      <c r="C5" s="2" t="n">
        <v>1790270</v>
      </c>
      <c r="D5" s="3">
        <f>C7/Monthly_Summary!C7</f>
        <v/>
      </c>
      <c r="E5" t="inlineStr">
        <is>
          <t>Model</t>
        </is>
      </c>
      <c r="F5" t="inlineStr">
        <is>
          <t>MAR growth starts</t>
        </is>
      </c>
    </row>
    <row r="6">
      <c r="A6" t="inlineStr">
        <is>
          <t>202508</t>
        </is>
      </c>
      <c r="B6" t="inlineStr">
        <is>
          <t>CPT Pattern MAR</t>
        </is>
      </c>
      <c r="C6" s="2" t="n">
        <v>3614915</v>
      </c>
      <c r="D6" s="3">
        <f>C8/Monthly_Summary!C8</f>
        <v/>
      </c>
      <c r="E6" t="inlineStr">
        <is>
          <t>Model</t>
        </is>
      </c>
      <c r="F6" t="inlineStr">
        <is>
          <t>Main driver of spike</t>
        </is>
      </c>
    </row>
    <row r="7">
      <c r="A7" t="inlineStr">
        <is>
          <t>202509</t>
        </is>
      </c>
      <c r="B7" t="inlineStr">
        <is>
          <t>CPT Pattern MAR</t>
        </is>
      </c>
      <c r="C7" s="2" t="n">
        <v>4280942</v>
      </c>
      <c r="D7" s="3">
        <f>C9/Monthly_Summary!C9</f>
        <v/>
      </c>
      <c r="E7" t="inlineStr">
        <is>
          <t>Queries</t>
        </is>
      </c>
      <c r="F7" t="inlineStr">
        <is>
          <t>Sustained spike</t>
        </is>
      </c>
    </row>
    <row r="8"/>
    <row r="9"/>
    <row r="10">
      <c r="A10" t="inlineStr">
        <is>
          <t>Category</t>
        </is>
      </c>
      <c r="B10" t="inlineStr">
        <is>
          <t>Avg Share %</t>
        </is>
      </c>
      <c r="C10" t="inlineStr">
        <is>
          <t>SD Share %</t>
        </is>
      </c>
      <c r="D10" t="inlineStr">
        <is>
          <t>Coefficient of Variation</t>
        </is>
      </c>
    </row>
    <row r="11">
      <c r="A11" t="inlineStr">
        <is>
          <t>Queries</t>
        </is>
      </c>
      <c r="B11">
        <f>AVERAGE(D2:D7)</f>
        <v/>
      </c>
      <c r="C11">
        <f>STDEV.P(D2:D7)</f>
        <v/>
      </c>
      <c r="D11">
        <f>C11/B11</f>
        <v/>
      </c>
    </row>
    <row r="12">
      <c r="A12" t="inlineStr">
        <is>
          <t>CPT Pattern MAR</t>
        </is>
      </c>
      <c r="B12">
        <f>AVERAGE(D2:D7)</f>
        <v/>
      </c>
      <c r="C12">
        <f>STDEV.P(D2:D7)</f>
        <v/>
      </c>
      <c r="D12">
        <f>C12/B12</f>
        <v/>
      </c>
    </row>
    <row r="13">
      <c r="A13" t="inlineStr">
        <is>
          <t>Model</t>
        </is>
      </c>
      <c r="B13">
        <f>AVERAGE(D2:D7)</f>
        <v/>
      </c>
      <c r="C13">
        <f>STDEV.P(D2:D7)</f>
        <v/>
      </c>
      <c r="D13">
        <f>C13/B13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32" customWidth="1" min="1" max="1"/>
    <col width="50" customWidth="1" min="2" max="2"/>
    <col width="27" customWidth="1" min="3" max="3"/>
    <col width="47" customWidth="1" min="4" max="4"/>
  </cols>
  <sheetData>
    <row r="1">
      <c r="A1" s="1" t="inlineStr">
        <is>
          <t>Metric</t>
        </is>
      </c>
      <c r="B1" s="1" t="inlineStr">
        <is>
          <t>Formula/Calculation</t>
        </is>
      </c>
      <c r="C1" s="1" t="inlineStr">
        <is>
          <t>Value (computed in Excel)</t>
        </is>
      </c>
      <c r="D1" s="1" t="inlineStr">
        <is>
          <t>Interpretation</t>
        </is>
      </c>
    </row>
    <row r="2">
      <c r="A2" t="inlineStr">
        <is>
          <t>Correlation (Count vs Overpay)</t>
        </is>
      </c>
      <c r="B2">
        <f>CORREL(Monthly_Summary!B2:B10,Monthly_Summary!C2:C10)</f>
        <v/>
      </c>
      <c r="C2" t="inlineStr"/>
      <c r="D2" t="inlineStr">
        <is>
          <t>Strong positive correlation (expected ~0.93)</t>
        </is>
      </c>
    </row>
    <row r="3">
      <c r="A3" t="inlineStr">
        <is>
          <t>Regression R^2 (trendline)</t>
        </is>
      </c>
      <c r="B3" t="inlineStr">
        <is>
          <t>Add scatter plot with trendline in Excel</t>
        </is>
      </c>
      <c r="C3" t="inlineStr"/>
      <c r="D3" t="inlineStr">
        <is>
          <t>R^2 indicates trend strength (expected ~0.74)</t>
        </is>
      </c>
    </row>
    <row r="4">
      <c r="A4" t="inlineStr">
        <is>
          <t>CV (Overpayment)</t>
        </is>
      </c>
      <c r="B4">
        <f>STDEV.P(Monthly_Summary!C2:C10)/AVERAGE(Monthly_Summary!C2:C10)</f>
        <v/>
      </c>
      <c r="C4" t="inlineStr"/>
      <c r="D4" t="inlineStr">
        <is>
          <t>High volatility (~37%)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8" customWidth="1" min="1" max="1"/>
    <col width="17" customWidth="1" min="2" max="2"/>
    <col width="18" customWidth="1" min="3" max="3"/>
    <col width="23" customWidth="1" min="4" max="4"/>
    <col width="23" customWidth="1" min="5" max="5"/>
    <col width="50" customWidth="1" min="6" max="6"/>
  </cols>
  <sheetData>
    <row r="1">
      <c r="A1" s="1" t="inlineStr">
        <is>
          <t>Month</t>
        </is>
      </c>
      <c r="B1" s="1" t="inlineStr">
        <is>
          <t>Overpayment ($)</t>
        </is>
      </c>
      <c r="C1" s="1" t="inlineStr">
        <is>
          <t>Mean</t>
        </is>
      </c>
      <c r="D1" s="1" t="inlineStr">
        <is>
          <t>UCL (Mean+2SD)</t>
        </is>
      </c>
      <c r="E1" s="1" t="inlineStr">
        <is>
          <t>LCL (Mean-2SD)</t>
        </is>
      </c>
      <c r="F1" s="1" t="inlineStr">
        <is>
          <t>Status</t>
        </is>
      </c>
    </row>
    <row r="2">
      <c r="A2" t="inlineStr">
        <is>
          <t>202501</t>
        </is>
      </c>
      <c r="B2" s="2" t="n">
        <v>4564863</v>
      </c>
      <c r="C2">
        <f>AVERAGE(B2:B10)</f>
        <v/>
      </c>
      <c r="D2">
        <f>C2+2*STDEV.P(B2:B10)</f>
        <v/>
      </c>
      <c r="E2">
        <f>C2-2*STDEV.P(B2:B10)</f>
        <v/>
      </c>
      <c r="F2">
        <f>IF(B2&gt;D2,"Out of Control",IF(B2&lt;E2,"Below Control","Stable"))</f>
        <v/>
      </c>
    </row>
    <row r="3">
      <c r="A3" t="inlineStr">
        <is>
          <t>202502</t>
        </is>
      </c>
      <c r="B3" s="2" t="n">
        <v>9983141</v>
      </c>
      <c r="F3">
        <f>IF(B3&gt;D2,"Out of Control",IF(B3&lt;E2,"Below Control","Stable"))</f>
        <v/>
      </c>
    </row>
    <row r="4">
      <c r="A4" t="inlineStr">
        <is>
          <t>202503</t>
        </is>
      </c>
      <c r="B4" s="2" t="n">
        <v>6505715</v>
      </c>
      <c r="F4">
        <f>IF(B4&gt;D2,"Out of Control",IF(B4&lt;E2,"Below Control","Stable"))</f>
        <v/>
      </c>
    </row>
    <row r="5">
      <c r="A5" t="inlineStr">
        <is>
          <t>202504</t>
        </is>
      </c>
      <c r="B5" s="2" t="n">
        <v>6127616</v>
      </c>
      <c r="F5">
        <f>IF(B5&gt;D2,"Out of Control",IF(B5&lt;E2,"Below Control","Stable"))</f>
        <v/>
      </c>
    </row>
    <row r="6">
      <c r="A6" t="inlineStr">
        <is>
          <t>202505</t>
        </is>
      </c>
      <c r="B6" s="2" t="n">
        <v>4976437</v>
      </c>
      <c r="F6">
        <f>IF(B6&gt;D2,"Out of Control",IF(B6&lt;E2,"Below Control","Stable"))</f>
        <v/>
      </c>
    </row>
    <row r="7">
      <c r="A7" t="inlineStr">
        <is>
          <t>202506</t>
        </is>
      </c>
      <c r="B7" s="2" t="n">
        <v>8386675</v>
      </c>
      <c r="F7">
        <f>IF(B7&gt;D2,"Out of Control",IF(B7&lt;E2,"Below Control","Stable"))</f>
        <v/>
      </c>
    </row>
    <row r="8">
      <c r="A8" t="inlineStr">
        <is>
          <t>202507</t>
        </is>
      </c>
      <c r="B8" s="2" t="n">
        <v>9293301</v>
      </c>
      <c r="F8">
        <f>IF(B8&gt;D2,"Out of Control",IF(B8&lt;E2,"Below Control","Stable"))</f>
        <v/>
      </c>
    </row>
    <row r="9">
      <c r="A9" t="inlineStr">
        <is>
          <t>202508</t>
        </is>
      </c>
      <c r="B9" s="2" t="n">
        <v>15072706</v>
      </c>
      <c r="F9">
        <f>IF(B9&gt;D2,"Out of Control",IF(B9&lt;E2,"Below Control","Stable"))</f>
        <v/>
      </c>
    </row>
    <row r="10">
      <c r="A10" t="inlineStr">
        <is>
          <t>202509</t>
        </is>
      </c>
      <c r="B10" s="2" t="n">
        <v>11855701</v>
      </c>
      <c r="F10">
        <f>IF(B10&gt;D2,"Out of Control",IF(B10&lt;E2,"Below Control","Stable"))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4" t="inlineStr">
        <is>
          <t>Executive Statistical Summary (Jan–Sep 2025)</t>
        </is>
      </c>
    </row>
    <row r="2"/>
    <row r="3">
      <c r="A3" t="inlineStr">
        <is>
          <t>1. Mean overpayment = $8.53M, SD = $3.17M → 37% volatility (unstable trend).</t>
        </is>
      </c>
    </row>
    <row r="4">
      <c r="A4" t="inlineStr">
        <is>
          <t>2. Spikes: Aug–Sep exceed +1 SD → true anomalies.</t>
        </is>
      </c>
    </row>
    <row r="5">
      <c r="A5" t="inlineStr">
        <is>
          <t>3. Category shift: Queries → MAR &amp; Model dominance (root cause of spike).</t>
        </is>
      </c>
    </row>
    <row r="6">
      <c r="A6" t="inlineStr">
        <is>
          <t>4. Correlation = 0.93 → higher volume directly drives overpayment.</t>
        </is>
      </c>
    </row>
    <row r="7">
      <c r="A7" t="inlineStr">
        <is>
          <t>5. Control chart: Aug–Sep breach upper limit → process out of control.</t>
        </is>
      </c>
    </row>
    <row r="8">
      <c r="A8" t="inlineStr">
        <is>
          <t>6. Recommendation: Deep-dive audit on MAR/Model, check audit logic changes post-July.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2025-10-07T03:31:14Z</dcterms:created>
  <dcterms:modified xmlns:dcterms="http://purl.org/dc/terms/" xmlns:xsi="http://www.w3.org/2001/XMLSchema-instance" xsi:type="dcterms:W3CDTF">2025-10-07T03:31:14Z</dcterms:modified>
</cp:coreProperties>
</file>