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upamsaronwala/Desktop/"/>
    </mc:Choice>
  </mc:AlternateContent>
  <xr:revisionPtr revIDLastSave="0" documentId="13_ncr:1_{0C3DE02B-F774-FB49-8DBA-6F14764510F2}" xr6:coauthVersionLast="47" xr6:coauthVersionMax="47" xr10:uidLastSave="{00000000-0000-0000-0000-000000000000}"/>
  <bookViews>
    <workbookView xWindow="0" yWindow="740" windowWidth="26780" windowHeight="16060" tabRatio="728" activeTab="1" xr2:uid="{00000000-000D-0000-FFFF-FFFF00000000}"/>
  </bookViews>
  <sheets>
    <sheet name="SEPL (Company)" sheetId="6" r:id="rId1"/>
    <sheet name="Balance Sheet" sheetId="3" r:id="rId2"/>
    <sheet name="Income Statemen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  <c r="C12" i="3" s="1"/>
  <c r="B18" i="5"/>
  <c r="B7" i="3"/>
  <c r="C7" i="3" s="1"/>
  <c r="C21" i="3"/>
  <c r="C8" i="3"/>
  <c r="C24" i="3"/>
  <c r="B27" i="3"/>
  <c r="B9" i="5"/>
  <c r="B16" i="5" l="1"/>
  <c r="B21" i="5" s="1"/>
  <c r="B14" i="3"/>
  <c r="B29" i="3" s="1"/>
  <c r="B13" i="5"/>
  <c r="B12" i="5"/>
  <c r="B5" i="5"/>
  <c r="B7" i="5"/>
  <c r="C14" i="3" l="1"/>
  <c r="C25" i="3"/>
  <c r="C27" i="3" s="1"/>
  <c r="C29" i="3" l="1"/>
</calcChain>
</file>

<file path=xl/sharedStrings.xml><?xml version="1.0" encoding="utf-8"?>
<sst xmlns="http://schemas.openxmlformats.org/spreadsheetml/2006/main" count="52" uniqueCount="50">
  <si>
    <t>Balance Sheet</t>
  </si>
  <si>
    <t xml:space="preserve">Sensors Electronics Private Limited (SEPL) </t>
  </si>
  <si>
    <t>As on 31-Mar-2022</t>
  </si>
  <si>
    <t>Current Assets</t>
  </si>
  <si>
    <t>Cash &amp; Bank Balance</t>
  </si>
  <si>
    <t>Accounts Receivable</t>
  </si>
  <si>
    <t>Non-Current Assets</t>
  </si>
  <si>
    <t>Equipment</t>
  </si>
  <si>
    <t>Current Liabilities</t>
  </si>
  <si>
    <t>Non Current Liabilities</t>
  </si>
  <si>
    <t>Reserve &amp; Surplus</t>
  </si>
  <si>
    <t>TOTAL ASSETS</t>
  </si>
  <si>
    <t>TOTAL LIABILITIES</t>
  </si>
  <si>
    <t>ASSETS</t>
  </si>
  <si>
    <t>LIABILITIES</t>
  </si>
  <si>
    <t>Inventory</t>
  </si>
  <si>
    <t>Accounts Payable</t>
  </si>
  <si>
    <t>Loans from various Sources</t>
  </si>
  <si>
    <t>Common stock</t>
  </si>
  <si>
    <t>Shareholders' Funds</t>
  </si>
  <si>
    <t>Income Statement</t>
  </si>
  <si>
    <t>Financial Year 2022-2023</t>
  </si>
  <si>
    <t>REVENUES</t>
  </si>
  <si>
    <t>Direct Operating Costs</t>
  </si>
  <si>
    <t>GROSS PROFIT</t>
  </si>
  <si>
    <t>Indirect Operating Costs</t>
  </si>
  <si>
    <t>Salaries</t>
  </si>
  <si>
    <t>Depreciation</t>
  </si>
  <si>
    <t>NET PROFIT</t>
  </si>
  <si>
    <t>OPERATING PROFIT (EBIT)</t>
  </si>
  <si>
    <t>Tax on Income</t>
  </si>
  <si>
    <t>Interest on Loans</t>
  </si>
  <si>
    <t>Marketing &amp; Office Expenses</t>
  </si>
  <si>
    <t>As on 31-Mar-2023</t>
  </si>
  <si>
    <t>Based on the above facts, do the following on Excel:</t>
  </si>
  <si>
    <t>A company, Sensors Electronics Private Limited (SEPL) is in the business of manufacturing sensors for IOT-based systems.  The Founders decided to start the company on 1st March 2022 when they became shareholders and invested Rs.15 Lacs as Equity, and also gave a loan of Rs.25 Lacs at 10% interest starting 1st April 2022.  During financial year 2022-2023 (starting 1st April 2022, and ending 31st March 2023), SEPL did the following transactions:</t>
  </si>
  <si>
    <t>b)   Plastic casings worth Rs. 100 each</t>
  </si>
  <si>
    <t>a)  Electronic components worth Rs. 300 each</t>
  </si>
  <si>
    <t>2.  Planned to manufacture 500 sensors, each having:</t>
  </si>
  <si>
    <t>3.  Sold 450 sensors at a price of Rs. 3,000 each</t>
  </si>
  <si>
    <t>4.  Paid salaries of Rs. 30,000 per month, to personnel for manufacturing these sensors</t>
  </si>
  <si>
    <t>5.  Incurred “Marketing &amp; Office Expenses” of Rs. 20,000 per month</t>
  </si>
  <si>
    <t>1.  Prepare Balance Sheet as on 31st March 2022 and 31st March 2023</t>
  </si>
  <si>
    <t>2.  Prepare Income Statement for Financial Year 2022-2023, and link it appropriately to the Balance Sheet</t>
  </si>
  <si>
    <t>Please use the 2 worksheets and fill-in figures in appropriate cells, with calculations in the formulae</t>
  </si>
  <si>
    <t>1.  On 1st April 2022, bought equipment for Rs. 25 Lacs, with life of 5 years and salvage value of Rs. 5 Lacs</t>
  </si>
  <si>
    <t xml:space="preserve">Mismatch (Assests &amp; Liabilities) </t>
  </si>
  <si>
    <t>[applied Indirect Method of calculating Cash-flow]</t>
  </si>
  <si>
    <t>=(Opening Cash  + Depreciation + Net Profit - Increase in "Equipment" - Increase in Inventory)</t>
  </si>
  <si>
    <t>=(Equipment Purchase Value  - Depreciation)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</si>
</sst>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/>
    <xf numFmtId="0" fontId="7" fillId="0" borderId="0" xfId="0" applyFont="1"/>
    <xf numFmtId="0" fontId="11" fillId="0" borderId="0" xfId="0" applyFont="1"/>
    <xf numFmtId="164" fontId="7" fillId="0" borderId="0" xfId="13" applyNumberFormat="1" applyFont="1"/>
    <xf numFmtId="0" fontId="9" fillId="0" borderId="0" xfId="0" applyFont="1"/>
    <xf numFmtId="164" fontId="12" fillId="0" borderId="0" xfId="13" applyNumberFormat="1" applyFont="1"/>
    <xf numFmtId="0" fontId="13" fillId="0" borderId="0" xfId="0" applyFont="1"/>
    <xf numFmtId="37" fontId="14" fillId="0" borderId="0" xfId="13" applyNumberFormat="1" applyFont="1"/>
    <xf numFmtId="164" fontId="12" fillId="2" borderId="0" xfId="13" applyNumberFormat="1" applyFont="1" applyFill="1"/>
    <xf numFmtId="0" fontId="6" fillId="0" borderId="0" xfId="0" quotePrefix="1" applyFont="1"/>
    <xf numFmtId="0" fontId="6" fillId="3" borderId="0" xfId="0" quotePrefix="1" applyFont="1" applyFill="1"/>
    <xf numFmtId="0" fontId="6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2" fillId="0" borderId="0" xfId="13" applyNumberFormat="1" applyFont="1" applyFill="1"/>
    <xf numFmtId="164" fontId="12" fillId="4" borderId="0" xfId="13" applyNumberFormat="1" applyFont="1" applyFill="1"/>
  </cellXfs>
  <cellStyles count="1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83E5-5A74-ED4C-B77A-7A610C6384E0}">
  <dimension ref="B2:L24"/>
  <sheetViews>
    <sheetView workbookViewId="0">
      <selection activeCell="M15" sqref="M15"/>
    </sheetView>
  </sheetViews>
  <sheetFormatPr baseColWidth="10" defaultRowHeight="15" x14ac:dyDescent="0.2"/>
  <cols>
    <col min="1" max="1" width="3.1640625" customWidth="1"/>
    <col min="2" max="2" width="4.1640625" customWidth="1"/>
  </cols>
  <sheetData>
    <row r="2" spans="2:12" s="6" customFormat="1" ht="26" x14ac:dyDescent="0.3">
      <c r="B2" s="10" t="s">
        <v>1</v>
      </c>
      <c r="C2" s="10"/>
    </row>
    <row r="4" spans="2:12" ht="69" customHeight="1" x14ac:dyDescent="0.2">
      <c r="B4" s="17" t="s">
        <v>35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6" x14ac:dyDescent="0.2">
      <c r="B5" s="2"/>
      <c r="C5" s="2"/>
      <c r="D5" s="2"/>
      <c r="E5" s="2"/>
      <c r="F5" s="2"/>
      <c r="G5" s="2"/>
      <c r="H5" s="2"/>
      <c r="I5" s="2"/>
      <c r="J5" s="2"/>
    </row>
    <row r="6" spans="2:12" ht="16" x14ac:dyDescent="0.2">
      <c r="B6" s="2" t="s">
        <v>45</v>
      </c>
      <c r="C6" s="2"/>
      <c r="D6" s="2"/>
      <c r="E6" s="2"/>
      <c r="F6" s="2"/>
      <c r="G6" s="2"/>
      <c r="H6" s="2"/>
      <c r="I6" s="2"/>
      <c r="J6" s="2"/>
    </row>
    <row r="7" spans="2:12" ht="16" x14ac:dyDescent="0.2">
      <c r="B7" s="2"/>
      <c r="C7" s="2"/>
      <c r="D7" s="2"/>
      <c r="E7" s="2"/>
      <c r="F7" s="2"/>
      <c r="G7" s="2"/>
      <c r="H7" s="2"/>
      <c r="I7" s="2"/>
      <c r="J7" s="2"/>
    </row>
    <row r="8" spans="2:12" ht="16" x14ac:dyDescent="0.2">
      <c r="B8" s="2" t="s">
        <v>38</v>
      </c>
      <c r="C8" s="2"/>
      <c r="D8" s="2"/>
      <c r="E8" s="2"/>
      <c r="F8" s="2"/>
      <c r="G8" s="2"/>
      <c r="H8" s="2"/>
      <c r="I8" s="2"/>
      <c r="J8" s="2"/>
    </row>
    <row r="9" spans="2:12" ht="16" x14ac:dyDescent="0.2">
      <c r="B9" s="2"/>
      <c r="C9" s="2" t="s">
        <v>37</v>
      </c>
      <c r="D9" s="2"/>
      <c r="E9" s="2"/>
      <c r="F9" s="2"/>
      <c r="G9" s="2"/>
      <c r="H9" s="2"/>
      <c r="I9" s="2"/>
      <c r="J9" s="2"/>
    </row>
    <row r="10" spans="2:12" ht="16" x14ac:dyDescent="0.2">
      <c r="B10" s="2"/>
      <c r="C10" s="2" t="s">
        <v>36</v>
      </c>
      <c r="D10" s="2"/>
      <c r="E10" s="2"/>
      <c r="F10" s="2"/>
      <c r="G10" s="2"/>
      <c r="H10" s="2"/>
      <c r="I10" s="2"/>
      <c r="J10" s="2"/>
    </row>
    <row r="11" spans="2:12" ht="16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2" ht="16" x14ac:dyDescent="0.2">
      <c r="B12" s="2" t="s">
        <v>39</v>
      </c>
      <c r="C12" s="2"/>
      <c r="D12" s="2"/>
      <c r="E12" s="2"/>
      <c r="F12" s="2"/>
      <c r="G12" s="2"/>
      <c r="H12" s="2"/>
      <c r="I12" s="2"/>
      <c r="J12" s="2"/>
    </row>
    <row r="13" spans="2:12" ht="16" x14ac:dyDescent="0.2">
      <c r="B13" s="2"/>
      <c r="C13" s="2"/>
      <c r="D13" s="2"/>
      <c r="E13" s="2"/>
      <c r="F13" s="2"/>
      <c r="G13" s="2"/>
      <c r="H13" s="2"/>
      <c r="I13" s="2"/>
      <c r="J13" s="2"/>
    </row>
    <row r="14" spans="2:12" ht="16" x14ac:dyDescent="0.2">
      <c r="B14" s="2" t="s">
        <v>40</v>
      </c>
      <c r="C14" s="2"/>
      <c r="D14" s="2"/>
      <c r="E14" s="2"/>
      <c r="F14" s="2"/>
      <c r="G14" s="2"/>
      <c r="H14" s="2"/>
      <c r="I14" s="2"/>
      <c r="J14" s="2"/>
    </row>
    <row r="15" spans="2:12" ht="16" x14ac:dyDescent="0.2">
      <c r="B15" s="2"/>
      <c r="C15" s="2"/>
      <c r="D15" s="2"/>
      <c r="E15" s="2"/>
      <c r="F15" s="2"/>
      <c r="G15" s="2"/>
      <c r="H15" s="2"/>
      <c r="I15" s="2"/>
      <c r="J15" s="2"/>
    </row>
    <row r="16" spans="2:12" ht="16" x14ac:dyDescent="0.2">
      <c r="B16" s="2" t="s">
        <v>41</v>
      </c>
      <c r="C16" s="2"/>
      <c r="D16" s="2"/>
      <c r="E16" s="2"/>
      <c r="F16" s="2"/>
      <c r="G16" s="2"/>
      <c r="H16" s="2"/>
      <c r="I16" s="2"/>
      <c r="J16" s="2"/>
    </row>
    <row r="17" spans="2:10" ht="16" x14ac:dyDescent="0.2">
      <c r="B17" s="2"/>
      <c r="C17" s="2"/>
      <c r="D17" s="2"/>
      <c r="E17" s="2"/>
      <c r="F17" s="2"/>
      <c r="G17" s="2"/>
      <c r="H17" s="2"/>
      <c r="I17" s="2"/>
      <c r="J17" s="2"/>
    </row>
    <row r="18" spans="2:10" ht="16" x14ac:dyDescent="0.2">
      <c r="B18" s="2"/>
      <c r="C18" s="2"/>
      <c r="D18" s="2"/>
      <c r="E18" s="2"/>
      <c r="F18" s="2"/>
      <c r="G18" s="2"/>
      <c r="H18" s="2"/>
      <c r="I18" s="2"/>
      <c r="J18" s="2"/>
    </row>
    <row r="19" spans="2:10" ht="16" x14ac:dyDescent="0.2">
      <c r="B19" s="1" t="s">
        <v>34</v>
      </c>
      <c r="C19" s="2"/>
      <c r="D19" s="2"/>
      <c r="E19" s="2"/>
      <c r="F19" s="2"/>
      <c r="G19" s="2"/>
      <c r="H19" s="2"/>
      <c r="I19" s="2"/>
      <c r="J19" s="2"/>
    </row>
    <row r="20" spans="2:10" ht="16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6" x14ac:dyDescent="0.2">
      <c r="B21" s="2" t="s">
        <v>42</v>
      </c>
      <c r="C21" s="2"/>
      <c r="D21" s="2"/>
      <c r="E21" s="2"/>
      <c r="F21" s="2"/>
      <c r="G21" s="2"/>
      <c r="H21" s="2"/>
      <c r="I21" s="2"/>
      <c r="J21" s="2"/>
    </row>
    <row r="22" spans="2:10" ht="16" x14ac:dyDescent="0.2">
      <c r="B22" s="2" t="s">
        <v>43</v>
      </c>
      <c r="C22" s="2"/>
      <c r="D22" s="2"/>
      <c r="E22" s="2"/>
      <c r="F22" s="2"/>
      <c r="G22" s="2"/>
      <c r="H22" s="2"/>
      <c r="I22" s="2"/>
      <c r="J22" s="2"/>
    </row>
    <row r="24" spans="2:10" ht="16" x14ac:dyDescent="0.2">
      <c r="B24" s="1" t="s">
        <v>44</v>
      </c>
    </row>
  </sheetData>
  <mergeCells count="1">
    <mergeCell ref="B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E88D-8011-614B-8D8B-5F307734680E}">
  <dimension ref="A2:D29"/>
  <sheetViews>
    <sheetView tabSelected="1" zoomScaleNormal="100" workbookViewId="0">
      <selection activeCell="C12" sqref="C12"/>
    </sheetView>
  </sheetViews>
  <sheetFormatPr baseColWidth="10" defaultRowHeight="15" x14ac:dyDescent="0.2"/>
  <cols>
    <col min="1" max="1" width="30.33203125" customWidth="1"/>
    <col min="2" max="3" width="20.83203125" customWidth="1"/>
    <col min="4" max="4" width="87.33203125" customWidth="1"/>
  </cols>
  <sheetData>
    <row r="2" spans="1:4" s="6" customFormat="1" ht="26" x14ac:dyDescent="0.3">
      <c r="A2" s="18" t="s">
        <v>1</v>
      </c>
      <c r="B2" s="18"/>
      <c r="C2" s="18"/>
    </row>
    <row r="3" spans="1:4" ht="47" customHeight="1" x14ac:dyDescent="0.2">
      <c r="A3" s="4" t="s">
        <v>0</v>
      </c>
      <c r="B3" s="5" t="s">
        <v>2</v>
      </c>
      <c r="C3" s="5" t="s">
        <v>33</v>
      </c>
    </row>
    <row r="5" spans="1:4" ht="18" x14ac:dyDescent="0.2">
      <c r="A5" s="7" t="s">
        <v>13</v>
      </c>
    </row>
    <row r="6" spans="1:4" ht="18" x14ac:dyDescent="0.2">
      <c r="A6" s="8" t="s">
        <v>3</v>
      </c>
      <c r="D6" s="16" t="s">
        <v>47</v>
      </c>
    </row>
    <row r="7" spans="1:4" ht="18" x14ac:dyDescent="0.2">
      <c r="A7" s="2" t="s">
        <v>4</v>
      </c>
      <c r="B7" s="11">
        <f>(B24+B21)-(B12)</f>
        <v>4000000</v>
      </c>
      <c r="C7" s="11">
        <f>(B7)+('Income Statement'!B14)+('Income Statement'!B21)-(2500000)-(C8)</f>
        <v>1800000</v>
      </c>
      <c r="D7" s="15" t="s">
        <v>48</v>
      </c>
    </row>
    <row r="8" spans="1:4" ht="18" x14ac:dyDescent="0.2">
      <c r="A8" s="2" t="s">
        <v>15</v>
      </c>
      <c r="B8" s="11">
        <v>0</v>
      </c>
      <c r="C8" s="14">
        <f>(50*(300+100))</f>
        <v>20000</v>
      </c>
    </row>
    <row r="9" spans="1:4" ht="18" x14ac:dyDescent="0.2">
      <c r="A9" s="2" t="s">
        <v>5</v>
      </c>
      <c r="B9" s="11">
        <v>0</v>
      </c>
      <c r="C9" s="11"/>
    </row>
    <row r="10" spans="1:4" ht="18" x14ac:dyDescent="0.2">
      <c r="A10" s="2"/>
      <c r="B10" s="11"/>
      <c r="C10" s="11"/>
    </row>
    <row r="11" spans="1:4" ht="18" x14ac:dyDescent="0.2">
      <c r="A11" s="8" t="s">
        <v>6</v>
      </c>
      <c r="B11" s="11"/>
      <c r="C11" s="11"/>
    </row>
    <row r="12" spans="1:4" ht="18" x14ac:dyDescent="0.2">
      <c r="A12" s="2" t="s">
        <v>7</v>
      </c>
      <c r="B12" s="20">
        <v>0</v>
      </c>
      <c r="C12" s="21">
        <f>(2500000-'Income Statement'!B14)</f>
        <v>2100000</v>
      </c>
      <c r="D12" s="15" t="s">
        <v>49</v>
      </c>
    </row>
    <row r="13" spans="1:4" ht="18" x14ac:dyDescent="0.2">
      <c r="A13" s="2"/>
      <c r="B13" s="11"/>
      <c r="C13" s="11"/>
    </row>
    <row r="14" spans="1:4" ht="18" x14ac:dyDescent="0.2">
      <c r="A14" s="1" t="s">
        <v>11</v>
      </c>
      <c r="B14" s="11">
        <f>SUM(B7:B12)</f>
        <v>4000000</v>
      </c>
      <c r="C14" s="11">
        <f>SUM(C7:C12)</f>
        <v>3920000</v>
      </c>
    </row>
    <row r="15" spans="1:4" ht="18" x14ac:dyDescent="0.2">
      <c r="A15" s="2"/>
      <c r="B15" s="11"/>
      <c r="C15" s="11"/>
    </row>
    <row r="16" spans="1:4" ht="18" x14ac:dyDescent="0.2">
      <c r="A16" s="7" t="s">
        <v>14</v>
      </c>
      <c r="B16" s="11"/>
      <c r="C16" s="11"/>
    </row>
    <row r="17" spans="1:3" ht="18" x14ac:dyDescent="0.2">
      <c r="A17" s="8" t="s">
        <v>8</v>
      </c>
      <c r="B17" s="11"/>
      <c r="C17" s="11"/>
    </row>
    <row r="18" spans="1:3" ht="18" x14ac:dyDescent="0.2">
      <c r="A18" s="2" t="s">
        <v>16</v>
      </c>
      <c r="B18" s="11">
        <v>0</v>
      </c>
      <c r="C18" s="11"/>
    </row>
    <row r="19" spans="1:3" ht="18" x14ac:dyDescent="0.2">
      <c r="A19" s="2"/>
      <c r="B19" s="11"/>
      <c r="C19" s="11"/>
    </row>
    <row r="20" spans="1:3" ht="18" x14ac:dyDescent="0.2">
      <c r="A20" s="8" t="s">
        <v>9</v>
      </c>
      <c r="B20" s="11"/>
      <c r="C20" s="11"/>
    </row>
    <row r="21" spans="1:3" ht="18" x14ac:dyDescent="0.2">
      <c r="A21" s="2" t="s">
        <v>17</v>
      </c>
      <c r="B21" s="14">
        <v>2500000</v>
      </c>
      <c r="C21" s="11">
        <f>(B21)</f>
        <v>2500000</v>
      </c>
    </row>
    <row r="22" spans="1:3" ht="18" x14ac:dyDescent="0.2">
      <c r="A22" s="2"/>
      <c r="B22" s="11"/>
      <c r="C22" s="11"/>
    </row>
    <row r="23" spans="1:3" ht="18" x14ac:dyDescent="0.2">
      <c r="A23" s="8" t="s">
        <v>19</v>
      </c>
      <c r="B23" s="11"/>
      <c r="C23" s="11"/>
    </row>
    <row r="24" spans="1:3" ht="18" x14ac:dyDescent="0.2">
      <c r="A24" s="2" t="s">
        <v>18</v>
      </c>
      <c r="B24" s="14">
        <v>1500000</v>
      </c>
      <c r="C24" s="11">
        <f>(B24)</f>
        <v>1500000</v>
      </c>
    </row>
    <row r="25" spans="1:3" ht="18" x14ac:dyDescent="0.2">
      <c r="A25" s="2" t="s">
        <v>10</v>
      </c>
      <c r="B25" s="11">
        <v>0</v>
      </c>
      <c r="C25" s="11">
        <f>('Income Statement'!B21)</f>
        <v>-80000</v>
      </c>
    </row>
    <row r="26" spans="1:3" ht="18" x14ac:dyDescent="0.2">
      <c r="A26" s="2"/>
      <c r="B26" s="11"/>
      <c r="C26" s="11"/>
    </row>
    <row r="27" spans="1:3" ht="18" x14ac:dyDescent="0.2">
      <c r="A27" s="1" t="s">
        <v>12</v>
      </c>
      <c r="B27" s="11">
        <f>SUM(B18:B25)</f>
        <v>4000000</v>
      </c>
      <c r="C27" s="11">
        <f>SUM(C18:C25)</f>
        <v>3920000</v>
      </c>
    </row>
    <row r="29" spans="1:3" ht="18" x14ac:dyDescent="0.2">
      <c r="A29" s="12" t="s">
        <v>46</v>
      </c>
      <c r="B29" s="13">
        <f>(B14-B27)</f>
        <v>0</v>
      </c>
      <c r="C29" s="13">
        <f>(C14-C27)</f>
        <v>0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0D71-426F-AD4E-9BDD-59B5AE8CE75C}">
  <dimension ref="A2:D22"/>
  <sheetViews>
    <sheetView zoomScaleNormal="100" workbookViewId="0">
      <selection activeCell="B9" sqref="B9"/>
    </sheetView>
  </sheetViews>
  <sheetFormatPr baseColWidth="10" defaultRowHeight="15" x14ac:dyDescent="0.2"/>
  <cols>
    <col min="1" max="1" width="39.1640625" customWidth="1"/>
    <col min="2" max="2" width="22.33203125" customWidth="1"/>
    <col min="3" max="3" width="20.83203125" hidden="1" customWidth="1"/>
  </cols>
  <sheetData>
    <row r="2" spans="1:4" s="6" customFormat="1" ht="26" x14ac:dyDescent="0.3">
      <c r="A2" s="19" t="s">
        <v>1</v>
      </c>
      <c r="B2" s="19"/>
      <c r="C2" s="19"/>
    </row>
    <row r="3" spans="1:4" ht="47" customHeight="1" x14ac:dyDescent="0.2">
      <c r="A3" s="4" t="s">
        <v>20</v>
      </c>
      <c r="B3" s="5" t="s">
        <v>21</v>
      </c>
    </row>
    <row r="5" spans="1:4" ht="18" x14ac:dyDescent="0.2">
      <c r="A5" s="7" t="s">
        <v>22</v>
      </c>
      <c r="B5" s="14">
        <f>(450*3000)</f>
        <v>1350000</v>
      </c>
      <c r="C5" s="9"/>
      <c r="D5" s="9"/>
    </row>
    <row r="6" spans="1:4" ht="18" x14ac:dyDescent="0.2">
      <c r="A6" s="7"/>
    </row>
    <row r="7" spans="1:4" ht="18" x14ac:dyDescent="0.2">
      <c r="A7" s="2" t="s">
        <v>23</v>
      </c>
      <c r="B7" s="14">
        <f>(450*(300+100))</f>
        <v>180000</v>
      </c>
    </row>
    <row r="8" spans="1:4" ht="16" x14ac:dyDescent="0.2">
      <c r="A8" s="2"/>
    </row>
    <row r="9" spans="1:4" ht="18" x14ac:dyDescent="0.2">
      <c r="A9" s="7" t="s">
        <v>24</v>
      </c>
      <c r="B9" s="11">
        <f>(B5-B7)</f>
        <v>1170000</v>
      </c>
    </row>
    <row r="10" spans="1:4" ht="18" x14ac:dyDescent="0.2">
      <c r="A10" s="2"/>
      <c r="B10" s="11"/>
    </row>
    <row r="11" spans="1:4" ht="18" x14ac:dyDescent="0.2">
      <c r="A11" s="3" t="s">
        <v>25</v>
      </c>
      <c r="B11" s="11"/>
    </row>
    <row r="12" spans="1:4" ht="18" x14ac:dyDescent="0.2">
      <c r="A12" s="2" t="s">
        <v>26</v>
      </c>
      <c r="B12" s="14">
        <f>(30000*12)</f>
        <v>360000</v>
      </c>
    </row>
    <row r="13" spans="1:4" ht="18" x14ac:dyDescent="0.2">
      <c r="A13" s="2" t="s">
        <v>32</v>
      </c>
      <c r="B13" s="14">
        <f>(20000*12)</f>
        <v>240000</v>
      </c>
    </row>
    <row r="14" spans="1:4" ht="18" x14ac:dyDescent="0.2">
      <c r="A14" s="2" t="s">
        <v>27</v>
      </c>
      <c r="B14" s="14">
        <f>(2500000-500000)/5</f>
        <v>400000</v>
      </c>
    </row>
    <row r="15" spans="1:4" ht="18" x14ac:dyDescent="0.2">
      <c r="A15" s="2"/>
      <c r="B15" s="11"/>
    </row>
    <row r="16" spans="1:4" ht="18" x14ac:dyDescent="0.2">
      <c r="A16" s="7" t="s">
        <v>29</v>
      </c>
      <c r="B16" s="11">
        <f>B9-(SUM(B12:B14))</f>
        <v>170000</v>
      </c>
    </row>
    <row r="17" spans="1:2" ht="18" x14ac:dyDescent="0.2">
      <c r="A17" s="2"/>
      <c r="B17" s="11"/>
    </row>
    <row r="18" spans="1:2" ht="18" x14ac:dyDescent="0.2">
      <c r="A18" s="2" t="s">
        <v>31</v>
      </c>
      <c r="B18" s="14">
        <f>('Balance Sheet'!B21)*0.1</f>
        <v>250000</v>
      </c>
    </row>
    <row r="19" spans="1:2" ht="18" x14ac:dyDescent="0.2">
      <c r="A19" s="2" t="s">
        <v>30</v>
      </c>
      <c r="B19" s="11">
        <v>0</v>
      </c>
    </row>
    <row r="20" spans="1:2" ht="18" x14ac:dyDescent="0.2">
      <c r="A20" s="2"/>
      <c r="B20" s="11"/>
    </row>
    <row r="21" spans="1:2" ht="18" x14ac:dyDescent="0.2">
      <c r="A21" s="7" t="s">
        <v>28</v>
      </c>
      <c r="B21" s="11">
        <f>(B16-B18)</f>
        <v>-80000</v>
      </c>
    </row>
    <row r="22" spans="1:2" ht="16" x14ac:dyDescent="0.2">
      <c r="A22" s="2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SEPL (Company)</vt:lpstr>
      <vt:lpstr>Balance Sheet</vt:lpstr>
      <vt:lpstr>Income Statement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J. Burns</dc:creator>
  <cp:lastModifiedBy>Microsoft Office User</cp:lastModifiedBy>
  <dcterms:created xsi:type="dcterms:W3CDTF">2014-06-26T22:06:34Z</dcterms:created>
  <dcterms:modified xsi:type="dcterms:W3CDTF">2024-02-23T10:09:35Z</dcterms:modified>
</cp:coreProperties>
</file>