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hidePivotFieldList="1"/>
  <bookViews>
    <workbookView xWindow="638" yWindow="2475" windowWidth="17565" windowHeight="8880"/>
  </bookViews>
  <sheets>
    <sheet name="Brainstorm" sheetId="4" r:id="rId1"/>
    <sheet name="Vlookup Advanced" sheetId="2" r:id="rId2"/>
    <sheet name="Rank" sheetId="5" r:id="rId3"/>
  </sheets>
  <definedNames>
    <definedName name="_xlnm._FilterDatabase" localSheetId="0" hidden="1">Brainstorm!$F$13:$F$27</definedName>
    <definedName name="_xlnm.Criteria" localSheetId="0">Brainstorm!$F$13:$F$27</definedName>
    <definedName name="_xlnm.Extract" localSheetId="0">Brainstorm!$L$15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9" i="2" l="1"/>
  <c r="C30" i="2"/>
  <c r="C31" i="2"/>
  <c r="C32" i="2"/>
  <c r="C28" i="2"/>
  <c r="E7" i="4"/>
  <c r="D7" i="4"/>
  <c r="D17" i="2"/>
  <c r="D18" i="2"/>
  <c r="D19" i="2"/>
  <c r="D20" i="2"/>
  <c r="D21" i="2"/>
  <c r="D22" i="2"/>
  <c r="D16" i="2"/>
  <c r="C6" i="2"/>
  <c r="C7" i="2"/>
  <c r="C8" i="2"/>
  <c r="C9" i="2"/>
  <c r="C10" i="2"/>
  <c r="F14" i="4" l="1"/>
  <c r="I14" i="4" l="1"/>
  <c r="H14" i="4"/>
  <c r="D10" i="4"/>
  <c r="D11" i="4"/>
  <c r="E11" i="4" s="1"/>
  <c r="K8" i="5"/>
  <c r="K9" i="5"/>
  <c r="K10" i="5"/>
  <c r="K11" i="5"/>
  <c r="K12" i="5"/>
  <c r="K13" i="5"/>
  <c r="K14" i="5"/>
  <c r="K15" i="5"/>
  <c r="K16" i="5"/>
  <c r="K7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5" i="5"/>
  <c r="F15" i="4" l="1"/>
  <c r="I15" i="4" s="1"/>
  <c r="F16" i="4"/>
  <c r="I16" i="4" s="1"/>
  <c r="F17" i="4"/>
  <c r="F18" i="4"/>
  <c r="F19" i="4"/>
  <c r="F20" i="4"/>
  <c r="F21" i="4"/>
  <c r="F22" i="4"/>
  <c r="F23" i="4"/>
  <c r="I23" i="4" s="1"/>
  <c r="F24" i="4"/>
  <c r="I24" i="4" s="1"/>
  <c r="F25" i="4"/>
  <c r="F26" i="4"/>
  <c r="F27" i="4"/>
  <c r="H15" i="4"/>
  <c r="H16" i="4"/>
  <c r="H17" i="4"/>
  <c r="H18" i="4"/>
  <c r="H19" i="4"/>
  <c r="H20" i="4"/>
  <c r="H21" i="4"/>
  <c r="H22" i="4"/>
  <c r="H23" i="4"/>
  <c r="H24" i="4"/>
  <c r="H25" i="4"/>
  <c r="H26" i="4"/>
  <c r="I26" i="4" s="1"/>
  <c r="H27" i="4"/>
  <c r="I18" i="4" l="1"/>
  <c r="I22" i="4"/>
  <c r="I20" i="4"/>
  <c r="I27" i="4"/>
  <c r="I25" i="4"/>
  <c r="I17" i="4"/>
  <c r="I21" i="4"/>
  <c r="I19" i="4"/>
</calcChain>
</file>

<file path=xl/sharedStrings.xml><?xml version="1.0" encoding="utf-8"?>
<sst xmlns="http://schemas.openxmlformats.org/spreadsheetml/2006/main" count="159" uniqueCount="70">
  <si>
    <t>Turmeric tea</t>
  </si>
  <si>
    <t>Sobacha</t>
  </si>
  <si>
    <t>Skullcap</t>
  </si>
  <si>
    <t>Scorched rice</t>
  </si>
  <si>
    <t>Tulsi</t>
  </si>
  <si>
    <t>Chrysanthemum tea</t>
  </si>
  <si>
    <t>Thyme</t>
  </si>
  <si>
    <t>Artichoke tea</t>
  </si>
  <si>
    <t>Anise tea</t>
  </si>
  <si>
    <t>Partial Text Lookup: LEFT and SEARCH</t>
  </si>
  <si>
    <t>Product</t>
  </si>
  <si>
    <t>Units Sold</t>
  </si>
  <si>
    <t>Velo - 235</t>
  </si>
  <si>
    <t>Amarilla</t>
  </si>
  <si>
    <t>Paseo - 895</t>
  </si>
  <si>
    <t xml:space="preserve">Montana </t>
  </si>
  <si>
    <t>Amarilla - 145</t>
  </si>
  <si>
    <t>Paseo</t>
  </si>
  <si>
    <t>Montana - 125</t>
  </si>
  <si>
    <t>Velo</t>
  </si>
  <si>
    <t>VTT - 777</t>
  </si>
  <si>
    <t>Multiple Source Table Vlookup</t>
  </si>
  <si>
    <t xml:space="preserve"> Sales</t>
  </si>
  <si>
    <t>Disc%</t>
  </si>
  <si>
    <t>Montana</t>
  </si>
  <si>
    <t>Multiple Lookup Value</t>
  </si>
  <si>
    <t>Model no</t>
  </si>
  <si>
    <t xml:space="preserve">Q.1. Calculate Gross sales and Profit in the table. </t>
  </si>
  <si>
    <t>Q.2. Give dropdowns on Segment and Country, then Create formulas which calucalte Total sales and Total Profit based on the selection. If the combination doesn't exist, the result should be "NA".</t>
  </si>
  <si>
    <t>Q.3. Filter out Unique List of Products and their repsective 'MRP'. Result should look same as in the image</t>
  </si>
  <si>
    <t>Segment</t>
  </si>
  <si>
    <t>Country [dropdown]</t>
  </si>
  <si>
    <t>Total Sales</t>
  </si>
  <si>
    <t>Total types of Product</t>
  </si>
  <si>
    <t>Product Name</t>
  </si>
  <si>
    <t>Max MRP</t>
  </si>
  <si>
    <t>Min MRP</t>
  </si>
  <si>
    <t>Country</t>
  </si>
  <si>
    <t>Manufacturing Price</t>
  </si>
  <si>
    <t>Sale Price</t>
  </si>
  <si>
    <t>Gross Sales</t>
  </si>
  <si>
    <t>Profit</t>
  </si>
  <si>
    <t>Government</t>
  </si>
  <si>
    <t>Mexico</t>
  </si>
  <si>
    <t>United States of America</t>
  </si>
  <si>
    <t>Midmarket</t>
  </si>
  <si>
    <t>Canada</t>
  </si>
  <si>
    <t>France</t>
  </si>
  <si>
    <t>Channel Partners</t>
  </si>
  <si>
    <t>VTT</t>
  </si>
  <si>
    <t>Germany</t>
  </si>
  <si>
    <t>Enterprise</t>
  </si>
  <si>
    <t>Small Business</t>
  </si>
  <si>
    <t>Units</t>
  </si>
  <si>
    <t>Rank</t>
  </si>
  <si>
    <t>Give Rank as per Units ordered.</t>
  </si>
  <si>
    <t>Assign ranks to SRMs as their sales performance</t>
  </si>
  <si>
    <t>Rachel  Gomez</t>
  </si>
  <si>
    <t>Shari  Silva</t>
  </si>
  <si>
    <t>Colleen  Warren</t>
  </si>
  <si>
    <t>Cassandra  Franklin</t>
  </si>
  <si>
    <t>Eddie  Green</t>
  </si>
  <si>
    <t>Cecilia  Manning</t>
  </si>
  <si>
    <t>Don  Gonzales</t>
  </si>
  <si>
    <t>Tracy  Reed</t>
  </si>
  <si>
    <t>Bethany  Pena</t>
  </si>
  <si>
    <t>Dan  Peterson</t>
  </si>
  <si>
    <t>SRM</t>
  </si>
  <si>
    <t>Sales'000</t>
  </si>
  <si>
    <t># Unique List STEP = Data -&gt; Advanced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</si>
</sst>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0" borderId="0" xfId="0" applyFont="1"/>
    <xf numFmtId="0" fontId="1" fillId="3" borderId="1" xfId="0" applyFont="1" applyFill="1" applyBorder="1"/>
    <xf numFmtId="0" fontId="0" fillId="2" borderId="0" xfId="0" applyFill="1"/>
    <xf numFmtId="0" fontId="0" fillId="4" borderId="1" xfId="0" applyFill="1" applyBorder="1"/>
    <xf numFmtId="9" fontId="0" fillId="0" borderId="1" xfId="0" applyNumberFormat="1" applyBorder="1"/>
    <xf numFmtId="10" fontId="0" fillId="0" borderId="1" xfId="0" applyNumberFormat="1" applyBorder="1"/>
    <xf numFmtId="1" fontId="0" fillId="0" borderId="1" xfId="0" applyNumberFormat="1" applyBorder="1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9" fontId="0" fillId="0" borderId="0" xfId="0" applyNumberFormat="1"/>
    <xf numFmtId="10" fontId="0" fillId="0" borderId="0" xfId="0" applyNumberFormat="1"/>
    <xf numFmtId="10" fontId="0" fillId="4" borderId="0" xfId="0" applyNumberFormat="1" applyFill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83820</xdr:colOff>
      <xdr:row>4</xdr:row>
      <xdr:rowOff>0</xdr:rowOff>
    </xdr:from>
    <xdr:to>
      <xdr:col>11</xdr:col>
      <xdr:colOff>815509</xdr:colOff>
      <xdr:row>10</xdr:row>
      <xdr:rowOff>83926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1DEB1BD5-E9B9-40C1-8226-242848AF9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0560" y="838200"/>
          <a:ext cx="1950889" cy="12269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7"/>
  <sheetViews>
    <sheetView tabSelected="1" zoomScaleNormal="100" workbookViewId="0">
      <selection activeCell="F6" sqref="F6"/>
    </sheetView>
  </sheetViews>
  <sheetFormatPr defaultRowHeight="14.25" x14ac:dyDescent="0.45"/>
  <cols>
    <col min="2" max="2" width="14.86328125" bestFit="1" customWidth="1"/>
    <col min="3" max="3" width="21.53125" bestFit="1" customWidth="1"/>
    <col min="4" max="4" width="9.796875" bestFit="1" customWidth="1"/>
    <col min="5" max="5" width="19.19921875" bestFit="1" customWidth="1"/>
    <col min="6" max="6" width="17.53125" bestFit="1" customWidth="1"/>
    <col min="7" max="7" width="8.796875" bestFit="1" customWidth="1"/>
    <col min="8" max="8" width="10.1328125" bestFit="1" customWidth="1"/>
    <col min="12" max="12" width="17.53125" bestFit="1" customWidth="1"/>
    <col min="13" max="13" width="16.796875" bestFit="1" customWidth="1"/>
    <col min="14" max="22" width="7" bestFit="1" customWidth="1"/>
    <col min="23" max="25" width="8" bestFit="1" customWidth="1"/>
    <col min="26" max="26" width="10.796875" bestFit="1" customWidth="1"/>
  </cols>
  <sheetData>
    <row r="2" spans="2:12" ht="15.6" x14ac:dyDescent="0.3">
      <c r="B2" s="9" t="s">
        <v>27</v>
      </c>
    </row>
    <row r="3" spans="2:12" ht="18" x14ac:dyDescent="0.35">
      <c r="B3" s="9" t="s">
        <v>28</v>
      </c>
      <c r="G3" s="10"/>
    </row>
    <row r="4" spans="2:12" ht="18" x14ac:dyDescent="0.35">
      <c r="B4" s="9" t="s">
        <v>29</v>
      </c>
      <c r="G4" s="10"/>
    </row>
    <row r="5" spans="2:12" ht="18" x14ac:dyDescent="0.35">
      <c r="G5" s="10"/>
    </row>
    <row r="6" spans="2:12" ht="14.45" x14ac:dyDescent="0.3">
      <c r="B6" s="11" t="s">
        <v>30</v>
      </c>
      <c r="C6" s="11" t="s">
        <v>31</v>
      </c>
      <c r="D6" s="11" t="s">
        <v>32</v>
      </c>
      <c r="E6" s="11" t="s">
        <v>33</v>
      </c>
    </row>
    <row r="7" spans="2:12" ht="14.45" x14ac:dyDescent="0.3">
      <c r="B7" t="s">
        <v>45</v>
      </c>
      <c r="C7" t="s">
        <v>46</v>
      </c>
      <c r="D7" s="5">
        <f>IF(SUMIFS($H$14:$H$27,$C$14:$C$27,$C$7,$B$14:$B$27,$B$7)=0,"NA",SUMIFS($H$14:$H$27,$C$14:$C$27,$C$7,$B$14:$B$27,$B$7))</f>
        <v>1842400</v>
      </c>
      <c r="E7" s="15">
        <f>COUNTIFS(B13:B27,B7,C13:C27,C7)</f>
        <v>2</v>
      </c>
    </row>
    <row r="9" spans="2:12" ht="14.45" x14ac:dyDescent="0.3">
      <c r="C9" s="1"/>
      <c r="D9" s="1"/>
      <c r="E9" s="11" t="s">
        <v>34</v>
      </c>
    </row>
    <row r="10" spans="2:12" ht="14.45" x14ac:dyDescent="0.3">
      <c r="C10" s="11" t="s">
        <v>35</v>
      </c>
      <c r="D10" s="5">
        <f>MAX(F14:F27)</f>
        <v>260</v>
      </c>
      <c r="E10" s="15" t="s">
        <v>13</v>
      </c>
    </row>
    <row r="11" spans="2:12" ht="14.45" x14ac:dyDescent="0.3">
      <c r="C11" s="11" t="s">
        <v>36</v>
      </c>
      <c r="D11" s="5">
        <f>MIN(F14:F27)</f>
        <v>5</v>
      </c>
      <c r="E11" s="5" t="str">
        <f>VLOOKUP(D11,CHOOSE({1,2},$F$13:$F$27,$D$13:$D$27),2,FALSE)</f>
        <v>Montana</v>
      </c>
    </row>
    <row r="13" spans="2:12" ht="14.45" x14ac:dyDescent="0.3">
      <c r="B13" s="1" t="s">
        <v>30</v>
      </c>
      <c r="C13" s="1" t="s">
        <v>37</v>
      </c>
      <c r="D13" s="1" t="s">
        <v>10</v>
      </c>
      <c r="E13" s="1" t="s">
        <v>11</v>
      </c>
      <c r="F13" s="5" t="s">
        <v>38</v>
      </c>
      <c r="G13" s="1" t="s">
        <v>39</v>
      </c>
      <c r="H13" s="5" t="s">
        <v>40</v>
      </c>
      <c r="I13" s="5" t="s">
        <v>41</v>
      </c>
    </row>
    <row r="14" spans="2:12" ht="14.45" x14ac:dyDescent="0.3">
      <c r="B14" s="1" t="s">
        <v>42</v>
      </c>
      <c r="C14" s="1" t="s">
        <v>43</v>
      </c>
      <c r="D14" s="1" t="s">
        <v>17</v>
      </c>
      <c r="E14" s="1">
        <v>2851</v>
      </c>
      <c r="F14" s="5">
        <f>_xlfn.IFS(D14="Paseo",10,D14="Velo",120,D14="Amarilla",260,D14="Montana",5,D14="VTT",250)</f>
        <v>10</v>
      </c>
      <c r="G14" s="1">
        <v>350</v>
      </c>
      <c r="H14" s="5">
        <f>E14*G14</f>
        <v>997850</v>
      </c>
      <c r="I14" s="5">
        <f>H14-(E14*F14)</f>
        <v>969340</v>
      </c>
    </row>
    <row r="15" spans="2:12" ht="14.45" x14ac:dyDescent="0.3">
      <c r="B15" s="1" t="s">
        <v>42</v>
      </c>
      <c r="C15" s="1" t="s">
        <v>44</v>
      </c>
      <c r="D15" s="1" t="s">
        <v>17</v>
      </c>
      <c r="E15" s="1">
        <v>3495</v>
      </c>
      <c r="F15" s="5">
        <f t="shared" ref="F15:F27" si="0">_xlfn.IFS(D15="Paseo",10,D15="Velo",120,D15="Amarilla",260,D15="Montana",5,D15="VTT",250)</f>
        <v>10</v>
      </c>
      <c r="G15" s="1">
        <v>300</v>
      </c>
      <c r="H15" s="5">
        <f t="shared" ref="H15:H27" si="1">E15*G15</f>
        <v>1048500</v>
      </c>
      <c r="I15" s="5">
        <f t="shared" ref="I15:I27" si="2">H15-(E15*F15)</f>
        <v>1013550</v>
      </c>
      <c r="K15" s="5" t="s">
        <v>10</v>
      </c>
      <c r="L15" s="5" t="s">
        <v>38</v>
      </c>
    </row>
    <row r="16" spans="2:12" ht="14.45" x14ac:dyDescent="0.3">
      <c r="B16" s="1" t="s">
        <v>45</v>
      </c>
      <c r="C16" s="1" t="s">
        <v>46</v>
      </c>
      <c r="D16" s="1" t="s">
        <v>17</v>
      </c>
      <c r="E16" s="1">
        <v>2632</v>
      </c>
      <c r="F16" s="5">
        <f t="shared" si="0"/>
        <v>10</v>
      </c>
      <c r="G16" s="1">
        <v>350</v>
      </c>
      <c r="H16" s="5">
        <f t="shared" si="1"/>
        <v>921200</v>
      </c>
      <c r="I16" s="5">
        <f t="shared" si="2"/>
        <v>894880</v>
      </c>
      <c r="K16" s="5" t="s">
        <v>17</v>
      </c>
      <c r="L16" s="5">
        <v>10</v>
      </c>
    </row>
    <row r="17" spans="2:12" ht="14.45" x14ac:dyDescent="0.3">
      <c r="B17" s="1" t="s">
        <v>45</v>
      </c>
      <c r="C17" s="1" t="s">
        <v>46</v>
      </c>
      <c r="D17" s="1" t="s">
        <v>19</v>
      </c>
      <c r="E17" s="1">
        <v>2632</v>
      </c>
      <c r="F17" s="5">
        <f t="shared" si="0"/>
        <v>120</v>
      </c>
      <c r="G17" s="1">
        <v>350</v>
      </c>
      <c r="H17" s="5">
        <f t="shared" si="1"/>
        <v>921200</v>
      </c>
      <c r="I17" s="5">
        <f t="shared" si="2"/>
        <v>605360</v>
      </c>
      <c r="K17" s="5" t="s">
        <v>19</v>
      </c>
      <c r="L17" s="5">
        <v>120</v>
      </c>
    </row>
    <row r="18" spans="2:12" ht="14.45" x14ac:dyDescent="0.3">
      <c r="B18" s="1" t="s">
        <v>45</v>
      </c>
      <c r="C18" s="1" t="s">
        <v>44</v>
      </c>
      <c r="D18" s="1" t="s">
        <v>19</v>
      </c>
      <c r="E18" s="1">
        <v>2574</v>
      </c>
      <c r="F18" s="5">
        <f t="shared" si="0"/>
        <v>120</v>
      </c>
      <c r="G18" s="1">
        <v>300</v>
      </c>
      <c r="H18" s="5">
        <f t="shared" si="1"/>
        <v>772200</v>
      </c>
      <c r="I18" s="5">
        <f t="shared" si="2"/>
        <v>463320</v>
      </c>
      <c r="K18" s="5" t="s">
        <v>13</v>
      </c>
      <c r="L18" s="5">
        <v>260</v>
      </c>
    </row>
    <row r="19" spans="2:12" ht="14.45" x14ac:dyDescent="0.3">
      <c r="B19" s="1" t="s">
        <v>42</v>
      </c>
      <c r="C19" s="1" t="s">
        <v>43</v>
      </c>
      <c r="D19" s="1" t="s">
        <v>17</v>
      </c>
      <c r="E19" s="1">
        <v>2151</v>
      </c>
      <c r="F19" s="5">
        <f t="shared" si="0"/>
        <v>10</v>
      </c>
      <c r="G19" s="1">
        <v>350</v>
      </c>
      <c r="H19" s="5">
        <f t="shared" si="1"/>
        <v>752850</v>
      </c>
      <c r="I19" s="5">
        <f t="shared" si="2"/>
        <v>731340</v>
      </c>
      <c r="K19" s="5" t="s">
        <v>24</v>
      </c>
      <c r="L19" s="5">
        <v>5</v>
      </c>
    </row>
    <row r="20" spans="2:12" ht="14.45" x14ac:dyDescent="0.3">
      <c r="B20" s="1" t="s">
        <v>45</v>
      </c>
      <c r="C20" s="1" t="s">
        <v>47</v>
      </c>
      <c r="D20" s="1" t="s">
        <v>13</v>
      </c>
      <c r="E20" s="1">
        <v>2475</v>
      </c>
      <c r="F20" s="5">
        <f t="shared" si="0"/>
        <v>260</v>
      </c>
      <c r="G20" s="1">
        <v>300</v>
      </c>
      <c r="H20" s="5">
        <f t="shared" si="1"/>
        <v>742500</v>
      </c>
      <c r="I20" s="5">
        <f t="shared" si="2"/>
        <v>99000</v>
      </c>
      <c r="K20" s="5" t="s">
        <v>49</v>
      </c>
      <c r="L20" s="5">
        <v>250</v>
      </c>
    </row>
    <row r="21" spans="2:12" ht="14.45" x14ac:dyDescent="0.3">
      <c r="B21" s="1" t="s">
        <v>48</v>
      </c>
      <c r="C21" s="1" t="s">
        <v>46</v>
      </c>
      <c r="D21" s="1" t="s">
        <v>24</v>
      </c>
      <c r="E21" s="1">
        <v>2227.5</v>
      </c>
      <c r="F21" s="5">
        <f t="shared" si="0"/>
        <v>5</v>
      </c>
      <c r="G21" s="1">
        <v>350</v>
      </c>
      <c r="H21" s="5">
        <f t="shared" si="1"/>
        <v>779625</v>
      </c>
      <c r="I21" s="5">
        <f t="shared" si="2"/>
        <v>768487.5</v>
      </c>
    </row>
    <row r="22" spans="2:12" ht="14.45" x14ac:dyDescent="0.3">
      <c r="B22" s="1" t="s">
        <v>42</v>
      </c>
      <c r="C22" s="1" t="s">
        <v>44</v>
      </c>
      <c r="D22" s="1" t="s">
        <v>49</v>
      </c>
      <c r="E22" s="1">
        <v>2541</v>
      </c>
      <c r="F22" s="5">
        <f t="shared" si="0"/>
        <v>250</v>
      </c>
      <c r="G22" s="1">
        <v>300</v>
      </c>
      <c r="H22" s="5">
        <f t="shared" si="1"/>
        <v>762300</v>
      </c>
      <c r="I22" s="5">
        <f t="shared" si="2"/>
        <v>127050</v>
      </c>
      <c r="K22" t="s">
        <v>69</v>
      </c>
    </row>
    <row r="23" spans="2:12" ht="14.45" x14ac:dyDescent="0.3">
      <c r="B23" s="1" t="s">
        <v>48</v>
      </c>
      <c r="C23" s="1" t="s">
        <v>50</v>
      </c>
      <c r="D23" s="1" t="s">
        <v>19</v>
      </c>
      <c r="E23" s="1">
        <v>2536</v>
      </c>
      <c r="F23" s="5">
        <f t="shared" si="0"/>
        <v>120</v>
      </c>
      <c r="G23" s="1">
        <v>300</v>
      </c>
      <c r="H23" s="5">
        <f t="shared" si="1"/>
        <v>760800</v>
      </c>
      <c r="I23" s="5">
        <f t="shared" si="2"/>
        <v>456480</v>
      </c>
    </row>
    <row r="24" spans="2:12" ht="14.45" x14ac:dyDescent="0.3">
      <c r="B24" s="1" t="s">
        <v>45</v>
      </c>
      <c r="C24" s="1" t="s">
        <v>44</v>
      </c>
      <c r="D24" s="1" t="s">
        <v>17</v>
      </c>
      <c r="E24" s="1">
        <v>2007</v>
      </c>
      <c r="F24" s="5">
        <f t="shared" si="0"/>
        <v>10</v>
      </c>
      <c r="G24" s="1">
        <v>350</v>
      </c>
      <c r="H24" s="5">
        <f t="shared" si="1"/>
        <v>702450</v>
      </c>
      <c r="I24" s="5">
        <f t="shared" si="2"/>
        <v>682380</v>
      </c>
    </row>
    <row r="25" spans="2:12" ht="14.45" x14ac:dyDescent="0.3">
      <c r="B25" s="1" t="s">
        <v>51</v>
      </c>
      <c r="C25" s="1" t="s">
        <v>44</v>
      </c>
      <c r="D25" s="1" t="s">
        <v>19</v>
      </c>
      <c r="E25" s="1">
        <v>2460</v>
      </c>
      <c r="F25" s="5">
        <f t="shared" si="0"/>
        <v>120</v>
      </c>
      <c r="G25" s="1">
        <v>300</v>
      </c>
      <c r="H25" s="5">
        <f t="shared" si="1"/>
        <v>738000</v>
      </c>
      <c r="I25" s="5">
        <f t="shared" si="2"/>
        <v>442800</v>
      </c>
    </row>
    <row r="26" spans="2:12" ht="14.45" x14ac:dyDescent="0.3">
      <c r="B26" s="1" t="s">
        <v>52</v>
      </c>
      <c r="C26" s="1" t="s">
        <v>46</v>
      </c>
      <c r="D26" s="1" t="s">
        <v>24</v>
      </c>
      <c r="E26" s="1">
        <v>3802.5</v>
      </c>
      <c r="F26" s="5">
        <f t="shared" si="0"/>
        <v>5</v>
      </c>
      <c r="G26" s="1">
        <v>300</v>
      </c>
      <c r="H26" s="5">
        <f t="shared" si="1"/>
        <v>1140750</v>
      </c>
      <c r="I26" s="5">
        <f t="shared" si="2"/>
        <v>1121737.5</v>
      </c>
    </row>
    <row r="27" spans="2:12" ht="14.45" x14ac:dyDescent="0.3">
      <c r="B27" s="1" t="s">
        <v>42</v>
      </c>
      <c r="C27" s="1" t="s">
        <v>46</v>
      </c>
      <c r="D27" s="1" t="s">
        <v>19</v>
      </c>
      <c r="E27" s="1">
        <v>3793.5</v>
      </c>
      <c r="F27" s="5">
        <f t="shared" si="0"/>
        <v>120</v>
      </c>
      <c r="G27" s="1">
        <v>300</v>
      </c>
      <c r="H27" s="5">
        <f t="shared" si="1"/>
        <v>1138050</v>
      </c>
      <c r="I27" s="5">
        <f t="shared" si="2"/>
        <v>682830</v>
      </c>
    </row>
  </sheetData>
  <dataValidations count="2">
    <dataValidation type="list" allowBlank="1" showInputMessage="1" showErrorMessage="1" sqref="B7">
      <formula1>$B$13:$B$27</formula1>
    </dataValidation>
    <dataValidation type="list" allowBlank="1" showInputMessage="1" showErrorMessage="1" sqref="C7">
      <formula1>$C$14:$C$27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7"/>
  <sheetViews>
    <sheetView workbookViewId="0">
      <selection activeCell="H17" sqref="H17"/>
    </sheetView>
  </sheetViews>
  <sheetFormatPr defaultRowHeight="14.25" x14ac:dyDescent="0.45"/>
  <cols>
    <col min="2" max="2" width="33.19921875" bestFit="1" customWidth="1"/>
    <col min="3" max="3" width="9.1328125" bestFit="1" customWidth="1"/>
    <col min="6" max="6" width="9.6640625" bestFit="1" customWidth="1"/>
    <col min="7" max="7" width="9.46484375" bestFit="1" customWidth="1"/>
  </cols>
  <sheetData>
    <row r="1" spans="2:19" x14ac:dyDescent="0.3">
      <c r="K1" s="1"/>
    </row>
    <row r="3" spans="2:19" x14ac:dyDescent="0.3">
      <c r="B3" s="2" t="s">
        <v>9</v>
      </c>
    </row>
    <row r="4" spans="2:19" x14ac:dyDescent="0.3">
      <c r="B4" s="2"/>
    </row>
    <row r="5" spans="2:19" x14ac:dyDescent="0.3">
      <c r="B5" s="3" t="s">
        <v>10</v>
      </c>
      <c r="C5" s="3" t="s">
        <v>11</v>
      </c>
      <c r="F5" s="3" t="s">
        <v>10</v>
      </c>
      <c r="G5" s="3" t="s">
        <v>11</v>
      </c>
    </row>
    <row r="6" spans="2:19" x14ac:dyDescent="0.3">
      <c r="B6" s="1" t="s">
        <v>12</v>
      </c>
      <c r="C6" s="5">
        <f>VLOOKUP(LEFT(B6,SEARCH(" ",B6)-1),$F$5:$G$10,2,FALSE)</f>
        <v>2574</v>
      </c>
      <c r="F6" s="1" t="s">
        <v>13</v>
      </c>
      <c r="G6" s="1">
        <v>2475</v>
      </c>
    </row>
    <row r="7" spans="2:19" x14ac:dyDescent="0.3">
      <c r="B7" s="1" t="s">
        <v>14</v>
      </c>
      <c r="C7" s="5">
        <f t="shared" ref="C7:C10" si="0">VLOOKUP(LEFT(B7,SEARCH(" ",B7)-1),$F$5:$G$10,2,FALSE)</f>
        <v>2151</v>
      </c>
      <c r="F7" s="1" t="s">
        <v>24</v>
      </c>
      <c r="G7" s="1">
        <v>2227.5</v>
      </c>
    </row>
    <row r="8" spans="2:19" x14ac:dyDescent="0.3">
      <c r="B8" s="1" t="s">
        <v>16</v>
      </c>
      <c r="C8" s="5">
        <f t="shared" si="0"/>
        <v>2475</v>
      </c>
      <c r="F8" s="1" t="s">
        <v>17</v>
      </c>
      <c r="G8" s="1">
        <v>2151</v>
      </c>
    </row>
    <row r="9" spans="2:19" x14ac:dyDescent="0.3">
      <c r="B9" s="1" t="s">
        <v>18</v>
      </c>
      <c r="C9" s="5">
        <f t="shared" si="0"/>
        <v>2227.5</v>
      </c>
      <c r="F9" s="1" t="s">
        <v>19</v>
      </c>
      <c r="G9" s="1">
        <v>2574</v>
      </c>
    </row>
    <row r="10" spans="2:19" x14ac:dyDescent="0.3">
      <c r="B10" s="1" t="s">
        <v>20</v>
      </c>
      <c r="C10" s="5">
        <f t="shared" si="0"/>
        <v>2541</v>
      </c>
      <c r="F10" s="1" t="s">
        <v>49</v>
      </c>
      <c r="G10" s="1">
        <v>2541</v>
      </c>
    </row>
    <row r="12" spans="2:19" s="4" customFormat="1" x14ac:dyDescent="0.3"/>
    <row r="13" spans="2:19" x14ac:dyDescent="0.3">
      <c r="B13" s="2" t="s">
        <v>21</v>
      </c>
    </row>
    <row r="14" spans="2:19" x14ac:dyDescent="0.3">
      <c r="F14" s="3" t="s">
        <v>17</v>
      </c>
      <c r="G14" s="3"/>
      <c r="I14" s="3" t="s">
        <v>13</v>
      </c>
      <c r="J14" s="3"/>
      <c r="L14" s="3" t="s">
        <v>15</v>
      </c>
      <c r="M14" s="3"/>
      <c r="P14" s="2"/>
      <c r="Q14" s="2"/>
      <c r="R14" s="2"/>
      <c r="S14" s="2"/>
    </row>
    <row r="15" spans="2:19" x14ac:dyDescent="0.3">
      <c r="B15" s="3" t="s">
        <v>10</v>
      </c>
      <c r="C15" s="3" t="s">
        <v>22</v>
      </c>
      <c r="D15" s="3" t="s">
        <v>23</v>
      </c>
      <c r="F15" s="3" t="s">
        <v>22</v>
      </c>
      <c r="G15" s="3" t="s">
        <v>23</v>
      </c>
      <c r="I15" s="3" t="s">
        <v>22</v>
      </c>
      <c r="J15" s="3" t="s">
        <v>23</v>
      </c>
      <c r="L15" s="3" t="s">
        <v>22</v>
      </c>
      <c r="M15" s="3" t="s">
        <v>23</v>
      </c>
      <c r="Q15" s="12"/>
      <c r="R15" s="13"/>
      <c r="S15" s="13"/>
    </row>
    <row r="16" spans="2:19" x14ac:dyDescent="0.3">
      <c r="B16" s="1" t="s">
        <v>17</v>
      </c>
      <c r="C16" s="1">
        <v>1655.08</v>
      </c>
      <c r="D16" s="14">
        <f>(IF(B16="Paseo",VLOOKUP(C16,$F$15:$G$20,2,TRUE),IF(B16="Amarilla",VLOOKUP(C16,$I$15:$J$20,2,TRUE),VLOOKUP(C16,$L$15:$M$20,2,TRUE))))</f>
        <v>0.125</v>
      </c>
      <c r="F16" s="1">
        <v>0</v>
      </c>
      <c r="G16" s="6">
        <v>0.05</v>
      </c>
      <c r="I16" s="1">
        <v>0</v>
      </c>
      <c r="J16" s="7">
        <v>2.5000000000000001E-2</v>
      </c>
      <c r="L16" s="1">
        <v>0</v>
      </c>
      <c r="M16" s="7">
        <v>1.4999999999999999E-2</v>
      </c>
      <c r="Q16" s="13"/>
      <c r="R16" s="12"/>
      <c r="S16" s="12"/>
    </row>
    <row r="17" spans="2:19" x14ac:dyDescent="0.3">
      <c r="B17" s="1" t="s">
        <v>13</v>
      </c>
      <c r="C17" s="1">
        <v>1822.59</v>
      </c>
      <c r="D17" s="14">
        <f t="shared" ref="D17:D22" si="1">(IF(B17="Paseo",VLOOKUP(C17,$F$15:$G$20,2,TRUE),IF(B17="Amarilla",VLOOKUP(C17,$I$15:$J$20,2,TRUE),VLOOKUP(C17,$L$15:$M$20,2,TRUE))))</f>
        <v>7.0000000000000007E-2</v>
      </c>
      <c r="F17" s="1">
        <v>500</v>
      </c>
      <c r="G17" s="7">
        <v>7.4999999999999997E-2</v>
      </c>
      <c r="I17" s="1">
        <v>500</v>
      </c>
      <c r="J17" s="6">
        <v>0.04</v>
      </c>
      <c r="L17" s="1">
        <v>500</v>
      </c>
      <c r="M17" s="6">
        <v>0.03</v>
      </c>
      <c r="Q17" s="12"/>
      <c r="R17" s="13"/>
      <c r="S17" s="13"/>
    </row>
    <row r="18" spans="2:19" x14ac:dyDescent="0.3">
      <c r="B18" s="1" t="s">
        <v>13</v>
      </c>
      <c r="C18" s="1">
        <v>1730.54</v>
      </c>
      <c r="D18" s="14">
        <f t="shared" si="1"/>
        <v>7.0000000000000007E-2</v>
      </c>
      <c r="F18" s="1">
        <v>1000</v>
      </c>
      <c r="G18" s="6">
        <v>0.1</v>
      </c>
      <c r="I18" s="1">
        <v>1000</v>
      </c>
      <c r="J18" s="7">
        <v>5.5E-2</v>
      </c>
      <c r="L18" s="1">
        <v>1000</v>
      </c>
      <c r="M18" s="7">
        <v>5.5E-2</v>
      </c>
      <c r="Q18" s="13"/>
      <c r="R18" s="12"/>
      <c r="S18" s="13"/>
    </row>
    <row r="19" spans="2:19" x14ac:dyDescent="0.3">
      <c r="B19" s="1" t="s">
        <v>15</v>
      </c>
      <c r="C19" s="1">
        <v>1685.6</v>
      </c>
      <c r="D19" s="14">
        <f t="shared" si="1"/>
        <v>7.0000000000000007E-2</v>
      </c>
      <c r="F19" s="1">
        <v>1500</v>
      </c>
      <c r="G19" s="7">
        <v>0.125</v>
      </c>
      <c r="I19" s="1">
        <v>1500</v>
      </c>
      <c r="J19" s="6">
        <v>7.0000000000000007E-2</v>
      </c>
      <c r="L19" s="1">
        <v>1500</v>
      </c>
      <c r="M19" s="7">
        <v>7.0000000000000007E-2</v>
      </c>
      <c r="Q19" s="12"/>
      <c r="R19" s="13"/>
      <c r="S19" s="12"/>
    </row>
    <row r="20" spans="2:19" x14ac:dyDescent="0.3">
      <c r="B20" s="1" t="s">
        <v>17</v>
      </c>
      <c r="C20" s="1">
        <v>1685.6</v>
      </c>
      <c r="D20" s="14">
        <f t="shared" si="1"/>
        <v>0.125</v>
      </c>
      <c r="F20" s="1">
        <v>2000</v>
      </c>
      <c r="G20" s="6">
        <v>0.15</v>
      </c>
      <c r="I20" s="1">
        <v>2000</v>
      </c>
      <c r="J20" s="7">
        <v>8.5000000000000006E-2</v>
      </c>
      <c r="L20" s="1">
        <v>2000</v>
      </c>
      <c r="M20" s="6">
        <v>9.3333333333333296E-2</v>
      </c>
    </row>
    <row r="21" spans="2:19" x14ac:dyDescent="0.3">
      <c r="B21" s="1" t="s">
        <v>24</v>
      </c>
      <c r="C21" s="1">
        <v>1763.8600000000001</v>
      </c>
      <c r="D21" s="14">
        <f t="shared" si="1"/>
        <v>7.0000000000000007E-2</v>
      </c>
    </row>
    <row r="22" spans="2:19" x14ac:dyDescent="0.3">
      <c r="B22" s="1" t="s">
        <v>17</v>
      </c>
      <c r="C22" s="1">
        <v>2293.1999999999998</v>
      </c>
      <c r="D22" s="14">
        <f t="shared" si="1"/>
        <v>0.15</v>
      </c>
    </row>
    <row r="24" spans="2:19" s="4" customFormat="1" x14ac:dyDescent="0.3"/>
    <row r="25" spans="2:19" x14ac:dyDescent="0.3">
      <c r="B25" s="2" t="s">
        <v>25</v>
      </c>
    </row>
    <row r="26" spans="2:19" x14ac:dyDescent="0.3">
      <c r="C26" s="1"/>
    </row>
    <row r="27" spans="2:19" x14ac:dyDescent="0.3">
      <c r="B27" s="3" t="s">
        <v>10</v>
      </c>
      <c r="C27" s="3" t="s">
        <v>11</v>
      </c>
      <c r="F27" s="3" t="s">
        <v>10</v>
      </c>
      <c r="G27" s="3" t="s">
        <v>26</v>
      </c>
      <c r="H27" s="3" t="s">
        <v>11</v>
      </c>
    </row>
    <row r="28" spans="2:19" x14ac:dyDescent="0.3">
      <c r="B28" s="1" t="s">
        <v>12</v>
      </c>
      <c r="C28" s="15">
        <f>VLOOKUP(VLOOKUP(LEFT($B28,SEARCH(" ",$B28)-1),CHOOSE({1,2},$F$27:$F$37,$G$27:$G$37),2,FALSE),$G$27:$H$37,2,FALSE)</f>
        <v>2574</v>
      </c>
      <c r="F28" s="1" t="s">
        <v>17</v>
      </c>
      <c r="G28" s="8">
        <v>895</v>
      </c>
      <c r="H28" s="1">
        <v>2151</v>
      </c>
    </row>
    <row r="29" spans="2:19" x14ac:dyDescent="0.3">
      <c r="B29" s="1" t="s">
        <v>14</v>
      </c>
      <c r="C29" s="15">
        <f>VLOOKUP(VLOOKUP(LEFT($B29,SEARCH(" ",$B29)-1),CHOOSE({1,2},$F$27:$F$37,$G$27:$G$37),2,FALSE),$G$27:$H$37,2,FALSE)</f>
        <v>2151</v>
      </c>
      <c r="F29" s="1" t="s">
        <v>15</v>
      </c>
      <c r="G29" s="8">
        <v>125</v>
      </c>
      <c r="H29" s="1">
        <v>2227.5</v>
      </c>
    </row>
    <row r="30" spans="2:19" x14ac:dyDescent="0.3">
      <c r="B30" s="1" t="s">
        <v>16</v>
      </c>
      <c r="C30" s="15">
        <f>VLOOKUP(VLOOKUP(LEFT($B30,SEARCH(" ",$B30)-1),CHOOSE({1,2},$F$27:$F$37,$G$27:$G$37),2,FALSE),$G$27:$H$37,2,FALSE)</f>
        <v>2475</v>
      </c>
      <c r="F30" s="1" t="s">
        <v>13</v>
      </c>
      <c r="G30" s="8">
        <v>145</v>
      </c>
      <c r="H30" s="1">
        <v>2475</v>
      </c>
    </row>
    <row r="31" spans="2:19" x14ac:dyDescent="0.3">
      <c r="B31" s="1" t="s">
        <v>18</v>
      </c>
      <c r="C31" s="15">
        <f>VLOOKUP(VLOOKUP(LEFT($B31,SEARCH(" ",$B31)-1),CHOOSE({1,2},$F$27:$F$37,$G$27:$G$37),2,FALSE),$G$27:$H$37,2,FALSE)</f>
        <v>2537.25</v>
      </c>
      <c r="F31" s="1" t="s">
        <v>24</v>
      </c>
      <c r="G31" s="8">
        <v>848</v>
      </c>
      <c r="H31" s="8">
        <v>2537.25</v>
      </c>
    </row>
    <row r="32" spans="2:19" x14ac:dyDescent="0.3">
      <c r="B32" s="1" t="s">
        <v>20</v>
      </c>
      <c r="C32" s="15">
        <f>VLOOKUP(VLOOKUP(LEFT($B32,SEARCH(" ",$B32)-1),CHOOSE({1,2},$F$27:$F$37,$G$27:$G$37),2,FALSE),$G$27:$H$37,2,FALSE)</f>
        <v>2541</v>
      </c>
      <c r="F32" s="1" t="s">
        <v>49</v>
      </c>
      <c r="G32" s="8">
        <v>777</v>
      </c>
      <c r="H32" s="1">
        <v>2541</v>
      </c>
    </row>
    <row r="33" spans="6:8" x14ac:dyDescent="0.3">
      <c r="F33" s="1" t="s">
        <v>19</v>
      </c>
      <c r="G33" s="8">
        <v>235</v>
      </c>
      <c r="H33" s="1">
        <v>2574</v>
      </c>
    </row>
    <row r="34" spans="6:8" x14ac:dyDescent="0.3">
      <c r="F34" s="1" t="s">
        <v>17</v>
      </c>
      <c r="G34" s="8">
        <v>985</v>
      </c>
      <c r="H34" s="8">
        <v>2585.1</v>
      </c>
    </row>
    <row r="35" spans="6:8" x14ac:dyDescent="0.3">
      <c r="F35" s="1" t="s">
        <v>19</v>
      </c>
      <c r="G35" s="8">
        <v>1122</v>
      </c>
      <c r="H35" s="8">
        <v>2632.95</v>
      </c>
    </row>
    <row r="36" spans="6:8" x14ac:dyDescent="0.3">
      <c r="F36" s="1" t="s">
        <v>49</v>
      </c>
      <c r="G36" s="8">
        <v>1260</v>
      </c>
      <c r="H36" s="8">
        <v>2680.8</v>
      </c>
    </row>
    <row r="37" spans="6:8" x14ac:dyDescent="0.3">
      <c r="F37" s="1" t="s">
        <v>13</v>
      </c>
      <c r="G37" s="8">
        <v>1397</v>
      </c>
      <c r="H37" s="8">
        <v>2728.65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8"/>
  <sheetViews>
    <sheetView workbookViewId="0">
      <selection activeCell="E30" sqref="E30"/>
    </sheetView>
  </sheetViews>
  <sheetFormatPr defaultRowHeight="14.25" x14ac:dyDescent="0.45"/>
  <cols>
    <col min="2" max="2" width="17.53125" bestFit="1" customWidth="1"/>
    <col min="9" max="9" width="16.6640625" customWidth="1"/>
  </cols>
  <sheetData>
    <row r="2" spans="2:11" ht="14.45" x14ac:dyDescent="0.3">
      <c r="B2" t="s">
        <v>55</v>
      </c>
      <c r="I2" t="s">
        <v>56</v>
      </c>
    </row>
    <row r="4" spans="2:11" ht="14.45" x14ac:dyDescent="0.3">
      <c r="B4" s="11" t="s">
        <v>10</v>
      </c>
      <c r="C4" s="11" t="s">
        <v>53</v>
      </c>
      <c r="D4" s="11" t="s">
        <v>54</v>
      </c>
    </row>
    <row r="5" spans="2:11" x14ac:dyDescent="0.45">
      <c r="B5" s="1" t="s">
        <v>8</v>
      </c>
      <c r="C5" s="1">
        <v>2851</v>
      </c>
      <c r="D5" s="1">
        <f>RANK(C5,$C$5:$C$18,0)</f>
        <v>4</v>
      </c>
    </row>
    <row r="6" spans="2:11" x14ac:dyDescent="0.45">
      <c r="B6" s="1" t="s">
        <v>7</v>
      </c>
      <c r="C6" s="1">
        <v>3495</v>
      </c>
      <c r="D6" s="1">
        <f t="shared" ref="D6:D18" si="0">RANK(C6,$C$5:$C$18,0)</f>
        <v>3</v>
      </c>
      <c r="I6" s="11" t="s">
        <v>67</v>
      </c>
      <c r="J6" s="11" t="s">
        <v>68</v>
      </c>
      <c r="K6" s="11" t="s">
        <v>54</v>
      </c>
    </row>
    <row r="7" spans="2:11" ht="14.45" x14ac:dyDescent="0.3">
      <c r="B7" s="1" t="s">
        <v>17</v>
      </c>
      <c r="C7" s="1">
        <v>2632</v>
      </c>
      <c r="D7" s="1">
        <f t="shared" si="0"/>
        <v>6</v>
      </c>
      <c r="I7" s="1" t="s">
        <v>57</v>
      </c>
      <c r="J7" s="1">
        <v>1538</v>
      </c>
      <c r="K7" s="1">
        <f>RANK(J7,$J$7:$J$16,0)</f>
        <v>10</v>
      </c>
    </row>
    <row r="8" spans="2:11" ht="14.45" x14ac:dyDescent="0.3">
      <c r="B8" s="1" t="s">
        <v>19</v>
      </c>
      <c r="C8" s="1">
        <v>2633</v>
      </c>
      <c r="D8" s="1">
        <f t="shared" si="0"/>
        <v>5</v>
      </c>
      <c r="I8" s="1" t="s">
        <v>58</v>
      </c>
      <c r="J8" s="1">
        <v>6602</v>
      </c>
      <c r="K8" s="1">
        <f t="shared" ref="K8:K16" si="1">RANK(J8,$J$7:$J$16,0)</f>
        <v>1</v>
      </c>
    </row>
    <row r="9" spans="2:11" ht="14.45" x14ac:dyDescent="0.3">
      <c r="B9" s="1" t="s">
        <v>5</v>
      </c>
      <c r="C9" s="1">
        <v>2574</v>
      </c>
      <c r="D9" s="1">
        <f t="shared" si="0"/>
        <v>7</v>
      </c>
      <c r="I9" s="1" t="s">
        <v>59</v>
      </c>
      <c r="J9" s="1">
        <v>4831</v>
      </c>
      <c r="K9" s="1">
        <f t="shared" si="1"/>
        <v>6</v>
      </c>
    </row>
    <row r="10" spans="2:11" x14ac:dyDescent="0.45">
      <c r="B10" s="1" t="s">
        <v>3</v>
      </c>
      <c r="C10" s="1">
        <v>2151</v>
      </c>
      <c r="D10" s="1">
        <f t="shared" si="0"/>
        <v>13</v>
      </c>
      <c r="I10" s="1" t="s">
        <v>60</v>
      </c>
      <c r="J10" s="1">
        <v>5985</v>
      </c>
      <c r="K10" s="1">
        <f t="shared" si="1"/>
        <v>2</v>
      </c>
    </row>
    <row r="11" spans="2:11" ht="14.45" x14ac:dyDescent="0.3">
      <c r="B11" s="1" t="s">
        <v>13</v>
      </c>
      <c r="C11" s="1">
        <v>2475</v>
      </c>
      <c r="D11" s="1">
        <f t="shared" si="0"/>
        <v>10</v>
      </c>
      <c r="I11" s="1" t="s">
        <v>61</v>
      </c>
      <c r="J11" s="1">
        <v>5444</v>
      </c>
      <c r="K11" s="1">
        <f t="shared" si="1"/>
        <v>4</v>
      </c>
    </row>
    <row r="12" spans="2:11" ht="14.45" x14ac:dyDescent="0.3">
      <c r="B12" s="1" t="s">
        <v>24</v>
      </c>
      <c r="C12" s="1">
        <v>2227.5</v>
      </c>
      <c r="D12" s="1">
        <f t="shared" si="0"/>
        <v>12</v>
      </c>
      <c r="I12" s="1" t="s">
        <v>62</v>
      </c>
      <c r="J12" s="1">
        <v>5444</v>
      </c>
      <c r="K12" s="1">
        <f t="shared" si="1"/>
        <v>4</v>
      </c>
    </row>
    <row r="13" spans="2:11" ht="14.45" x14ac:dyDescent="0.3">
      <c r="B13" s="1" t="s">
        <v>49</v>
      </c>
      <c r="C13" s="1">
        <v>2541</v>
      </c>
      <c r="D13" s="1">
        <f t="shared" si="0"/>
        <v>8</v>
      </c>
      <c r="I13" s="1" t="s">
        <v>63</v>
      </c>
      <c r="J13" s="1">
        <v>3412</v>
      </c>
      <c r="K13" s="1">
        <f t="shared" si="1"/>
        <v>7</v>
      </c>
    </row>
    <row r="14" spans="2:11" ht="14.45" x14ac:dyDescent="0.3">
      <c r="B14" s="1" t="s">
        <v>2</v>
      </c>
      <c r="C14" s="1">
        <v>2536</v>
      </c>
      <c r="D14" s="1">
        <f t="shared" si="0"/>
        <v>9</v>
      </c>
      <c r="I14" s="1" t="s">
        <v>64</v>
      </c>
      <c r="J14" s="1">
        <v>5809</v>
      </c>
      <c r="K14" s="1">
        <f t="shared" si="1"/>
        <v>3</v>
      </c>
    </row>
    <row r="15" spans="2:11" ht="14.45" x14ac:dyDescent="0.3">
      <c r="B15" s="1" t="s">
        <v>1</v>
      </c>
      <c r="C15" s="1">
        <v>2007</v>
      </c>
      <c r="D15" s="1">
        <f t="shared" si="0"/>
        <v>14</v>
      </c>
      <c r="I15" s="1" t="s">
        <v>65</v>
      </c>
      <c r="J15" s="1">
        <v>1711</v>
      </c>
      <c r="K15" s="1">
        <f t="shared" si="1"/>
        <v>8</v>
      </c>
    </row>
    <row r="16" spans="2:11" ht="14.45" x14ac:dyDescent="0.3">
      <c r="B16" s="1" t="s">
        <v>6</v>
      </c>
      <c r="C16" s="1">
        <v>2460</v>
      </c>
      <c r="D16" s="1">
        <f t="shared" si="0"/>
        <v>11</v>
      </c>
      <c r="I16" s="1" t="s">
        <v>66</v>
      </c>
      <c r="J16" s="1">
        <v>1711</v>
      </c>
      <c r="K16" s="1">
        <f t="shared" si="1"/>
        <v>8</v>
      </c>
    </row>
    <row r="17" spans="2:4" ht="14.45" x14ac:dyDescent="0.3">
      <c r="B17" s="1" t="s">
        <v>4</v>
      </c>
      <c r="C17" s="1">
        <v>3802.5</v>
      </c>
      <c r="D17" s="1">
        <f t="shared" si="0"/>
        <v>1</v>
      </c>
    </row>
    <row r="18" spans="2:4" x14ac:dyDescent="0.45">
      <c r="B18" s="1" t="s">
        <v>0</v>
      </c>
      <c r="C18" s="1">
        <v>3793.5</v>
      </c>
      <c r="D18" s="1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Brainstorm</vt:lpstr>
      <vt:lpstr>Vlookup Advanced</vt:lpstr>
      <vt:lpstr>Rank</vt:lpstr>
      <vt:lpstr>Brainstorm!Criteria</vt:lpstr>
      <vt:lpstr>Brainstorm!Extract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SHUBHAM MANTRI</cp:lastModifiedBy>
  <dcterms:created xsi:type="dcterms:W3CDTF">2022-07-27T07:17:57Z</dcterms:created>
  <dcterms:modified xsi:type="dcterms:W3CDTF">2023-07-09T08:17:15Z</dcterms:modified>
</cp:coreProperties>
</file>