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RBC" sheetId="1" r:id="rId1"/>
    <sheet name="Welfare" sheetId="2" r:id="rId2"/>
    <sheet name="Mehra_Prescott" sheetId="3" r:id="rId3"/>
    <sheet name="S&amp;PData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D251" i="1" l="1"/>
  <c r="C251" i="1"/>
  <c r="A251" i="1" s="1"/>
  <c r="B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A245" i="1" s="1"/>
  <c r="B245" i="1"/>
  <c r="D244" i="1"/>
  <c r="C244" i="1"/>
  <c r="A244" i="1" s="1"/>
  <c r="B244" i="1"/>
  <c r="D243" i="1"/>
  <c r="C243" i="1"/>
  <c r="A243" i="1" s="1"/>
  <c r="B243" i="1"/>
  <c r="D242" i="1"/>
  <c r="C242" i="1"/>
  <c r="A242" i="1" s="1"/>
  <c r="B242" i="1"/>
  <c r="D241" i="1"/>
  <c r="C241" i="1"/>
  <c r="A241" i="1" s="1"/>
  <c r="B241" i="1"/>
  <c r="D240" i="1"/>
  <c r="C240" i="1"/>
  <c r="A240" i="1" s="1"/>
  <c r="B240" i="1"/>
  <c r="D239" i="1"/>
  <c r="C239" i="1"/>
  <c r="A239" i="1" s="1"/>
  <c r="B239" i="1"/>
  <c r="D238" i="1"/>
  <c r="C238" i="1"/>
  <c r="A238" i="1" s="1"/>
  <c r="B238" i="1"/>
  <c r="D237" i="1"/>
  <c r="C237" i="1"/>
  <c r="A237" i="1" s="1"/>
  <c r="B237" i="1"/>
  <c r="D236" i="1"/>
  <c r="C236" i="1"/>
  <c r="A236" i="1" s="1"/>
  <c r="B236" i="1"/>
  <c r="D235" i="1"/>
  <c r="C235" i="1"/>
  <c r="A235" i="1" s="1"/>
  <c r="B235" i="1"/>
  <c r="D234" i="1"/>
  <c r="C234" i="1"/>
  <c r="A234" i="1" s="1"/>
  <c r="B234" i="1"/>
  <c r="D233" i="1"/>
  <c r="C233" i="1"/>
  <c r="A233" i="1" s="1"/>
  <c r="B233" i="1"/>
  <c r="D232" i="1"/>
  <c r="C232" i="1"/>
  <c r="A232" i="1" s="1"/>
  <c r="B232" i="1"/>
  <c r="D231" i="1"/>
  <c r="C231" i="1"/>
  <c r="A231" i="1" s="1"/>
  <c r="B231" i="1"/>
  <c r="D230" i="1"/>
  <c r="C230" i="1"/>
  <c r="A230" i="1" s="1"/>
  <c r="B230" i="1"/>
  <c r="D229" i="1"/>
  <c r="C229" i="1"/>
  <c r="A229" i="1" s="1"/>
  <c r="B229" i="1"/>
  <c r="D228" i="1"/>
  <c r="C228" i="1"/>
  <c r="A228" i="1" s="1"/>
  <c r="B228" i="1"/>
  <c r="D227" i="1"/>
  <c r="C227" i="1"/>
  <c r="A227" i="1" s="1"/>
  <c r="B227" i="1"/>
  <c r="D226" i="1"/>
  <c r="C226" i="1"/>
  <c r="A226" i="1" s="1"/>
  <c r="B226" i="1"/>
  <c r="D225" i="1"/>
  <c r="C225" i="1"/>
  <c r="A225" i="1" s="1"/>
  <c r="B225" i="1"/>
  <c r="D224" i="1"/>
  <c r="C224" i="1"/>
  <c r="A224" i="1" s="1"/>
  <c r="B224" i="1"/>
  <c r="D223" i="1"/>
  <c r="C223" i="1"/>
  <c r="A223" i="1" s="1"/>
  <c r="B223" i="1"/>
  <c r="D222" i="1"/>
  <c r="C222" i="1"/>
  <c r="A222" i="1" s="1"/>
  <c r="B222" i="1"/>
  <c r="D221" i="1"/>
  <c r="C221" i="1"/>
  <c r="A221" i="1" s="1"/>
  <c r="B221" i="1"/>
  <c r="D220" i="1"/>
  <c r="C220" i="1"/>
  <c r="A220" i="1" s="1"/>
  <c r="B220" i="1"/>
  <c r="D219" i="1"/>
  <c r="C219" i="1"/>
  <c r="A219" i="1" s="1"/>
  <c r="B219" i="1"/>
  <c r="D218" i="1"/>
  <c r="C218" i="1"/>
  <c r="A218" i="1" s="1"/>
  <c r="B218" i="1"/>
  <c r="D217" i="1"/>
  <c r="C217" i="1"/>
  <c r="A217" i="1" s="1"/>
  <c r="B217" i="1"/>
  <c r="D216" i="1"/>
  <c r="C216" i="1"/>
  <c r="A216" i="1" s="1"/>
  <c r="B216" i="1"/>
  <c r="D215" i="1"/>
  <c r="C215" i="1"/>
  <c r="A215" i="1" s="1"/>
  <c r="B215" i="1"/>
  <c r="D214" i="1"/>
  <c r="C214" i="1"/>
  <c r="A214" i="1" s="1"/>
  <c r="B214" i="1"/>
  <c r="D213" i="1"/>
  <c r="C213" i="1"/>
  <c r="A213" i="1" s="1"/>
  <c r="B213" i="1"/>
  <c r="D212" i="1"/>
  <c r="C212" i="1"/>
  <c r="A212" i="1" s="1"/>
  <c r="B212" i="1"/>
  <c r="D211" i="1"/>
  <c r="C211" i="1"/>
  <c r="A211" i="1" s="1"/>
  <c r="B211" i="1"/>
  <c r="D210" i="1"/>
  <c r="C210" i="1"/>
  <c r="A210" i="1" s="1"/>
  <c r="B210" i="1"/>
  <c r="D209" i="1"/>
  <c r="C209" i="1"/>
  <c r="A209" i="1" s="1"/>
  <c r="B209" i="1"/>
  <c r="D208" i="1"/>
  <c r="C208" i="1"/>
  <c r="A208" i="1" s="1"/>
  <c r="B208" i="1"/>
  <c r="D207" i="1"/>
  <c r="C207" i="1"/>
  <c r="A207" i="1" s="1"/>
  <c r="B207" i="1"/>
  <c r="D206" i="1"/>
  <c r="C206" i="1"/>
  <c r="A206" i="1" s="1"/>
  <c r="B206" i="1"/>
  <c r="D205" i="1"/>
  <c r="C205" i="1"/>
  <c r="A205" i="1" s="1"/>
  <c r="B205" i="1"/>
  <c r="D204" i="1"/>
  <c r="C204" i="1"/>
  <c r="A204" i="1" s="1"/>
  <c r="B204" i="1"/>
  <c r="D203" i="1"/>
  <c r="C203" i="1"/>
  <c r="A203" i="1" s="1"/>
  <c r="B203" i="1"/>
  <c r="D202" i="1"/>
  <c r="C202" i="1"/>
  <c r="A202" i="1" s="1"/>
  <c r="B202" i="1"/>
  <c r="D201" i="1"/>
  <c r="C201" i="1"/>
  <c r="A201" i="1" s="1"/>
  <c r="B201" i="1"/>
  <c r="D200" i="1"/>
  <c r="C200" i="1"/>
  <c r="A200" i="1" s="1"/>
  <c r="B200" i="1"/>
  <c r="D199" i="1"/>
  <c r="C199" i="1"/>
  <c r="A199" i="1" s="1"/>
  <c r="B199" i="1"/>
  <c r="D198" i="1"/>
  <c r="C198" i="1"/>
  <c r="A198" i="1" s="1"/>
  <c r="B198" i="1"/>
  <c r="D197" i="1"/>
  <c r="C197" i="1"/>
  <c r="A197" i="1" s="1"/>
  <c r="B197" i="1"/>
  <c r="D196" i="1"/>
  <c r="C196" i="1"/>
  <c r="A196" i="1" s="1"/>
  <c r="B196" i="1"/>
  <c r="D195" i="1"/>
  <c r="C195" i="1"/>
  <c r="A195" i="1" s="1"/>
  <c r="B195" i="1"/>
  <c r="D194" i="1"/>
  <c r="C194" i="1"/>
  <c r="A194" i="1" s="1"/>
  <c r="B194" i="1"/>
  <c r="D193" i="1"/>
  <c r="C193" i="1"/>
  <c r="A193" i="1" s="1"/>
  <c r="B193" i="1"/>
  <c r="D192" i="1"/>
  <c r="C192" i="1"/>
  <c r="A192" i="1" s="1"/>
  <c r="B192" i="1"/>
  <c r="D191" i="1"/>
  <c r="C191" i="1"/>
  <c r="A191" i="1" s="1"/>
  <c r="B191" i="1"/>
  <c r="D190" i="1"/>
  <c r="C190" i="1"/>
  <c r="A190" i="1" s="1"/>
  <c r="B190" i="1"/>
  <c r="D189" i="1"/>
  <c r="C189" i="1"/>
  <c r="A189" i="1" s="1"/>
  <c r="B189" i="1"/>
  <c r="D188" i="1"/>
  <c r="C188" i="1"/>
  <c r="A188" i="1" s="1"/>
  <c r="B188" i="1"/>
  <c r="D187" i="1"/>
  <c r="C187" i="1"/>
  <c r="A187" i="1" s="1"/>
  <c r="B187" i="1"/>
  <c r="D186" i="1"/>
  <c r="C186" i="1"/>
  <c r="A186" i="1" s="1"/>
  <c r="B186" i="1"/>
  <c r="D185" i="1"/>
  <c r="C185" i="1"/>
  <c r="A185" i="1" s="1"/>
  <c r="B185" i="1"/>
  <c r="D184" i="1"/>
  <c r="C184" i="1"/>
  <c r="A184" i="1" s="1"/>
  <c r="B184" i="1"/>
  <c r="D183" i="1"/>
  <c r="C183" i="1"/>
  <c r="A183" i="1" s="1"/>
  <c r="B183" i="1"/>
  <c r="D182" i="1"/>
  <c r="C182" i="1"/>
  <c r="A182" i="1" s="1"/>
  <c r="B182" i="1"/>
  <c r="D181" i="1"/>
  <c r="C181" i="1"/>
  <c r="A181" i="1" s="1"/>
  <c r="B181" i="1"/>
  <c r="D180" i="1"/>
  <c r="C180" i="1"/>
  <c r="A180" i="1" s="1"/>
  <c r="B180" i="1"/>
  <c r="D179" i="1"/>
  <c r="C179" i="1"/>
  <c r="A179" i="1" s="1"/>
  <c r="B179" i="1"/>
  <c r="D178" i="1"/>
  <c r="C178" i="1"/>
  <c r="A178" i="1" s="1"/>
  <c r="B178" i="1"/>
  <c r="D177" i="1"/>
  <c r="C177" i="1"/>
  <c r="A177" i="1" s="1"/>
  <c r="B177" i="1"/>
  <c r="D176" i="1"/>
  <c r="C176" i="1"/>
  <c r="A176" i="1" s="1"/>
  <c r="B176" i="1"/>
  <c r="D175" i="1"/>
  <c r="C175" i="1"/>
  <c r="A175" i="1" s="1"/>
  <c r="B175" i="1"/>
  <c r="D174" i="1"/>
  <c r="C174" i="1"/>
  <c r="A174" i="1" s="1"/>
  <c r="B174" i="1"/>
  <c r="D173" i="1"/>
  <c r="C173" i="1"/>
  <c r="A173" i="1" s="1"/>
  <c r="B173" i="1"/>
  <c r="D172" i="1"/>
  <c r="C172" i="1"/>
  <c r="A172" i="1" s="1"/>
  <c r="B172" i="1"/>
  <c r="D171" i="1"/>
  <c r="C171" i="1"/>
  <c r="A171" i="1" s="1"/>
  <c r="B171" i="1"/>
  <c r="D170" i="1"/>
  <c r="C170" i="1"/>
  <c r="A170" i="1" s="1"/>
  <c r="B170" i="1"/>
  <c r="D169" i="1"/>
  <c r="C169" i="1"/>
  <c r="A169" i="1" s="1"/>
  <c r="B169" i="1"/>
  <c r="D168" i="1"/>
  <c r="C168" i="1"/>
  <c r="A168" i="1" s="1"/>
  <c r="B168" i="1"/>
  <c r="D167" i="1"/>
  <c r="C167" i="1"/>
  <c r="A167" i="1" s="1"/>
  <c r="B167" i="1"/>
  <c r="D166" i="1"/>
  <c r="C166" i="1"/>
  <c r="A166" i="1" s="1"/>
  <c r="B166" i="1"/>
  <c r="D165" i="1"/>
  <c r="C165" i="1"/>
  <c r="A165" i="1" s="1"/>
  <c r="B165" i="1"/>
  <c r="D164" i="1"/>
  <c r="C164" i="1"/>
  <c r="A164" i="1" s="1"/>
  <c r="B164" i="1"/>
  <c r="D163" i="1"/>
  <c r="C163" i="1"/>
  <c r="A163" i="1" s="1"/>
  <c r="B163" i="1"/>
  <c r="D162" i="1"/>
  <c r="C162" i="1"/>
  <c r="A162" i="1" s="1"/>
  <c r="B162" i="1"/>
  <c r="D161" i="1"/>
  <c r="C161" i="1"/>
  <c r="A161" i="1" s="1"/>
  <c r="B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A154" i="1" s="1"/>
  <c r="B154" i="1"/>
  <c r="D153" i="1"/>
  <c r="C153" i="1"/>
  <c r="A153" i="1" s="1"/>
  <c r="B153" i="1"/>
  <c r="D152" i="1"/>
  <c r="C152" i="1"/>
  <c r="A152" i="1" s="1"/>
  <c r="B152" i="1"/>
  <c r="D151" i="1"/>
  <c r="C151" i="1"/>
  <c r="A151" i="1" s="1"/>
  <c r="B151" i="1"/>
  <c r="D150" i="1"/>
  <c r="C150" i="1"/>
  <c r="A150" i="1" s="1"/>
  <c r="B150" i="1"/>
  <c r="D149" i="1"/>
  <c r="C149" i="1"/>
  <c r="A149" i="1" s="1"/>
  <c r="B149" i="1"/>
  <c r="D148" i="1"/>
  <c r="C148" i="1"/>
  <c r="A148" i="1" s="1"/>
  <c r="B148" i="1"/>
  <c r="D147" i="1"/>
  <c r="C147" i="1"/>
  <c r="A147" i="1" s="1"/>
  <c r="B147" i="1"/>
  <c r="D146" i="1"/>
  <c r="C146" i="1"/>
  <c r="A146" i="1" s="1"/>
  <c r="B146" i="1"/>
  <c r="D145" i="1"/>
  <c r="C145" i="1"/>
  <c r="A145" i="1" s="1"/>
  <c r="B145" i="1"/>
  <c r="D144" i="1"/>
  <c r="C144" i="1"/>
  <c r="A144" i="1" s="1"/>
  <c r="B144" i="1"/>
  <c r="D143" i="1"/>
  <c r="C143" i="1"/>
  <c r="A143" i="1" s="1"/>
  <c r="B143" i="1"/>
  <c r="D142" i="1"/>
  <c r="C142" i="1"/>
  <c r="A142" i="1" s="1"/>
  <c r="B142" i="1"/>
  <c r="D141" i="1"/>
  <c r="C141" i="1"/>
  <c r="A141" i="1" s="1"/>
  <c r="B141" i="1"/>
  <c r="D140" i="1"/>
  <c r="C140" i="1"/>
  <c r="A140" i="1" s="1"/>
  <c r="B140" i="1"/>
  <c r="D139" i="1"/>
  <c r="C139" i="1"/>
  <c r="A139" i="1" s="1"/>
  <c r="B139" i="1"/>
  <c r="D138" i="1"/>
  <c r="C138" i="1"/>
  <c r="A138" i="1" s="1"/>
  <c r="B138" i="1"/>
  <c r="D137" i="1"/>
  <c r="C137" i="1"/>
  <c r="A137" i="1" s="1"/>
  <c r="B137" i="1"/>
  <c r="D136" i="1"/>
  <c r="C136" i="1"/>
  <c r="A136" i="1" s="1"/>
  <c r="B136" i="1"/>
  <c r="D135" i="1"/>
  <c r="C135" i="1"/>
  <c r="A135" i="1" s="1"/>
  <c r="B135" i="1"/>
  <c r="D134" i="1"/>
  <c r="C134" i="1"/>
  <c r="A134" i="1" s="1"/>
  <c r="B134" i="1"/>
  <c r="D133" i="1"/>
  <c r="C133" i="1"/>
  <c r="A133" i="1" s="1"/>
  <c r="B133" i="1"/>
  <c r="D132" i="1"/>
  <c r="C132" i="1"/>
  <c r="A132" i="1" s="1"/>
  <c r="B132" i="1"/>
  <c r="D131" i="1"/>
  <c r="C131" i="1"/>
  <c r="A131" i="1" s="1"/>
  <c r="B131" i="1"/>
  <c r="D130" i="1"/>
  <c r="C130" i="1"/>
  <c r="A130" i="1" s="1"/>
  <c r="B130" i="1"/>
  <c r="D129" i="1"/>
  <c r="C129" i="1"/>
  <c r="A129" i="1" s="1"/>
  <c r="B129" i="1"/>
  <c r="D128" i="1"/>
  <c r="C128" i="1"/>
  <c r="A128" i="1" s="1"/>
  <c r="B128" i="1"/>
  <c r="D127" i="1"/>
  <c r="C127" i="1"/>
  <c r="A127" i="1" s="1"/>
  <c r="B127" i="1"/>
  <c r="D126" i="1"/>
  <c r="C126" i="1"/>
  <c r="A126" i="1" s="1"/>
  <c r="B126" i="1"/>
  <c r="D125" i="1"/>
  <c r="C125" i="1"/>
  <c r="A125" i="1" s="1"/>
  <c r="B125" i="1"/>
  <c r="D124" i="1"/>
  <c r="C124" i="1"/>
  <c r="A124" i="1" s="1"/>
  <c r="B124" i="1"/>
  <c r="D123" i="1"/>
  <c r="C123" i="1"/>
  <c r="A123" i="1" s="1"/>
  <c r="B123" i="1"/>
  <c r="D122" i="1"/>
  <c r="C122" i="1"/>
  <c r="A122" i="1" s="1"/>
  <c r="B122" i="1"/>
  <c r="D121" i="1"/>
  <c r="C121" i="1"/>
  <c r="A121" i="1" s="1"/>
  <c r="B121" i="1"/>
  <c r="D120" i="1"/>
  <c r="C120" i="1"/>
  <c r="A120" i="1" s="1"/>
  <c r="B120" i="1"/>
  <c r="D119" i="1"/>
  <c r="C119" i="1"/>
  <c r="A119" i="1" s="1"/>
  <c r="B119" i="1"/>
  <c r="D118" i="1"/>
  <c r="C118" i="1"/>
  <c r="A118" i="1" s="1"/>
  <c r="B118" i="1"/>
  <c r="D117" i="1"/>
  <c r="C117" i="1"/>
  <c r="A117" i="1" s="1"/>
  <c r="B117" i="1"/>
  <c r="D116" i="1"/>
  <c r="C116" i="1"/>
  <c r="A116" i="1" s="1"/>
  <c r="B116" i="1"/>
  <c r="D115" i="1"/>
  <c r="C115" i="1"/>
  <c r="A115" i="1" s="1"/>
  <c r="B115" i="1"/>
  <c r="D114" i="1"/>
  <c r="C114" i="1"/>
  <c r="A114" i="1" s="1"/>
  <c r="B114" i="1"/>
  <c r="D113" i="1"/>
  <c r="C113" i="1"/>
  <c r="A113" i="1" s="1"/>
  <c r="B113" i="1"/>
  <c r="D112" i="1"/>
  <c r="C112" i="1"/>
  <c r="A112" i="1" s="1"/>
  <c r="B112" i="1"/>
  <c r="D111" i="1"/>
  <c r="C111" i="1"/>
  <c r="A111" i="1" s="1"/>
  <c r="B111" i="1"/>
  <c r="D110" i="1"/>
  <c r="C110" i="1"/>
  <c r="A110" i="1" s="1"/>
  <c r="B110" i="1"/>
  <c r="D109" i="1"/>
  <c r="C109" i="1"/>
  <c r="A109" i="1" s="1"/>
  <c r="B109" i="1"/>
  <c r="D108" i="1"/>
  <c r="C108" i="1"/>
  <c r="A108" i="1" s="1"/>
  <c r="B108" i="1"/>
  <c r="D107" i="1"/>
  <c r="C107" i="1"/>
  <c r="A107" i="1" s="1"/>
  <c r="B107" i="1"/>
  <c r="D106" i="1"/>
  <c r="C106" i="1"/>
  <c r="A106" i="1" s="1"/>
  <c r="B106" i="1"/>
  <c r="D105" i="1"/>
  <c r="C105" i="1"/>
  <c r="A105" i="1" s="1"/>
  <c r="B105" i="1"/>
  <c r="D104" i="1"/>
  <c r="C104" i="1"/>
  <c r="A104" i="1" s="1"/>
  <c r="B104" i="1"/>
  <c r="D103" i="1"/>
  <c r="C103" i="1"/>
  <c r="A103" i="1" s="1"/>
  <c r="B103" i="1"/>
  <c r="D102" i="1"/>
  <c r="C102" i="1"/>
  <c r="A102" i="1" s="1"/>
  <c r="B102" i="1"/>
  <c r="D101" i="1"/>
  <c r="C101" i="1"/>
  <c r="A101" i="1" s="1"/>
  <c r="B101" i="1"/>
  <c r="D100" i="1"/>
  <c r="C100" i="1"/>
  <c r="A100" i="1" s="1"/>
  <c r="B100" i="1"/>
  <c r="D99" i="1"/>
  <c r="C99" i="1"/>
  <c r="A99" i="1" s="1"/>
  <c r="B99" i="1"/>
  <c r="D98" i="1"/>
  <c r="C98" i="1"/>
  <c r="A98" i="1" s="1"/>
  <c r="B98" i="1"/>
  <c r="D97" i="1"/>
  <c r="C97" i="1"/>
  <c r="A97" i="1" s="1"/>
  <c r="B97" i="1"/>
  <c r="D96" i="1"/>
  <c r="C96" i="1"/>
  <c r="A96" i="1" s="1"/>
  <c r="B96" i="1"/>
  <c r="D95" i="1"/>
  <c r="C95" i="1"/>
  <c r="A95" i="1" s="1"/>
  <c r="B95" i="1"/>
  <c r="D94" i="1"/>
  <c r="C94" i="1"/>
  <c r="A94" i="1" s="1"/>
  <c r="B94" i="1"/>
  <c r="D93" i="1"/>
  <c r="C93" i="1"/>
  <c r="A93" i="1" s="1"/>
  <c r="B93" i="1"/>
  <c r="D92" i="1"/>
  <c r="C92" i="1"/>
  <c r="A92" i="1" s="1"/>
  <c r="B92" i="1"/>
  <c r="D91" i="1"/>
  <c r="C91" i="1"/>
  <c r="A91" i="1" s="1"/>
  <c r="B91" i="1"/>
  <c r="D90" i="1"/>
  <c r="C90" i="1"/>
  <c r="A90" i="1" s="1"/>
  <c r="B90" i="1"/>
  <c r="D89" i="1"/>
  <c r="C89" i="1"/>
  <c r="A89" i="1" s="1"/>
  <c r="B89" i="1"/>
  <c r="D88" i="1"/>
  <c r="C88" i="1"/>
  <c r="A88" i="1" s="1"/>
  <c r="B88" i="1"/>
  <c r="D87" i="1"/>
  <c r="C87" i="1"/>
  <c r="A87" i="1" s="1"/>
  <c r="B87" i="1"/>
  <c r="D86" i="1"/>
  <c r="C86" i="1"/>
  <c r="A86" i="1" s="1"/>
  <c r="B86" i="1"/>
  <c r="D85" i="1"/>
  <c r="C85" i="1"/>
  <c r="A85" i="1" s="1"/>
  <c r="B85" i="1"/>
  <c r="D84" i="1"/>
  <c r="C84" i="1"/>
  <c r="A84" i="1" s="1"/>
  <c r="B84" i="1"/>
  <c r="D83" i="1"/>
  <c r="C83" i="1"/>
  <c r="A83" i="1" s="1"/>
  <c r="B83" i="1"/>
  <c r="D82" i="1"/>
  <c r="C82" i="1"/>
  <c r="A82" i="1" s="1"/>
  <c r="B82" i="1"/>
  <c r="D81" i="1"/>
  <c r="C81" i="1"/>
  <c r="A81" i="1" s="1"/>
  <c r="B81" i="1"/>
  <c r="D80" i="1"/>
  <c r="C80" i="1"/>
  <c r="A80" i="1" s="1"/>
  <c r="B80" i="1"/>
  <c r="D79" i="1"/>
  <c r="C79" i="1"/>
  <c r="A79" i="1" s="1"/>
  <c r="B79" i="1"/>
  <c r="D78" i="1"/>
  <c r="C78" i="1"/>
  <c r="A78" i="1" s="1"/>
  <c r="B78" i="1"/>
  <c r="D77" i="1"/>
  <c r="C77" i="1"/>
  <c r="A77" i="1" s="1"/>
  <c r="B77" i="1"/>
  <c r="D76" i="1"/>
  <c r="C76" i="1"/>
  <c r="A76" i="1" s="1"/>
  <c r="B76" i="1"/>
  <c r="D75" i="1"/>
  <c r="C75" i="1"/>
  <c r="A75" i="1" s="1"/>
  <c r="B75" i="1"/>
  <c r="D74" i="1"/>
  <c r="C74" i="1"/>
  <c r="A74" i="1" s="1"/>
  <c r="B74" i="1"/>
  <c r="D73" i="1"/>
  <c r="C73" i="1"/>
  <c r="A73" i="1" s="1"/>
  <c r="B73" i="1"/>
  <c r="D72" i="1"/>
  <c r="C72" i="1"/>
  <c r="A72" i="1" s="1"/>
  <c r="B72" i="1"/>
  <c r="D71" i="1"/>
  <c r="C71" i="1"/>
  <c r="A71" i="1" s="1"/>
  <c r="B71" i="1"/>
  <c r="D70" i="1"/>
  <c r="C70" i="1"/>
  <c r="A70" i="1" s="1"/>
  <c r="B70" i="1"/>
  <c r="D69" i="1"/>
  <c r="C69" i="1"/>
  <c r="A69" i="1" s="1"/>
  <c r="B69" i="1"/>
  <c r="D68" i="1"/>
  <c r="C68" i="1"/>
  <c r="A68" i="1" s="1"/>
  <c r="B68" i="1"/>
  <c r="D67" i="1"/>
  <c r="C67" i="1"/>
  <c r="A67" i="1" s="1"/>
  <c r="B67" i="1"/>
  <c r="D66" i="1"/>
  <c r="C66" i="1"/>
  <c r="A66" i="1" s="1"/>
  <c r="B66" i="1"/>
  <c r="D65" i="1"/>
  <c r="C65" i="1"/>
  <c r="A65" i="1" s="1"/>
  <c r="B65" i="1"/>
  <c r="D64" i="1"/>
  <c r="C64" i="1"/>
  <c r="A64" i="1" s="1"/>
  <c r="B64" i="1"/>
  <c r="D63" i="1"/>
  <c r="C63" i="1"/>
  <c r="A63" i="1" s="1"/>
  <c r="B63" i="1"/>
  <c r="D62" i="1"/>
  <c r="C62" i="1"/>
  <c r="A62" i="1" s="1"/>
  <c r="B62" i="1"/>
  <c r="D61" i="1"/>
  <c r="C61" i="1"/>
  <c r="A61" i="1" s="1"/>
  <c r="B61" i="1"/>
  <c r="D60" i="1"/>
  <c r="C60" i="1"/>
  <c r="A60" i="1" s="1"/>
  <c r="B60" i="1"/>
  <c r="D59" i="1"/>
  <c r="C59" i="1"/>
  <c r="A59" i="1" s="1"/>
  <c r="B59" i="1"/>
  <c r="D58" i="1"/>
  <c r="C58" i="1"/>
  <c r="A58" i="1" s="1"/>
  <c r="B58" i="1"/>
  <c r="D57" i="1"/>
  <c r="C57" i="1"/>
  <c r="A57" i="1" s="1"/>
  <c r="B57" i="1"/>
  <c r="D56" i="1"/>
  <c r="C56" i="1"/>
  <c r="A56" i="1" s="1"/>
  <c r="B56" i="1"/>
  <c r="D55" i="1"/>
  <c r="C55" i="1"/>
  <c r="A55" i="1" s="1"/>
  <c r="B55" i="1"/>
  <c r="D54" i="1"/>
  <c r="C54" i="1"/>
  <c r="A54" i="1" s="1"/>
  <c r="B54" i="1"/>
  <c r="D53" i="1"/>
  <c r="C53" i="1"/>
  <c r="A53" i="1" s="1"/>
  <c r="B53" i="1"/>
  <c r="D52" i="1"/>
  <c r="C52" i="1"/>
  <c r="A52" i="1" s="1"/>
  <c r="B52" i="1"/>
  <c r="D51" i="1"/>
  <c r="C51" i="1"/>
  <c r="A51" i="1" s="1"/>
  <c r="B51" i="1"/>
  <c r="D50" i="1"/>
  <c r="C50" i="1"/>
  <c r="A50" i="1" s="1"/>
  <c r="B50" i="1"/>
  <c r="D49" i="1"/>
  <c r="C49" i="1"/>
  <c r="A49" i="1" s="1"/>
  <c r="B49" i="1"/>
  <c r="D48" i="1"/>
  <c r="C48" i="1"/>
  <c r="A48" i="1" s="1"/>
  <c r="B48" i="1"/>
  <c r="D47" i="1"/>
  <c r="C47" i="1"/>
  <c r="A47" i="1" s="1"/>
  <c r="B47" i="1"/>
  <c r="D46" i="1"/>
  <c r="C46" i="1"/>
  <c r="A46" i="1" s="1"/>
  <c r="B46" i="1"/>
  <c r="D45" i="1"/>
  <c r="C45" i="1"/>
  <c r="A45" i="1" s="1"/>
  <c r="B45" i="1"/>
  <c r="D44" i="1"/>
  <c r="C44" i="1"/>
  <c r="A44" i="1" s="1"/>
  <c r="B44" i="1"/>
  <c r="D43" i="1"/>
  <c r="C43" i="1"/>
  <c r="A43" i="1" s="1"/>
  <c r="B43" i="1"/>
  <c r="D42" i="1"/>
  <c r="C42" i="1"/>
  <c r="A42" i="1" s="1"/>
  <c r="B42" i="1"/>
  <c r="D41" i="1"/>
  <c r="C41" i="1"/>
  <c r="A41" i="1" s="1"/>
  <c r="B41" i="1"/>
  <c r="D40" i="1"/>
  <c r="C40" i="1"/>
  <c r="A40" i="1" s="1"/>
  <c r="B40" i="1"/>
  <c r="D39" i="1"/>
  <c r="C39" i="1"/>
  <c r="A39" i="1" s="1"/>
  <c r="B39" i="1"/>
  <c r="D38" i="1"/>
  <c r="C38" i="1"/>
  <c r="A38" i="1" s="1"/>
  <c r="B38" i="1"/>
  <c r="D37" i="1"/>
  <c r="C37" i="1"/>
  <c r="A37" i="1" s="1"/>
  <c r="B37" i="1"/>
  <c r="D36" i="1"/>
  <c r="C36" i="1"/>
  <c r="A36" i="1" s="1"/>
  <c r="B36" i="1"/>
  <c r="D35" i="1"/>
  <c r="C35" i="1"/>
  <c r="A35" i="1" s="1"/>
  <c r="B35" i="1"/>
  <c r="D34" i="1"/>
  <c r="C34" i="1"/>
  <c r="A34" i="1" s="1"/>
  <c r="B34" i="1"/>
  <c r="D33" i="1"/>
  <c r="C33" i="1"/>
  <c r="A33" i="1" s="1"/>
  <c r="B33" i="1"/>
  <c r="D32" i="1"/>
  <c r="C32" i="1"/>
  <c r="A32" i="1" s="1"/>
  <c r="B32" i="1"/>
  <c r="D31" i="1"/>
  <c r="C31" i="1"/>
  <c r="A31" i="1" s="1"/>
  <c r="B31" i="1"/>
  <c r="D30" i="1"/>
  <c r="C30" i="1"/>
  <c r="A30" i="1" s="1"/>
  <c r="B30" i="1"/>
  <c r="D29" i="1"/>
  <c r="C29" i="1"/>
  <c r="A29" i="1" s="1"/>
  <c r="B29" i="1"/>
  <c r="D28" i="1"/>
  <c r="C28" i="1"/>
  <c r="A28" i="1" s="1"/>
  <c r="B28" i="1"/>
  <c r="D27" i="1"/>
  <c r="C27" i="1"/>
  <c r="A27" i="1" s="1"/>
  <c r="B27" i="1"/>
  <c r="D26" i="1"/>
  <c r="C26" i="1"/>
  <c r="A26" i="1" s="1"/>
  <c r="B26" i="1"/>
  <c r="D25" i="1"/>
  <c r="C25" i="1"/>
  <c r="A25" i="1" s="1"/>
  <c r="B25" i="1"/>
  <c r="D24" i="1"/>
  <c r="C24" i="1"/>
  <c r="A24" i="1" s="1"/>
  <c r="B24" i="1"/>
  <c r="D23" i="1"/>
  <c r="C23" i="1"/>
  <c r="A23" i="1" s="1"/>
  <c r="B23" i="1"/>
  <c r="D22" i="1"/>
  <c r="C22" i="1"/>
  <c r="A22" i="1" s="1"/>
  <c r="B22" i="1"/>
  <c r="D21" i="1"/>
  <c r="C21" i="1"/>
  <c r="A21" i="1" s="1"/>
  <c r="B21" i="1"/>
  <c r="D20" i="1"/>
  <c r="C20" i="1"/>
  <c r="A20" i="1" s="1"/>
  <c r="B20" i="1"/>
  <c r="D19" i="1"/>
  <c r="C19" i="1"/>
  <c r="A19" i="1" s="1"/>
  <c r="B19" i="1"/>
  <c r="D18" i="1"/>
  <c r="C18" i="1"/>
  <c r="A18" i="1" s="1"/>
  <c r="B18" i="1"/>
  <c r="D17" i="1"/>
  <c r="C17" i="1"/>
  <c r="A17" i="1" s="1"/>
  <c r="B17" i="1"/>
  <c r="D16" i="1"/>
  <c r="C16" i="1"/>
  <c r="A16" i="1" s="1"/>
  <c r="B16" i="1"/>
  <c r="D15" i="1"/>
  <c r="C15" i="1"/>
  <c r="A15" i="1" s="1"/>
  <c r="B15" i="1"/>
  <c r="D14" i="1"/>
  <c r="C14" i="1"/>
  <c r="A14" i="1" s="1"/>
  <c r="B14" i="1"/>
  <c r="D13" i="1"/>
  <c r="C13" i="1"/>
  <c r="A13" i="1" s="1"/>
  <c r="B13" i="1"/>
  <c r="D12" i="1"/>
  <c r="C12" i="1"/>
  <c r="A12" i="1" s="1"/>
  <c r="B12" i="1"/>
  <c r="D11" i="1"/>
  <c r="C11" i="1"/>
  <c r="A11" i="1" s="1"/>
  <c r="B11" i="1"/>
  <c r="D10" i="1"/>
  <c r="C10" i="1"/>
  <c r="A10" i="1" s="1"/>
  <c r="B10" i="1"/>
  <c r="D9" i="1"/>
  <c r="C9" i="1"/>
  <c r="A9" i="1" s="1"/>
  <c r="B9" i="1"/>
  <c r="D8" i="1"/>
  <c r="C8" i="1"/>
  <c r="A8" i="1" s="1"/>
  <c r="B8" i="1"/>
  <c r="D7" i="1"/>
  <c r="C7" i="1"/>
  <c r="A7" i="1" s="1"/>
  <c r="B7" i="1"/>
  <c r="D6" i="1"/>
  <c r="C6" i="1"/>
  <c r="A6" i="1" s="1"/>
  <c r="B6" i="1"/>
  <c r="D5" i="1"/>
  <c r="C5" i="1"/>
  <c r="A5" i="1" s="1"/>
  <c r="B5" i="1"/>
  <c r="D4" i="1"/>
  <c r="C4" i="1"/>
  <c r="A4" i="1" s="1"/>
  <c r="B4" i="1"/>
  <c r="D3" i="1"/>
  <c r="C3" i="1"/>
  <c r="A3" i="1" s="1"/>
  <c r="B3" i="1"/>
  <c r="N147" i="4" l="1"/>
  <c r="M147" i="4"/>
  <c r="L147" i="4"/>
  <c r="L146" i="4" s="1"/>
  <c r="L145" i="4" s="1"/>
  <c r="K147" i="4"/>
  <c r="I147" i="4"/>
  <c r="R146" i="4"/>
  <c r="P146" i="4"/>
  <c r="Q146" i="4" s="1"/>
  <c r="O146" i="4"/>
  <c r="M146" i="4" s="1"/>
  <c r="M145" i="4" s="1"/>
  <c r="M144" i="4" s="1"/>
  <c r="K146" i="4"/>
  <c r="I146" i="4"/>
  <c r="E146" i="4"/>
  <c r="H146" i="4" s="1"/>
  <c r="T145" i="4"/>
  <c r="R145" i="4"/>
  <c r="P145" i="4"/>
  <c r="Q145" i="4" s="1"/>
  <c r="O145" i="4"/>
  <c r="K145" i="4"/>
  <c r="S145" i="4" s="1"/>
  <c r="I145" i="4"/>
  <c r="H145" i="4"/>
  <c r="S144" i="4"/>
  <c r="R144" i="4"/>
  <c r="Q144" i="4"/>
  <c r="O144" i="4"/>
  <c r="K144" i="4"/>
  <c r="P144" i="4" s="1"/>
  <c r="I144" i="4"/>
  <c r="H144" i="4"/>
  <c r="T143" i="4"/>
  <c r="R143" i="4"/>
  <c r="P143" i="4"/>
  <c r="Q143" i="4" s="1"/>
  <c r="O143" i="4"/>
  <c r="K143" i="4"/>
  <c r="U143" i="4" s="1"/>
  <c r="I143" i="4"/>
  <c r="H143" i="4"/>
  <c r="T142" i="4"/>
  <c r="R142" i="4"/>
  <c r="P142" i="4"/>
  <c r="Q142" i="4" s="1"/>
  <c r="O142" i="4"/>
  <c r="K142" i="4"/>
  <c r="S142" i="4" s="1"/>
  <c r="I142" i="4"/>
  <c r="H142" i="4"/>
  <c r="T141" i="4"/>
  <c r="R141" i="4"/>
  <c r="P141" i="4"/>
  <c r="Q141" i="4" s="1"/>
  <c r="O141" i="4"/>
  <c r="K141" i="4"/>
  <c r="U141" i="4" s="1"/>
  <c r="I141" i="4"/>
  <c r="H141" i="4"/>
  <c r="T140" i="4"/>
  <c r="R140" i="4"/>
  <c r="P140" i="4"/>
  <c r="Q140" i="4" s="1"/>
  <c r="O140" i="4"/>
  <c r="K140" i="4"/>
  <c r="S140" i="4" s="1"/>
  <c r="I140" i="4"/>
  <c r="H140" i="4"/>
  <c r="T139" i="4"/>
  <c r="R139" i="4"/>
  <c r="P139" i="4"/>
  <c r="Q139" i="4" s="1"/>
  <c r="O139" i="4"/>
  <c r="K139" i="4"/>
  <c r="U139" i="4" s="1"/>
  <c r="I139" i="4"/>
  <c r="H139" i="4"/>
  <c r="T138" i="4"/>
  <c r="R138" i="4"/>
  <c r="T147" i="4" s="1"/>
  <c r="P138" i="4"/>
  <c r="Q138" i="4" s="1"/>
  <c r="O138" i="4"/>
  <c r="K138" i="4"/>
  <c r="S138" i="4" s="1"/>
  <c r="I138" i="4"/>
  <c r="H138" i="4"/>
  <c r="T137" i="4"/>
  <c r="R137" i="4"/>
  <c r="P137" i="4"/>
  <c r="Q137" i="4" s="1"/>
  <c r="O137" i="4"/>
  <c r="K137" i="4"/>
  <c r="U137" i="4" s="1"/>
  <c r="I137" i="4"/>
  <c r="H137" i="4"/>
  <c r="T136" i="4"/>
  <c r="R136" i="4"/>
  <c r="P136" i="4"/>
  <c r="Q136" i="4" s="1"/>
  <c r="O136" i="4"/>
  <c r="K136" i="4"/>
  <c r="S136" i="4" s="1"/>
  <c r="I136" i="4"/>
  <c r="H136" i="4"/>
  <c r="T135" i="4"/>
  <c r="R135" i="4"/>
  <c r="T144" i="4" s="1"/>
  <c r="P135" i="4"/>
  <c r="Q135" i="4" s="1"/>
  <c r="O135" i="4"/>
  <c r="K135" i="4"/>
  <c r="U135" i="4" s="1"/>
  <c r="I135" i="4"/>
  <c r="H135" i="4"/>
  <c r="T134" i="4"/>
  <c r="R134" i="4"/>
  <c r="P134" i="4"/>
  <c r="Q134" i="4" s="1"/>
  <c r="O134" i="4"/>
  <c r="K134" i="4"/>
  <c r="S134" i="4" s="1"/>
  <c r="I134" i="4"/>
  <c r="H134" i="4"/>
  <c r="T133" i="4"/>
  <c r="R133" i="4"/>
  <c r="P133" i="4"/>
  <c r="Q133" i="4" s="1"/>
  <c r="O133" i="4"/>
  <c r="K133" i="4"/>
  <c r="U133" i="4" s="1"/>
  <c r="I133" i="4"/>
  <c r="H133" i="4"/>
  <c r="T132" i="4"/>
  <c r="R132" i="4"/>
  <c r="P132" i="4"/>
  <c r="Q132" i="4" s="1"/>
  <c r="O132" i="4"/>
  <c r="K132" i="4"/>
  <c r="S132" i="4" s="1"/>
  <c r="I132" i="4"/>
  <c r="H132" i="4"/>
  <c r="T131" i="4"/>
  <c r="R131" i="4"/>
  <c r="P131" i="4"/>
  <c r="Q131" i="4" s="1"/>
  <c r="O131" i="4"/>
  <c r="K131" i="4"/>
  <c r="U131" i="4" s="1"/>
  <c r="I131" i="4"/>
  <c r="H131" i="4"/>
  <c r="T130" i="4"/>
  <c r="R130" i="4"/>
  <c r="P130" i="4"/>
  <c r="Q130" i="4" s="1"/>
  <c r="O130" i="4"/>
  <c r="K130" i="4"/>
  <c r="S130" i="4" s="1"/>
  <c r="I130" i="4"/>
  <c r="H130" i="4"/>
  <c r="T129" i="4"/>
  <c r="R129" i="4"/>
  <c r="P129" i="4"/>
  <c r="Q129" i="4" s="1"/>
  <c r="O129" i="4"/>
  <c r="K129" i="4"/>
  <c r="U129" i="4" s="1"/>
  <c r="I129" i="4"/>
  <c r="H129" i="4"/>
  <c r="T128" i="4"/>
  <c r="R128" i="4"/>
  <c r="P128" i="4"/>
  <c r="Q128" i="4" s="1"/>
  <c r="O128" i="4"/>
  <c r="K128" i="4"/>
  <c r="S128" i="4" s="1"/>
  <c r="I128" i="4"/>
  <c r="H128" i="4"/>
  <c r="T127" i="4"/>
  <c r="R127" i="4"/>
  <c r="P127" i="4"/>
  <c r="Q127" i="4" s="1"/>
  <c r="O127" i="4"/>
  <c r="K127" i="4"/>
  <c r="U127" i="4" s="1"/>
  <c r="I127" i="4"/>
  <c r="H127" i="4"/>
  <c r="T126" i="4"/>
  <c r="R126" i="4"/>
  <c r="P126" i="4"/>
  <c r="Q126" i="4" s="1"/>
  <c r="O126" i="4"/>
  <c r="K126" i="4"/>
  <c r="S126" i="4" s="1"/>
  <c r="I126" i="4"/>
  <c r="H126" i="4"/>
  <c r="T125" i="4"/>
  <c r="R125" i="4"/>
  <c r="P125" i="4"/>
  <c r="Q125" i="4" s="1"/>
  <c r="O125" i="4"/>
  <c r="K125" i="4"/>
  <c r="U125" i="4" s="1"/>
  <c r="I125" i="4"/>
  <c r="H125" i="4"/>
  <c r="T124" i="4"/>
  <c r="R124" i="4"/>
  <c r="P124" i="4"/>
  <c r="Q124" i="4" s="1"/>
  <c r="O124" i="4"/>
  <c r="K124" i="4"/>
  <c r="S124" i="4" s="1"/>
  <c r="I124" i="4"/>
  <c r="H124" i="4"/>
  <c r="T123" i="4"/>
  <c r="R123" i="4"/>
  <c r="P123" i="4"/>
  <c r="Q123" i="4" s="1"/>
  <c r="O123" i="4"/>
  <c r="K123" i="4"/>
  <c r="U123" i="4" s="1"/>
  <c r="I123" i="4"/>
  <c r="H123" i="4"/>
  <c r="T122" i="4"/>
  <c r="R122" i="4"/>
  <c r="P122" i="4"/>
  <c r="Q122" i="4" s="1"/>
  <c r="O122" i="4"/>
  <c r="K122" i="4"/>
  <c r="S122" i="4" s="1"/>
  <c r="I122" i="4"/>
  <c r="H122" i="4"/>
  <c r="T121" i="4"/>
  <c r="R121" i="4"/>
  <c r="P121" i="4"/>
  <c r="Q121" i="4" s="1"/>
  <c r="O121" i="4"/>
  <c r="K121" i="4"/>
  <c r="U121" i="4" s="1"/>
  <c r="I121" i="4"/>
  <c r="H121" i="4"/>
  <c r="T120" i="4"/>
  <c r="R120" i="4"/>
  <c r="P120" i="4"/>
  <c r="Q120" i="4" s="1"/>
  <c r="O120" i="4"/>
  <c r="K120" i="4"/>
  <c r="S120" i="4" s="1"/>
  <c r="I120" i="4"/>
  <c r="H120" i="4"/>
  <c r="T119" i="4"/>
  <c r="R119" i="4"/>
  <c r="P119" i="4"/>
  <c r="Q119" i="4" s="1"/>
  <c r="O119" i="4"/>
  <c r="K119" i="4"/>
  <c r="U119" i="4" s="1"/>
  <c r="I119" i="4"/>
  <c r="H119" i="4"/>
  <c r="T118" i="4"/>
  <c r="R118" i="4"/>
  <c r="P118" i="4"/>
  <c r="Q118" i="4" s="1"/>
  <c r="O118" i="4"/>
  <c r="K118" i="4"/>
  <c r="S118" i="4" s="1"/>
  <c r="I118" i="4"/>
  <c r="H118" i="4"/>
  <c r="T117" i="4"/>
  <c r="R117" i="4"/>
  <c r="P117" i="4"/>
  <c r="Q117" i="4" s="1"/>
  <c r="O117" i="4"/>
  <c r="K117" i="4"/>
  <c r="U117" i="4" s="1"/>
  <c r="I117" i="4"/>
  <c r="H117" i="4"/>
  <c r="T116" i="4"/>
  <c r="R116" i="4"/>
  <c r="P116" i="4"/>
  <c r="Q116" i="4" s="1"/>
  <c r="O116" i="4"/>
  <c r="K116" i="4"/>
  <c r="S116" i="4" s="1"/>
  <c r="I116" i="4"/>
  <c r="H116" i="4"/>
  <c r="T115" i="4"/>
  <c r="R115" i="4"/>
  <c r="P115" i="4"/>
  <c r="Q115" i="4" s="1"/>
  <c r="O115" i="4"/>
  <c r="K115" i="4"/>
  <c r="U115" i="4" s="1"/>
  <c r="I115" i="4"/>
  <c r="H115" i="4"/>
  <c r="T114" i="4"/>
  <c r="R114" i="4"/>
  <c r="P114" i="4"/>
  <c r="Q114" i="4" s="1"/>
  <c r="O114" i="4"/>
  <c r="K114" i="4"/>
  <c r="S114" i="4" s="1"/>
  <c r="I114" i="4"/>
  <c r="H114" i="4"/>
  <c r="T113" i="4"/>
  <c r="R113" i="4"/>
  <c r="P113" i="4"/>
  <c r="Q113" i="4" s="1"/>
  <c r="O113" i="4"/>
  <c r="K113" i="4"/>
  <c r="U113" i="4" s="1"/>
  <c r="I113" i="4"/>
  <c r="H113" i="4"/>
  <c r="T112" i="4"/>
  <c r="R112" i="4"/>
  <c r="P112" i="4"/>
  <c r="Q112" i="4" s="1"/>
  <c r="O112" i="4"/>
  <c r="K112" i="4"/>
  <c r="S112" i="4" s="1"/>
  <c r="I112" i="4"/>
  <c r="H112" i="4"/>
  <c r="T111" i="4"/>
  <c r="R111" i="4"/>
  <c r="P111" i="4"/>
  <c r="Q111" i="4" s="1"/>
  <c r="O111" i="4"/>
  <c r="K111" i="4"/>
  <c r="U111" i="4" s="1"/>
  <c r="I111" i="4"/>
  <c r="H111" i="4"/>
  <c r="T110" i="4"/>
  <c r="R110" i="4"/>
  <c r="P110" i="4"/>
  <c r="Q110" i="4" s="1"/>
  <c r="O110" i="4"/>
  <c r="K110" i="4"/>
  <c r="S110" i="4" s="1"/>
  <c r="I110" i="4"/>
  <c r="H110" i="4"/>
  <c r="T109" i="4"/>
  <c r="R109" i="4"/>
  <c r="P109" i="4"/>
  <c r="Q109" i="4" s="1"/>
  <c r="O109" i="4"/>
  <c r="K109" i="4"/>
  <c r="U109" i="4" s="1"/>
  <c r="I109" i="4"/>
  <c r="H109" i="4"/>
  <c r="T108" i="4"/>
  <c r="R108" i="4"/>
  <c r="P108" i="4"/>
  <c r="Q108" i="4" s="1"/>
  <c r="O108" i="4"/>
  <c r="K108" i="4"/>
  <c r="S108" i="4" s="1"/>
  <c r="I108" i="4"/>
  <c r="H108" i="4"/>
  <c r="T107" i="4"/>
  <c r="R107" i="4"/>
  <c r="P107" i="4"/>
  <c r="Q107" i="4" s="1"/>
  <c r="O107" i="4"/>
  <c r="K107" i="4"/>
  <c r="U107" i="4" s="1"/>
  <c r="I107" i="4"/>
  <c r="H107" i="4"/>
  <c r="T106" i="4"/>
  <c r="R106" i="4"/>
  <c r="O106" i="4"/>
  <c r="K106" i="4"/>
  <c r="I106" i="4"/>
  <c r="H106" i="4"/>
  <c r="S105" i="4"/>
  <c r="R105" i="4"/>
  <c r="O105" i="4"/>
  <c r="K105" i="4"/>
  <c r="I105" i="4"/>
  <c r="H105" i="4"/>
  <c r="R104" i="4"/>
  <c r="O104" i="4"/>
  <c r="K104" i="4"/>
  <c r="I104" i="4"/>
  <c r="H104" i="4"/>
  <c r="S103" i="4"/>
  <c r="R103" i="4"/>
  <c r="O103" i="4"/>
  <c r="K103" i="4"/>
  <c r="I103" i="4"/>
  <c r="H103" i="4"/>
  <c r="R102" i="4"/>
  <c r="O102" i="4"/>
  <c r="K102" i="4"/>
  <c r="I102" i="4"/>
  <c r="H102" i="4"/>
  <c r="S101" i="4"/>
  <c r="R101" i="4"/>
  <c r="O101" i="4"/>
  <c r="K101" i="4"/>
  <c r="I101" i="4"/>
  <c r="H101" i="4"/>
  <c r="R100" i="4"/>
  <c r="O100" i="4"/>
  <c r="K100" i="4"/>
  <c r="I100" i="4"/>
  <c r="H100" i="4"/>
  <c r="S99" i="4"/>
  <c r="R99" i="4"/>
  <c r="O99" i="4"/>
  <c r="K99" i="4"/>
  <c r="I99" i="4"/>
  <c r="H99" i="4"/>
  <c r="R98" i="4"/>
  <c r="O98" i="4"/>
  <c r="K98" i="4"/>
  <c r="I98" i="4"/>
  <c r="H98" i="4"/>
  <c r="S97" i="4"/>
  <c r="R97" i="4"/>
  <c r="O97" i="4"/>
  <c r="K97" i="4"/>
  <c r="I97" i="4"/>
  <c r="H97" i="4"/>
  <c r="R96" i="4"/>
  <c r="T105" i="4" s="1"/>
  <c r="O96" i="4"/>
  <c r="K96" i="4"/>
  <c r="I96" i="4"/>
  <c r="H96" i="4"/>
  <c r="S95" i="4"/>
  <c r="R95" i="4"/>
  <c r="T104" i="4" s="1"/>
  <c r="O95" i="4"/>
  <c r="K95" i="4"/>
  <c r="I95" i="4"/>
  <c r="H95" i="4"/>
  <c r="R94" i="4"/>
  <c r="T103" i="4" s="1"/>
  <c r="O94" i="4"/>
  <c r="K94" i="4"/>
  <c r="I94" i="4"/>
  <c r="H94" i="4"/>
  <c r="R93" i="4"/>
  <c r="T102" i="4" s="1"/>
  <c r="U103" i="4" s="1"/>
  <c r="O93" i="4"/>
  <c r="K93" i="4"/>
  <c r="I93" i="4"/>
  <c r="H93" i="4"/>
  <c r="R92" i="4"/>
  <c r="T101" i="4" s="1"/>
  <c r="O92" i="4"/>
  <c r="K92" i="4"/>
  <c r="I92" i="4"/>
  <c r="H92" i="4"/>
  <c r="R91" i="4"/>
  <c r="T100" i="4" s="1"/>
  <c r="O91" i="4"/>
  <c r="K91" i="4"/>
  <c r="I91" i="4"/>
  <c r="H91" i="4"/>
  <c r="U90" i="4"/>
  <c r="S90" i="4"/>
  <c r="R90" i="4"/>
  <c r="O90" i="4"/>
  <c r="K90" i="4"/>
  <c r="I90" i="4"/>
  <c r="H90" i="4"/>
  <c r="T89" i="4"/>
  <c r="R89" i="4"/>
  <c r="T98" i="4" s="1"/>
  <c r="U99" i="4" s="1"/>
  <c r="O89" i="4"/>
  <c r="K89" i="4"/>
  <c r="I89" i="4"/>
  <c r="H89" i="4"/>
  <c r="R88" i="4"/>
  <c r="O88" i="4"/>
  <c r="K88" i="4"/>
  <c r="I88" i="4"/>
  <c r="H88" i="4"/>
  <c r="S87" i="4"/>
  <c r="R87" i="4"/>
  <c r="O87" i="4"/>
  <c r="K87" i="4"/>
  <c r="I87" i="4"/>
  <c r="H87" i="4"/>
  <c r="U86" i="4"/>
  <c r="R86" i="4"/>
  <c r="O86" i="4"/>
  <c r="K86" i="4"/>
  <c r="I86" i="4"/>
  <c r="H86" i="4"/>
  <c r="S85" i="4"/>
  <c r="R85" i="4"/>
  <c r="O85" i="4"/>
  <c r="K85" i="4"/>
  <c r="U85" i="4" s="1"/>
  <c r="I85" i="4"/>
  <c r="H85" i="4"/>
  <c r="U84" i="4"/>
  <c r="R84" i="4"/>
  <c r="O84" i="4"/>
  <c r="K84" i="4"/>
  <c r="I84" i="4"/>
  <c r="H84" i="4"/>
  <c r="S83" i="4"/>
  <c r="R83" i="4"/>
  <c r="O83" i="4"/>
  <c r="K83" i="4"/>
  <c r="I83" i="4"/>
  <c r="H83" i="4"/>
  <c r="U82" i="4"/>
  <c r="R82" i="4"/>
  <c r="O82" i="4"/>
  <c r="K82" i="4"/>
  <c r="I82" i="4"/>
  <c r="H82" i="4"/>
  <c r="S81" i="4"/>
  <c r="R81" i="4"/>
  <c r="O81" i="4"/>
  <c r="K81" i="4"/>
  <c r="U81" i="4" s="1"/>
  <c r="I81" i="4"/>
  <c r="H81" i="4"/>
  <c r="U80" i="4"/>
  <c r="R80" i="4"/>
  <c r="O80" i="4"/>
  <c r="K80" i="4"/>
  <c r="I80" i="4"/>
  <c r="H80" i="4"/>
  <c r="S79" i="4"/>
  <c r="R79" i="4"/>
  <c r="T88" i="4" s="1"/>
  <c r="O79" i="4"/>
  <c r="K79" i="4"/>
  <c r="I79" i="4"/>
  <c r="H79" i="4"/>
  <c r="U78" i="4"/>
  <c r="R78" i="4"/>
  <c r="T87" i="4" s="1"/>
  <c r="O78" i="4"/>
  <c r="K78" i="4"/>
  <c r="I78" i="4"/>
  <c r="H78" i="4"/>
  <c r="S77" i="4"/>
  <c r="R77" i="4"/>
  <c r="T86" i="4" s="1"/>
  <c r="U87" i="4" s="1"/>
  <c r="O77" i="4"/>
  <c r="K77" i="4"/>
  <c r="U77" i="4" s="1"/>
  <c r="I77" i="4"/>
  <c r="H77" i="4"/>
  <c r="U76" i="4"/>
  <c r="R76" i="4"/>
  <c r="T85" i="4" s="1"/>
  <c r="O76" i="4"/>
  <c r="K76" i="4"/>
  <c r="I76" i="4"/>
  <c r="H76" i="4"/>
  <c r="S75" i="4"/>
  <c r="R75" i="4"/>
  <c r="T84" i="4" s="1"/>
  <c r="O75" i="4"/>
  <c r="K75" i="4"/>
  <c r="I75" i="4"/>
  <c r="H75" i="4"/>
  <c r="U74" i="4"/>
  <c r="R74" i="4"/>
  <c r="T83" i="4" s="1"/>
  <c r="O74" i="4"/>
  <c r="K74" i="4"/>
  <c r="I74" i="4"/>
  <c r="H74" i="4"/>
  <c r="S73" i="4"/>
  <c r="R73" i="4"/>
  <c r="T82" i="4" s="1"/>
  <c r="U83" i="4" s="1"/>
  <c r="O73" i="4"/>
  <c r="K73" i="4"/>
  <c r="U73" i="4" s="1"/>
  <c r="I73" i="4"/>
  <c r="H73" i="4"/>
  <c r="U72" i="4"/>
  <c r="R72" i="4"/>
  <c r="T81" i="4" s="1"/>
  <c r="O72" i="4"/>
  <c r="K72" i="4"/>
  <c r="I72" i="4"/>
  <c r="H72" i="4"/>
  <c r="S71" i="4"/>
  <c r="R71" i="4"/>
  <c r="T80" i="4" s="1"/>
  <c r="O71" i="4"/>
  <c r="K71" i="4"/>
  <c r="I71" i="4"/>
  <c r="H71" i="4"/>
  <c r="U70" i="4"/>
  <c r="R70" i="4"/>
  <c r="T79" i="4" s="1"/>
  <c r="O70" i="4"/>
  <c r="K70" i="4"/>
  <c r="I70" i="4"/>
  <c r="H70" i="4"/>
  <c r="S69" i="4"/>
  <c r="R69" i="4"/>
  <c r="T78" i="4" s="1"/>
  <c r="U79" i="4" s="1"/>
  <c r="O69" i="4"/>
  <c r="K69" i="4"/>
  <c r="U69" i="4" s="1"/>
  <c r="I69" i="4"/>
  <c r="H69" i="4"/>
  <c r="U68" i="4"/>
  <c r="R68" i="4"/>
  <c r="T77" i="4" s="1"/>
  <c r="O68" i="4"/>
  <c r="K68" i="4"/>
  <c r="I68" i="4"/>
  <c r="H68" i="4"/>
  <c r="S67" i="4"/>
  <c r="R67" i="4"/>
  <c r="T76" i="4" s="1"/>
  <c r="O67" i="4"/>
  <c r="K67" i="4"/>
  <c r="I67" i="4"/>
  <c r="H67" i="4"/>
  <c r="U66" i="4"/>
  <c r="R66" i="4"/>
  <c r="T75" i="4" s="1"/>
  <c r="O66" i="4"/>
  <c r="K66" i="4"/>
  <c r="I66" i="4"/>
  <c r="H66" i="4"/>
  <c r="S65" i="4"/>
  <c r="R65" i="4"/>
  <c r="T74" i="4" s="1"/>
  <c r="U75" i="4" s="1"/>
  <c r="O65" i="4"/>
  <c r="K65" i="4"/>
  <c r="I65" i="4"/>
  <c r="H65" i="4"/>
  <c r="R64" i="4"/>
  <c r="T73" i="4" s="1"/>
  <c r="O64" i="4"/>
  <c r="K64" i="4"/>
  <c r="I64" i="4"/>
  <c r="H64" i="4"/>
  <c r="S63" i="4"/>
  <c r="R63" i="4"/>
  <c r="T72" i="4" s="1"/>
  <c r="O63" i="4"/>
  <c r="K63" i="4"/>
  <c r="I63" i="4"/>
  <c r="H63" i="4"/>
  <c r="R62" i="4"/>
  <c r="T71" i="4" s="1"/>
  <c r="O62" i="4"/>
  <c r="K62" i="4"/>
  <c r="I62" i="4"/>
  <c r="H62" i="4"/>
  <c r="S61" i="4"/>
  <c r="R61" i="4"/>
  <c r="T70" i="4" s="1"/>
  <c r="U71" i="4" s="1"/>
  <c r="O61" i="4"/>
  <c r="K61" i="4"/>
  <c r="I61" i="4"/>
  <c r="H61" i="4"/>
  <c r="R60" i="4"/>
  <c r="T69" i="4" s="1"/>
  <c r="O60" i="4"/>
  <c r="K60" i="4"/>
  <c r="I60" i="4"/>
  <c r="H60" i="4"/>
  <c r="S59" i="4"/>
  <c r="R59" i="4"/>
  <c r="T68" i="4" s="1"/>
  <c r="O59" i="4"/>
  <c r="K59" i="4"/>
  <c r="I59" i="4"/>
  <c r="H59" i="4"/>
  <c r="R58" i="4"/>
  <c r="T67" i="4" s="1"/>
  <c r="O58" i="4"/>
  <c r="K58" i="4"/>
  <c r="I58" i="4"/>
  <c r="H58" i="4"/>
  <c r="S57" i="4"/>
  <c r="R57" i="4"/>
  <c r="T66" i="4" s="1"/>
  <c r="U67" i="4" s="1"/>
  <c r="O57" i="4"/>
  <c r="K57" i="4"/>
  <c r="I57" i="4"/>
  <c r="H57" i="4"/>
  <c r="R56" i="4"/>
  <c r="T65" i="4" s="1"/>
  <c r="O56" i="4"/>
  <c r="K56" i="4"/>
  <c r="I56" i="4"/>
  <c r="H56" i="4"/>
  <c r="R55" i="4"/>
  <c r="T64" i="4" s="1"/>
  <c r="O55" i="4"/>
  <c r="K55" i="4"/>
  <c r="S55" i="4" s="1"/>
  <c r="I55" i="4"/>
  <c r="H55" i="4"/>
  <c r="R54" i="4"/>
  <c r="T63" i="4" s="1"/>
  <c r="U64" i="4" s="1"/>
  <c r="O54" i="4"/>
  <c r="K54" i="4"/>
  <c r="I54" i="4"/>
  <c r="H54" i="4"/>
  <c r="R53" i="4"/>
  <c r="O53" i="4"/>
  <c r="K53" i="4"/>
  <c r="I53" i="4"/>
  <c r="H53" i="4"/>
  <c r="S52" i="4"/>
  <c r="R52" i="4"/>
  <c r="O52" i="4"/>
  <c r="K52" i="4"/>
  <c r="I52" i="4"/>
  <c r="H52" i="4"/>
  <c r="S51" i="4"/>
  <c r="R51" i="4"/>
  <c r="O51" i="4"/>
  <c r="K51" i="4"/>
  <c r="I51" i="4"/>
  <c r="H51" i="4"/>
  <c r="R50" i="4"/>
  <c r="O50" i="4"/>
  <c r="K50" i="4"/>
  <c r="P50" i="4" s="1"/>
  <c r="Q50" i="4" s="1"/>
  <c r="I50" i="4"/>
  <c r="H50" i="4"/>
  <c r="R49" i="4"/>
  <c r="O49" i="4"/>
  <c r="K49" i="4"/>
  <c r="I49" i="4"/>
  <c r="H49" i="4"/>
  <c r="R48" i="4"/>
  <c r="T57" i="4" s="1"/>
  <c r="U58" i="4" s="1"/>
  <c r="P48" i="4"/>
  <c r="Q48" i="4" s="1"/>
  <c r="O48" i="4"/>
  <c r="K48" i="4"/>
  <c r="I48" i="4"/>
  <c r="H48" i="4"/>
  <c r="R47" i="4"/>
  <c r="P47" i="4"/>
  <c r="Q47" i="4" s="1"/>
  <c r="O47" i="4"/>
  <c r="K47" i="4"/>
  <c r="I47" i="4"/>
  <c r="H47" i="4"/>
  <c r="R46" i="4"/>
  <c r="T55" i="4" s="1"/>
  <c r="U56" i="4" s="1"/>
  <c r="P46" i="4"/>
  <c r="Q46" i="4" s="1"/>
  <c r="O46" i="4"/>
  <c r="K46" i="4"/>
  <c r="I46" i="4"/>
  <c r="H46" i="4"/>
  <c r="R45" i="4"/>
  <c r="T54" i="4" s="1"/>
  <c r="U55" i="4" s="1"/>
  <c r="P45" i="4"/>
  <c r="Q45" i="4" s="1"/>
  <c r="O45" i="4"/>
  <c r="K45" i="4"/>
  <c r="I45" i="4"/>
  <c r="H45" i="4"/>
  <c r="R44" i="4"/>
  <c r="T53" i="4" s="1"/>
  <c r="P44" i="4"/>
  <c r="Q44" i="4" s="1"/>
  <c r="O44" i="4"/>
  <c r="K44" i="4"/>
  <c r="I44" i="4"/>
  <c r="H44" i="4"/>
  <c r="R43" i="4"/>
  <c r="P43" i="4"/>
  <c r="Q43" i="4" s="1"/>
  <c r="O43" i="4"/>
  <c r="K43" i="4"/>
  <c r="I43" i="4"/>
  <c r="H43" i="4"/>
  <c r="R42" i="4"/>
  <c r="T51" i="4" s="1"/>
  <c r="U52" i="4" s="1"/>
  <c r="P42" i="4"/>
  <c r="Q42" i="4" s="1"/>
  <c r="O42" i="4"/>
  <c r="K42" i="4"/>
  <c r="I42" i="4"/>
  <c r="H42" i="4"/>
  <c r="R41" i="4"/>
  <c r="T50" i="4" s="1"/>
  <c r="U51" i="4" s="1"/>
  <c r="P41" i="4"/>
  <c r="Q41" i="4" s="1"/>
  <c r="O41" i="4"/>
  <c r="K41" i="4"/>
  <c r="I41" i="4"/>
  <c r="H41" i="4"/>
  <c r="R40" i="4"/>
  <c r="T49" i="4" s="1"/>
  <c r="P40" i="4"/>
  <c r="Q40" i="4" s="1"/>
  <c r="O40" i="4"/>
  <c r="K40" i="4"/>
  <c r="I40" i="4"/>
  <c r="H40" i="4"/>
  <c r="R39" i="4"/>
  <c r="T48" i="4" s="1"/>
  <c r="P39" i="4"/>
  <c r="Q39" i="4" s="1"/>
  <c r="O39" i="4"/>
  <c r="K39" i="4"/>
  <c r="I39" i="4"/>
  <c r="H39" i="4"/>
  <c r="R38" i="4"/>
  <c r="T47" i="4" s="1"/>
  <c r="U48" i="4" s="1"/>
  <c r="P38" i="4"/>
  <c r="Q38" i="4" s="1"/>
  <c r="O38" i="4"/>
  <c r="K38" i="4"/>
  <c r="I38" i="4"/>
  <c r="H38" i="4"/>
  <c r="R37" i="4"/>
  <c r="T46" i="4" s="1"/>
  <c r="P37" i="4"/>
  <c r="Q37" i="4" s="1"/>
  <c r="O37" i="4"/>
  <c r="K37" i="4"/>
  <c r="I37" i="4"/>
  <c r="H37" i="4"/>
  <c r="R36" i="4"/>
  <c r="T45" i="4" s="1"/>
  <c r="U46" i="4" s="1"/>
  <c r="P36" i="4"/>
  <c r="Q36" i="4" s="1"/>
  <c r="O36" i="4"/>
  <c r="K36" i="4"/>
  <c r="I36" i="4"/>
  <c r="H36" i="4"/>
  <c r="R35" i="4"/>
  <c r="T44" i="4" s="1"/>
  <c r="P35" i="4"/>
  <c r="Q35" i="4" s="1"/>
  <c r="O35" i="4"/>
  <c r="K35" i="4"/>
  <c r="I35" i="4"/>
  <c r="H35" i="4"/>
  <c r="R34" i="4"/>
  <c r="T43" i="4" s="1"/>
  <c r="U44" i="4" s="1"/>
  <c r="P34" i="4"/>
  <c r="Q34" i="4" s="1"/>
  <c r="O34" i="4"/>
  <c r="K34" i="4"/>
  <c r="I34" i="4"/>
  <c r="H34" i="4"/>
  <c r="R33" i="4"/>
  <c r="T42" i="4" s="1"/>
  <c r="P33" i="4"/>
  <c r="Q33" i="4" s="1"/>
  <c r="O33" i="4"/>
  <c r="K33" i="4"/>
  <c r="I33" i="4"/>
  <c r="H33" i="4"/>
  <c r="R32" i="4"/>
  <c r="T41" i="4" s="1"/>
  <c r="U42" i="4" s="1"/>
  <c r="P32" i="4"/>
  <c r="Q32" i="4" s="1"/>
  <c r="O32" i="4"/>
  <c r="K32" i="4"/>
  <c r="I32" i="4"/>
  <c r="H32" i="4"/>
  <c r="R31" i="4"/>
  <c r="T40" i="4" s="1"/>
  <c r="P31" i="4"/>
  <c r="Q31" i="4" s="1"/>
  <c r="O31" i="4"/>
  <c r="K31" i="4"/>
  <c r="I31" i="4"/>
  <c r="H31" i="4"/>
  <c r="R30" i="4"/>
  <c r="T39" i="4" s="1"/>
  <c r="U40" i="4" s="1"/>
  <c r="P30" i="4"/>
  <c r="Q30" i="4" s="1"/>
  <c r="O30" i="4"/>
  <c r="K30" i="4"/>
  <c r="I30" i="4"/>
  <c r="H30" i="4"/>
  <c r="R29" i="4"/>
  <c r="T38" i="4" s="1"/>
  <c r="P29" i="4"/>
  <c r="Q29" i="4" s="1"/>
  <c r="O29" i="4"/>
  <c r="K29" i="4"/>
  <c r="I29" i="4"/>
  <c r="H29" i="4"/>
  <c r="R28" i="4"/>
  <c r="T37" i="4" s="1"/>
  <c r="U38" i="4" s="1"/>
  <c r="P28" i="4"/>
  <c r="Q28" i="4" s="1"/>
  <c r="O28" i="4"/>
  <c r="K28" i="4"/>
  <c r="I28" i="4"/>
  <c r="H28" i="4"/>
  <c r="R27" i="4"/>
  <c r="T36" i="4" s="1"/>
  <c r="P27" i="4"/>
  <c r="Q27" i="4" s="1"/>
  <c r="O27" i="4"/>
  <c r="K27" i="4"/>
  <c r="I27" i="4"/>
  <c r="H27" i="4"/>
  <c r="R26" i="4"/>
  <c r="T35" i="4" s="1"/>
  <c r="U36" i="4" s="1"/>
  <c r="O26" i="4"/>
  <c r="K26" i="4"/>
  <c r="H26" i="4"/>
  <c r="R25" i="4"/>
  <c r="T34" i="4" s="1"/>
  <c r="P25" i="4"/>
  <c r="Q25" i="4" s="1"/>
  <c r="O25" i="4"/>
  <c r="K25" i="4"/>
  <c r="H25" i="4"/>
  <c r="R24" i="4"/>
  <c r="T33" i="4" s="1"/>
  <c r="U34" i="4" s="1"/>
  <c r="O24" i="4"/>
  <c r="K24" i="4"/>
  <c r="P24" i="4" s="1"/>
  <c r="Q24" i="4" s="1"/>
  <c r="H24" i="4"/>
  <c r="R23" i="4"/>
  <c r="P23" i="4"/>
  <c r="Q23" i="4" s="1"/>
  <c r="O23" i="4"/>
  <c r="K23" i="4"/>
  <c r="H23" i="4"/>
  <c r="R22" i="4"/>
  <c r="T31" i="4" s="1"/>
  <c r="U32" i="4" s="1"/>
  <c r="O22" i="4"/>
  <c r="K22" i="4"/>
  <c r="H22" i="4"/>
  <c r="R21" i="4"/>
  <c r="T30" i="4" s="1"/>
  <c r="O21" i="4"/>
  <c r="K21" i="4"/>
  <c r="H21" i="4"/>
  <c r="R20" i="4"/>
  <c r="T29" i="4" s="1"/>
  <c r="U30" i="4" s="1"/>
  <c r="O20" i="4"/>
  <c r="K20" i="4"/>
  <c r="P20" i="4" s="1"/>
  <c r="Q20" i="4" s="1"/>
  <c r="H20" i="4"/>
  <c r="T19" i="4"/>
  <c r="R19" i="4"/>
  <c r="T27" i="4" s="1"/>
  <c r="U28" i="4" s="1"/>
  <c r="P19" i="4"/>
  <c r="Q19" i="4" s="1"/>
  <c r="O19" i="4"/>
  <c r="K19" i="4"/>
  <c r="H19" i="4"/>
  <c r="S18" i="4"/>
  <c r="R18" i="4"/>
  <c r="O18" i="4"/>
  <c r="K18" i="4"/>
  <c r="P17" i="4" s="1"/>
  <c r="Q17" i="4" s="1"/>
  <c r="H18" i="4"/>
  <c r="S17" i="4"/>
  <c r="R17" i="4"/>
  <c r="O17" i="4"/>
  <c r="K17" i="4"/>
  <c r="H17" i="4"/>
  <c r="S16" i="4"/>
  <c r="R16" i="4"/>
  <c r="O16" i="4"/>
  <c r="K16" i="4"/>
  <c r="P16" i="4" s="1"/>
  <c r="Q16" i="4" s="1"/>
  <c r="H16" i="4"/>
  <c r="S15" i="4"/>
  <c r="R15" i="4"/>
  <c r="O15" i="4"/>
  <c r="K15" i="4"/>
  <c r="H15" i="4"/>
  <c r="S14" i="4"/>
  <c r="R14" i="4"/>
  <c r="O14" i="4"/>
  <c r="K14" i="4"/>
  <c r="P14" i="4" s="1"/>
  <c r="Q14" i="4" s="1"/>
  <c r="H14" i="4"/>
  <c r="S13" i="4"/>
  <c r="R13" i="4"/>
  <c r="O13" i="4"/>
  <c r="K13" i="4"/>
  <c r="H13" i="4"/>
  <c r="S12" i="4"/>
  <c r="R12" i="4"/>
  <c r="O12" i="4"/>
  <c r="K12" i="4"/>
  <c r="P12" i="4" s="1"/>
  <c r="Q12" i="4" s="1"/>
  <c r="H12" i="4"/>
  <c r="S11" i="4"/>
  <c r="R11" i="4"/>
  <c r="O11" i="4"/>
  <c r="K11" i="4"/>
  <c r="H11" i="4"/>
  <c r="R10" i="4"/>
  <c r="O10" i="4"/>
  <c r="K10" i="4"/>
  <c r="P10" i="4" s="1"/>
  <c r="Q10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H10" i="4"/>
  <c r="R9" i="4"/>
  <c r="T18" i="4" s="1"/>
  <c r="P9" i="4"/>
  <c r="Q9" i="4" s="1"/>
  <c r="O9" i="4"/>
  <c r="K9" i="4"/>
  <c r="J9" i="4"/>
  <c r="H9" i="4"/>
  <c r="N146" i="4" l="1"/>
  <c r="U22" i="4"/>
  <c r="S22" i="4"/>
  <c r="U53" i="4"/>
  <c r="P52" i="4"/>
  <c r="Q52" i="4" s="1"/>
  <c r="P53" i="4"/>
  <c r="Q53" i="4" s="1"/>
  <c r="U54" i="4"/>
  <c r="S54" i="4"/>
  <c r="P88" i="4"/>
  <c r="Q88" i="4" s="1"/>
  <c r="U89" i="4"/>
  <c r="S89" i="4"/>
  <c r="P89" i="4"/>
  <c r="Q89" i="4" s="1"/>
  <c r="S10" i="4"/>
  <c r="S21" i="4"/>
  <c r="T22" i="4"/>
  <c r="S25" i="4"/>
  <c r="T26" i="4"/>
  <c r="U27" i="4" s="1"/>
  <c r="S27" i="4"/>
  <c r="T28" i="4"/>
  <c r="S29" i="4"/>
  <c r="S31" i="4"/>
  <c r="T32" i="4"/>
  <c r="S33" i="4"/>
  <c r="S35" i="4"/>
  <c r="S37" i="4"/>
  <c r="S39" i="4"/>
  <c r="S41" i="4"/>
  <c r="S43" i="4"/>
  <c r="S45" i="4"/>
  <c r="S47" i="4"/>
  <c r="S49" i="4"/>
  <c r="P49" i="4"/>
  <c r="Q49" i="4" s="1"/>
  <c r="S53" i="4"/>
  <c r="S56" i="4"/>
  <c r="P56" i="4"/>
  <c r="Q56" i="4" s="1"/>
  <c r="P57" i="4"/>
  <c r="Q57" i="4" s="1"/>
  <c r="S58" i="4"/>
  <c r="P61" i="4"/>
  <c r="Q61" i="4" s="1"/>
  <c r="S62" i="4"/>
  <c r="U65" i="4"/>
  <c r="P65" i="4"/>
  <c r="Q65" i="4" s="1"/>
  <c r="S66" i="4"/>
  <c r="P69" i="4"/>
  <c r="Q69" i="4" s="1"/>
  <c r="S70" i="4"/>
  <c r="P73" i="4"/>
  <c r="Q73" i="4" s="1"/>
  <c r="S74" i="4"/>
  <c r="P77" i="4"/>
  <c r="Q77" i="4" s="1"/>
  <c r="S78" i="4"/>
  <c r="P81" i="4"/>
  <c r="Q81" i="4" s="1"/>
  <c r="S82" i="4"/>
  <c r="P85" i="4"/>
  <c r="Q85" i="4" s="1"/>
  <c r="S86" i="4"/>
  <c r="T99" i="4"/>
  <c r="U100" i="4" s="1"/>
  <c r="S91" i="4"/>
  <c r="P95" i="4"/>
  <c r="Q95" i="4" s="1"/>
  <c r="S96" i="4"/>
  <c r="P103" i="4"/>
  <c r="Q103" i="4" s="1"/>
  <c r="S104" i="4"/>
  <c r="U104" i="4"/>
  <c r="P21" i="4"/>
  <c r="Q21" i="4" s="1"/>
  <c r="T23" i="4"/>
  <c r="U24" i="4" s="1"/>
  <c r="S26" i="4"/>
  <c r="U20" i="4"/>
  <c r="S20" i="4"/>
  <c r="T21" i="4"/>
  <c r="S24" i="4"/>
  <c r="T25" i="4"/>
  <c r="U26" i="4" s="1"/>
  <c r="T52" i="4"/>
  <c r="T56" i="4"/>
  <c r="U57" i="4" s="1"/>
  <c r="T58" i="4"/>
  <c r="U59" i="4" s="1"/>
  <c r="S50" i="4"/>
  <c r="U50" i="4"/>
  <c r="T59" i="4"/>
  <c r="U60" i="4" s="1"/>
  <c r="T60" i="4"/>
  <c r="U61" i="4" s="1"/>
  <c r="U19" i="4"/>
  <c r="P18" i="4"/>
  <c r="Q18" i="4" s="1"/>
  <c r="S19" i="4"/>
  <c r="T20" i="4"/>
  <c r="U21" i="4" s="1"/>
  <c r="P22" i="4"/>
  <c r="Q22" i="4" s="1"/>
  <c r="U23" i="4"/>
  <c r="S23" i="4"/>
  <c r="T24" i="4"/>
  <c r="U25" i="4" s="1"/>
  <c r="P26" i="4"/>
  <c r="Q26" i="4" s="1"/>
  <c r="S28" i="4"/>
  <c r="S30" i="4"/>
  <c r="S32" i="4"/>
  <c r="S34" i="4"/>
  <c r="S36" i="4"/>
  <c r="S38" i="4"/>
  <c r="S40" i="4"/>
  <c r="S42" i="4"/>
  <c r="S44" i="4"/>
  <c r="S46" i="4"/>
  <c r="S48" i="4"/>
  <c r="P54" i="4"/>
  <c r="Q54" i="4" s="1"/>
  <c r="P59" i="4"/>
  <c r="Q59" i="4" s="1"/>
  <c r="S60" i="4"/>
  <c r="P63" i="4"/>
  <c r="Q63" i="4" s="1"/>
  <c r="S64" i="4"/>
  <c r="P67" i="4"/>
  <c r="Q67" i="4" s="1"/>
  <c r="S68" i="4"/>
  <c r="P71" i="4"/>
  <c r="Q71" i="4" s="1"/>
  <c r="S72" i="4"/>
  <c r="P75" i="4"/>
  <c r="Q75" i="4" s="1"/>
  <c r="S76" i="4"/>
  <c r="P79" i="4"/>
  <c r="Q79" i="4" s="1"/>
  <c r="S80" i="4"/>
  <c r="P83" i="4"/>
  <c r="Q83" i="4" s="1"/>
  <c r="S84" i="4"/>
  <c r="U88" i="4"/>
  <c r="P87" i="4"/>
  <c r="Q87" i="4" s="1"/>
  <c r="S88" i="4"/>
  <c r="P99" i="4"/>
  <c r="Q99" i="4" s="1"/>
  <c r="S100" i="4"/>
  <c r="U92" i="4"/>
  <c r="P91" i="4"/>
  <c r="Q91" i="4" s="1"/>
  <c r="P92" i="4"/>
  <c r="Q92" i="4" s="1"/>
  <c r="P93" i="4"/>
  <c r="Q93" i="4" s="1"/>
  <c r="S94" i="4"/>
  <c r="P97" i="4"/>
  <c r="Q97" i="4" s="1"/>
  <c r="S98" i="4"/>
  <c r="P101" i="4"/>
  <c r="Q101" i="4" s="1"/>
  <c r="S102" i="4"/>
  <c r="S106" i="4"/>
  <c r="U106" i="4"/>
  <c r="P105" i="4"/>
  <c r="Q105" i="4" s="1"/>
  <c r="P106" i="4"/>
  <c r="Q106" i="4" s="1"/>
  <c r="P11" i="4"/>
  <c r="Q11" i="4" s="1"/>
  <c r="P13" i="4"/>
  <c r="Q13" i="4" s="1"/>
  <c r="P15" i="4"/>
  <c r="Q15" i="4" s="1"/>
  <c r="U29" i="4"/>
  <c r="U31" i="4"/>
  <c r="U33" i="4"/>
  <c r="U35" i="4"/>
  <c r="U37" i="4"/>
  <c r="U39" i="4"/>
  <c r="U41" i="4"/>
  <c r="U43" i="4"/>
  <c r="U45" i="4"/>
  <c r="U47" i="4"/>
  <c r="U49" i="4"/>
  <c r="T61" i="4"/>
  <c r="U62" i="4" s="1"/>
  <c r="T62" i="4"/>
  <c r="U63" i="4" s="1"/>
  <c r="P55" i="4"/>
  <c r="Q55" i="4" s="1"/>
  <c r="P58" i="4"/>
  <c r="Q58" i="4" s="1"/>
  <c r="P62" i="4"/>
  <c r="Q62" i="4" s="1"/>
  <c r="P66" i="4"/>
  <c r="Q66" i="4" s="1"/>
  <c r="P70" i="4"/>
  <c r="Q70" i="4" s="1"/>
  <c r="P74" i="4"/>
  <c r="Q74" i="4" s="1"/>
  <c r="P78" i="4"/>
  <c r="Q78" i="4" s="1"/>
  <c r="P82" i="4"/>
  <c r="Q82" i="4" s="1"/>
  <c r="P86" i="4"/>
  <c r="Q86" i="4" s="1"/>
  <c r="S92" i="4"/>
  <c r="S93" i="4"/>
  <c r="P51" i="4"/>
  <c r="Q51" i="4" s="1"/>
  <c r="P60" i="4"/>
  <c r="Q60" i="4" s="1"/>
  <c r="P64" i="4"/>
  <c r="Q64" i="4" s="1"/>
  <c r="P68" i="4"/>
  <c r="Q68" i="4" s="1"/>
  <c r="P72" i="4"/>
  <c r="Q72" i="4" s="1"/>
  <c r="P76" i="4"/>
  <c r="Q76" i="4" s="1"/>
  <c r="P80" i="4"/>
  <c r="Q80" i="4" s="1"/>
  <c r="P84" i="4"/>
  <c r="Q84" i="4" s="1"/>
  <c r="U94" i="4"/>
  <c r="U98" i="4"/>
  <c r="U102" i="4"/>
  <c r="T146" i="4"/>
  <c r="T90" i="4"/>
  <c r="U91" i="4" s="1"/>
  <c r="T92" i="4"/>
  <c r="U93" i="4" s="1"/>
  <c r="T94" i="4"/>
  <c r="U95" i="4" s="1"/>
  <c r="T96" i="4"/>
  <c r="T97" i="4"/>
  <c r="P90" i="4"/>
  <c r="Q90" i="4" s="1"/>
  <c r="T91" i="4"/>
  <c r="P96" i="4"/>
  <c r="Q96" i="4" s="1"/>
  <c r="P100" i="4"/>
  <c r="Q100" i="4" s="1"/>
  <c r="P104" i="4"/>
  <c r="Q104" i="4" s="1"/>
  <c r="T93" i="4"/>
  <c r="T95" i="4"/>
  <c r="U96" i="4" s="1"/>
  <c r="P94" i="4"/>
  <c r="Q94" i="4" s="1"/>
  <c r="U97" i="4"/>
  <c r="P98" i="4"/>
  <c r="Q98" i="4" s="1"/>
  <c r="U101" i="4"/>
  <c r="P102" i="4"/>
  <c r="Q102" i="4" s="1"/>
  <c r="U105" i="4"/>
  <c r="N145" i="4"/>
  <c r="N144" i="4" s="1"/>
  <c r="N143" i="4" s="1"/>
  <c r="N142" i="4" s="1"/>
  <c r="N141" i="4" s="1"/>
  <c r="N140" i="4" s="1"/>
  <c r="N139" i="4" s="1"/>
  <c r="N138" i="4" s="1"/>
  <c r="N137" i="4" s="1"/>
  <c r="N136" i="4" s="1"/>
  <c r="N135" i="4" s="1"/>
  <c r="N134" i="4" s="1"/>
  <c r="N133" i="4" s="1"/>
  <c r="N132" i="4" s="1"/>
  <c r="N131" i="4" s="1"/>
  <c r="N130" i="4" s="1"/>
  <c r="N129" i="4" s="1"/>
  <c r="N128" i="4" s="1"/>
  <c r="N127" i="4" s="1"/>
  <c r="N126" i="4" s="1"/>
  <c r="N125" i="4" s="1"/>
  <c r="N124" i="4" s="1"/>
  <c r="N123" i="4" s="1"/>
  <c r="N122" i="4" s="1"/>
  <c r="N121" i="4" s="1"/>
  <c r="N120" i="4" s="1"/>
  <c r="N119" i="4" s="1"/>
  <c r="N118" i="4" s="1"/>
  <c r="N117" i="4" s="1"/>
  <c r="N116" i="4" s="1"/>
  <c r="N115" i="4" s="1"/>
  <c r="N114" i="4" s="1"/>
  <c r="N113" i="4" s="1"/>
  <c r="N112" i="4" s="1"/>
  <c r="N111" i="4" s="1"/>
  <c r="N110" i="4" s="1"/>
  <c r="N109" i="4" s="1"/>
  <c r="N108" i="4" s="1"/>
  <c r="N107" i="4" s="1"/>
  <c r="N106" i="4" s="1"/>
  <c r="N105" i="4" s="1"/>
  <c r="N104" i="4" s="1"/>
  <c r="N103" i="4" s="1"/>
  <c r="N102" i="4" s="1"/>
  <c r="N101" i="4" s="1"/>
  <c r="N100" i="4" s="1"/>
  <c r="N99" i="4" s="1"/>
  <c r="N98" i="4" s="1"/>
  <c r="N97" i="4" s="1"/>
  <c r="N96" i="4" s="1"/>
  <c r="N95" i="4" s="1"/>
  <c r="N94" i="4" s="1"/>
  <c r="N93" i="4" s="1"/>
  <c r="N92" i="4" s="1"/>
  <c r="N91" i="4" s="1"/>
  <c r="N90" i="4" s="1"/>
  <c r="N89" i="4" s="1"/>
  <c r="N88" i="4" s="1"/>
  <c r="N87" i="4" s="1"/>
  <c r="N86" i="4" s="1"/>
  <c r="N85" i="4" s="1"/>
  <c r="N84" i="4" s="1"/>
  <c r="N83" i="4" s="1"/>
  <c r="N82" i="4" s="1"/>
  <c r="N81" i="4" s="1"/>
  <c r="N80" i="4" s="1"/>
  <c r="N79" i="4" s="1"/>
  <c r="N78" i="4" s="1"/>
  <c r="N77" i="4" s="1"/>
  <c r="N76" i="4" s="1"/>
  <c r="N75" i="4" s="1"/>
  <c r="N74" i="4" s="1"/>
  <c r="N73" i="4" s="1"/>
  <c r="N72" i="4" s="1"/>
  <c r="N71" i="4" s="1"/>
  <c r="N70" i="4" s="1"/>
  <c r="N69" i="4" s="1"/>
  <c r="N68" i="4" s="1"/>
  <c r="N67" i="4" s="1"/>
  <c r="N66" i="4" s="1"/>
  <c r="N65" i="4" s="1"/>
  <c r="N64" i="4" s="1"/>
  <c r="N63" i="4" s="1"/>
  <c r="N62" i="4" s="1"/>
  <c r="N61" i="4" s="1"/>
  <c r="N60" i="4" s="1"/>
  <c r="N59" i="4" s="1"/>
  <c r="N58" i="4" s="1"/>
  <c r="N57" i="4" s="1"/>
  <c r="N56" i="4" s="1"/>
  <c r="N55" i="4" s="1"/>
  <c r="N54" i="4" s="1"/>
  <c r="N53" i="4" s="1"/>
  <c r="N52" i="4" s="1"/>
  <c r="N51" i="4" s="1"/>
  <c r="N50" i="4" s="1"/>
  <c r="N49" i="4" s="1"/>
  <c r="N48" i="4" s="1"/>
  <c r="N47" i="4" s="1"/>
  <c r="N46" i="4" s="1"/>
  <c r="N45" i="4" s="1"/>
  <c r="N44" i="4" s="1"/>
  <c r="N43" i="4" s="1"/>
  <c r="N42" i="4" s="1"/>
  <c r="N41" i="4" s="1"/>
  <c r="N40" i="4" s="1"/>
  <c r="N39" i="4" s="1"/>
  <c r="N38" i="4" s="1"/>
  <c r="N37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M143" i="4"/>
  <c r="M142" i="4" s="1"/>
  <c r="M141" i="4" s="1"/>
  <c r="M140" i="4" s="1"/>
  <c r="M139" i="4" s="1"/>
  <c r="M138" i="4" s="1"/>
  <c r="M137" i="4" s="1"/>
  <c r="M136" i="4" s="1"/>
  <c r="M135" i="4" s="1"/>
  <c r="M134" i="4" s="1"/>
  <c r="M133" i="4" s="1"/>
  <c r="M132" i="4" s="1"/>
  <c r="M131" i="4" s="1"/>
  <c r="M130" i="4" s="1"/>
  <c r="M129" i="4" s="1"/>
  <c r="M128" i="4" s="1"/>
  <c r="M127" i="4" s="1"/>
  <c r="M126" i="4" s="1"/>
  <c r="M125" i="4" s="1"/>
  <c r="M124" i="4" s="1"/>
  <c r="M123" i="4" s="1"/>
  <c r="M122" i="4" s="1"/>
  <c r="M121" i="4" s="1"/>
  <c r="M120" i="4" s="1"/>
  <c r="M119" i="4" s="1"/>
  <c r="M118" i="4" s="1"/>
  <c r="M117" i="4" s="1"/>
  <c r="M116" i="4" s="1"/>
  <c r="M115" i="4" s="1"/>
  <c r="M114" i="4" s="1"/>
  <c r="M113" i="4" s="1"/>
  <c r="M112" i="4" s="1"/>
  <c r="M111" i="4" s="1"/>
  <c r="M110" i="4" s="1"/>
  <c r="M109" i="4" s="1"/>
  <c r="M108" i="4" s="1"/>
  <c r="M107" i="4" s="1"/>
  <c r="M106" i="4" s="1"/>
  <c r="M105" i="4" s="1"/>
  <c r="M104" i="4" s="1"/>
  <c r="M103" i="4" s="1"/>
  <c r="M102" i="4" s="1"/>
  <c r="M101" i="4" s="1"/>
  <c r="M100" i="4" s="1"/>
  <c r="M99" i="4" s="1"/>
  <c r="M98" i="4" s="1"/>
  <c r="M97" i="4" s="1"/>
  <c r="M96" i="4" s="1"/>
  <c r="M95" i="4" s="1"/>
  <c r="M94" i="4" s="1"/>
  <c r="M93" i="4" s="1"/>
  <c r="M92" i="4" s="1"/>
  <c r="M91" i="4" s="1"/>
  <c r="M90" i="4" s="1"/>
  <c r="M89" i="4" s="1"/>
  <c r="M88" i="4" s="1"/>
  <c r="M87" i="4" s="1"/>
  <c r="M86" i="4" s="1"/>
  <c r="M85" i="4" s="1"/>
  <c r="M84" i="4" s="1"/>
  <c r="M83" i="4" s="1"/>
  <c r="M82" i="4" s="1"/>
  <c r="M81" i="4" s="1"/>
  <c r="M80" i="4" s="1"/>
  <c r="M79" i="4" s="1"/>
  <c r="M78" i="4" s="1"/>
  <c r="M77" i="4" s="1"/>
  <c r="M76" i="4" s="1"/>
  <c r="M75" i="4" s="1"/>
  <c r="M74" i="4" s="1"/>
  <c r="M73" i="4" s="1"/>
  <c r="M72" i="4" s="1"/>
  <c r="M71" i="4" s="1"/>
  <c r="M70" i="4" s="1"/>
  <c r="M69" i="4" s="1"/>
  <c r="M68" i="4" s="1"/>
  <c r="M67" i="4" s="1"/>
  <c r="M66" i="4" s="1"/>
  <c r="M65" i="4" s="1"/>
  <c r="M64" i="4" s="1"/>
  <c r="M63" i="4" s="1"/>
  <c r="M62" i="4" s="1"/>
  <c r="M61" i="4" s="1"/>
  <c r="M60" i="4" s="1"/>
  <c r="M59" i="4" s="1"/>
  <c r="M58" i="4" s="1"/>
  <c r="M57" i="4" s="1"/>
  <c r="M56" i="4" s="1"/>
  <c r="M55" i="4" s="1"/>
  <c r="M54" i="4" s="1"/>
  <c r="M53" i="4" s="1"/>
  <c r="M52" i="4" s="1"/>
  <c r="M51" i="4" s="1"/>
  <c r="M50" i="4" s="1"/>
  <c r="M49" i="4" s="1"/>
  <c r="M48" i="4" s="1"/>
  <c r="M47" i="4" s="1"/>
  <c r="M46" i="4" s="1"/>
  <c r="M45" i="4" s="1"/>
  <c r="M44" i="4" s="1"/>
  <c r="M43" i="4" s="1"/>
  <c r="M42" i="4" s="1"/>
  <c r="M41" i="4" s="1"/>
  <c r="M40" i="4" s="1"/>
  <c r="M39" i="4" s="1"/>
  <c r="M38" i="4" s="1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L144" i="4"/>
  <c r="L143" i="4" s="1"/>
  <c r="L142" i="4" s="1"/>
  <c r="L141" i="4" s="1"/>
  <c r="L140" i="4" s="1"/>
  <c r="L139" i="4" s="1"/>
  <c r="L138" i="4" s="1"/>
  <c r="L137" i="4" s="1"/>
  <c r="L136" i="4" s="1"/>
  <c r="L135" i="4" s="1"/>
  <c r="L134" i="4" s="1"/>
  <c r="L133" i="4" s="1"/>
  <c r="L132" i="4" s="1"/>
  <c r="L131" i="4" s="1"/>
  <c r="L130" i="4" s="1"/>
  <c r="L129" i="4" s="1"/>
  <c r="L128" i="4" s="1"/>
  <c r="L127" i="4" s="1"/>
  <c r="L126" i="4" s="1"/>
  <c r="L125" i="4" s="1"/>
  <c r="L124" i="4" s="1"/>
  <c r="L123" i="4" s="1"/>
  <c r="L122" i="4" s="1"/>
  <c r="L121" i="4" s="1"/>
  <c r="L120" i="4" s="1"/>
  <c r="L119" i="4" s="1"/>
  <c r="L118" i="4" s="1"/>
  <c r="L117" i="4" s="1"/>
  <c r="L116" i="4" s="1"/>
  <c r="L115" i="4" s="1"/>
  <c r="L114" i="4" s="1"/>
  <c r="L113" i="4" s="1"/>
  <c r="L112" i="4" s="1"/>
  <c r="L111" i="4" s="1"/>
  <c r="L110" i="4" s="1"/>
  <c r="L109" i="4" s="1"/>
  <c r="L108" i="4" s="1"/>
  <c r="L107" i="4" s="1"/>
  <c r="L106" i="4" s="1"/>
  <c r="L105" i="4" s="1"/>
  <c r="L104" i="4" s="1"/>
  <c r="L103" i="4" s="1"/>
  <c r="L102" i="4" s="1"/>
  <c r="L101" i="4" s="1"/>
  <c r="L100" i="4" s="1"/>
  <c r="L99" i="4" s="1"/>
  <c r="L98" i="4" s="1"/>
  <c r="L97" i="4" s="1"/>
  <c r="L96" i="4" s="1"/>
  <c r="L95" i="4" s="1"/>
  <c r="L94" i="4" s="1"/>
  <c r="L93" i="4" s="1"/>
  <c r="L92" i="4" s="1"/>
  <c r="L91" i="4" s="1"/>
  <c r="L90" i="4" s="1"/>
  <c r="L89" i="4" s="1"/>
  <c r="L88" i="4" s="1"/>
  <c r="L87" i="4" s="1"/>
  <c r="L86" i="4" s="1"/>
  <c r="L85" i="4" s="1"/>
  <c r="L84" i="4" s="1"/>
  <c r="L83" i="4" s="1"/>
  <c r="L82" i="4" s="1"/>
  <c r="L81" i="4" s="1"/>
  <c r="L80" i="4" s="1"/>
  <c r="L79" i="4" s="1"/>
  <c r="L78" i="4" s="1"/>
  <c r="L77" i="4" s="1"/>
  <c r="L76" i="4" s="1"/>
  <c r="L75" i="4" s="1"/>
  <c r="L74" i="4" s="1"/>
  <c r="L73" i="4" s="1"/>
  <c r="L72" i="4" s="1"/>
  <c r="L71" i="4" s="1"/>
  <c r="L70" i="4" s="1"/>
  <c r="L69" i="4" s="1"/>
  <c r="L68" i="4" s="1"/>
  <c r="L67" i="4" s="1"/>
  <c r="L66" i="4" s="1"/>
  <c r="L65" i="4" s="1"/>
  <c r="L64" i="4" s="1"/>
  <c r="L63" i="4" s="1"/>
  <c r="L62" i="4" s="1"/>
  <c r="L61" i="4" s="1"/>
  <c r="L60" i="4" s="1"/>
  <c r="L59" i="4" s="1"/>
  <c r="L58" i="4" s="1"/>
  <c r="L57" i="4" s="1"/>
  <c r="L56" i="4" s="1"/>
  <c r="L55" i="4" s="1"/>
  <c r="L54" i="4" s="1"/>
  <c r="L53" i="4" s="1"/>
  <c r="L52" i="4" s="1"/>
  <c r="L51" i="4" s="1"/>
  <c r="L50" i="4" s="1"/>
  <c r="L49" i="4" s="1"/>
  <c r="L48" i="4" s="1"/>
  <c r="L47" i="4" s="1"/>
  <c r="L46" i="4" s="1"/>
  <c r="L45" i="4" s="1"/>
  <c r="L44" i="4" s="1"/>
  <c r="L43" i="4" s="1"/>
  <c r="L42" i="4" s="1"/>
  <c r="L41" i="4" s="1"/>
  <c r="L40" i="4" s="1"/>
  <c r="L39" i="4" s="1"/>
  <c r="L38" i="4" s="1"/>
  <c r="L37" i="4" s="1"/>
  <c r="L36" i="4" s="1"/>
  <c r="L35" i="4" s="1"/>
  <c r="L34" i="4" s="1"/>
  <c r="L33" i="4" s="1"/>
  <c r="L32" i="4" s="1"/>
  <c r="L31" i="4" s="1"/>
  <c r="L30" i="4" s="1"/>
  <c r="L29" i="4" s="1"/>
  <c r="L28" i="4" s="1"/>
  <c r="L27" i="4" s="1"/>
  <c r="L26" i="4" s="1"/>
  <c r="L25" i="4" s="1"/>
  <c r="L24" i="4" s="1"/>
  <c r="L23" i="4" s="1"/>
  <c r="L22" i="4" s="1"/>
  <c r="L21" i="4" s="1"/>
  <c r="L20" i="4" s="1"/>
  <c r="L19" i="4" s="1"/>
  <c r="L18" i="4" s="1"/>
  <c r="L17" i="4" s="1"/>
  <c r="L16" i="4" s="1"/>
  <c r="L15" i="4" s="1"/>
  <c r="L14" i="4" s="1"/>
  <c r="L13" i="4" s="1"/>
  <c r="L12" i="4" s="1"/>
  <c r="L11" i="4" s="1"/>
  <c r="L10" i="4" s="1"/>
  <c r="L9" i="4" s="1"/>
  <c r="U144" i="4"/>
  <c r="U146" i="4"/>
  <c r="U147" i="4"/>
  <c r="S107" i="4"/>
  <c r="U108" i="4"/>
  <c r="S109" i="4"/>
  <c r="U110" i="4"/>
  <c r="S111" i="4"/>
  <c r="U112" i="4"/>
  <c r="S113" i="4"/>
  <c r="U114" i="4"/>
  <c r="S115" i="4"/>
  <c r="U116" i="4"/>
  <c r="S117" i="4"/>
  <c r="U118" i="4"/>
  <c r="S119" i="4"/>
  <c r="U120" i="4"/>
  <c r="S121" i="4"/>
  <c r="U122" i="4"/>
  <c r="S123" i="4"/>
  <c r="U124" i="4"/>
  <c r="S125" i="4"/>
  <c r="U126" i="4"/>
  <c r="S127" i="4"/>
  <c r="U128" i="4"/>
  <c r="S129" i="4"/>
  <c r="U130" i="4"/>
  <c r="S131" i="4"/>
  <c r="U132" i="4"/>
  <c r="S133" i="4"/>
  <c r="U134" i="4"/>
  <c r="S135" i="4"/>
  <c r="U136" i="4"/>
  <c r="S137" i="4"/>
  <c r="U138" i="4"/>
  <c r="S139" i="4"/>
  <c r="U140" i="4"/>
  <c r="S141" i="4"/>
  <c r="U142" i="4"/>
  <c r="S143" i="4"/>
  <c r="U145" i="4"/>
  <c r="S146" i="4"/>
  <c r="S147" i="4"/>
</calcChain>
</file>

<file path=xl/sharedStrings.xml><?xml version="1.0" encoding="utf-8"?>
<sst xmlns="http://schemas.openxmlformats.org/spreadsheetml/2006/main" count="372" uniqueCount="329">
  <si>
    <t>Shiller, R., U.S.Stock Price Data, Annual, with consumption, both short and long rates, and present value calculations.</t>
  </si>
  <si>
    <t>An Update of Data shown in Chapter 26 of Market Volatility, R. Shiller, MIT Press, 1989, and Irrational Exuberance, Princeton 2005.</t>
  </si>
  <si>
    <t>P</t>
  </si>
  <si>
    <t>D</t>
  </si>
  <si>
    <t>E</t>
  </si>
  <si>
    <t>R</t>
  </si>
  <si>
    <t>RLONG</t>
  </si>
  <si>
    <t>CPI</t>
  </si>
  <si>
    <t>RealR</t>
  </si>
  <si>
    <t>C</t>
  </si>
  <si>
    <t>RealP</t>
  </si>
  <si>
    <t>P*</t>
  </si>
  <si>
    <t>P*r</t>
  </si>
  <si>
    <t>P*C</t>
  </si>
  <si>
    <t>RealD</t>
  </si>
  <si>
    <t>Return</t>
  </si>
  <si>
    <t>ln(1+ret)</t>
  </si>
  <si>
    <t>RealE</t>
  </si>
  <si>
    <t>P/E</t>
  </si>
  <si>
    <t>E10</t>
  </si>
  <si>
    <t>P/E10</t>
  </si>
  <si>
    <t>S&amp;P</t>
  </si>
  <si>
    <t>Dividends</t>
  </si>
  <si>
    <t>Earnings</t>
  </si>
  <si>
    <t>One-Year</t>
  </si>
  <si>
    <t>Long</t>
  </si>
  <si>
    <t>Consumer</t>
  </si>
  <si>
    <t xml:space="preserve">Real </t>
  </si>
  <si>
    <t>Real Per</t>
  </si>
  <si>
    <t>Present</t>
  </si>
  <si>
    <t>on</t>
  </si>
  <si>
    <t>Price</t>
  </si>
  <si>
    <t>Ten-Year</t>
  </si>
  <si>
    <t>Composite</t>
  </si>
  <si>
    <t>Accruing</t>
  </si>
  <si>
    <t>Interest</t>
  </si>
  <si>
    <t>Government</t>
  </si>
  <si>
    <t>Capita</t>
  </si>
  <si>
    <t>Stock</t>
  </si>
  <si>
    <t>Value</t>
  </si>
  <si>
    <t xml:space="preserve">Average </t>
  </si>
  <si>
    <t>to</t>
  </si>
  <si>
    <t>Rate</t>
  </si>
  <si>
    <t>Bond</t>
  </si>
  <si>
    <t>Index</t>
  </si>
  <si>
    <t>Consumption</t>
  </si>
  <si>
    <t>of Real</t>
  </si>
  <si>
    <t>Dividend</t>
  </si>
  <si>
    <t>Ratio</t>
  </si>
  <si>
    <t>of</t>
  </si>
  <si>
    <t>Yield</t>
  </si>
  <si>
    <t xml:space="preserve">(See </t>
  </si>
  <si>
    <t>10yrpost53</t>
  </si>
  <si>
    <t>Const r</t>
  </si>
  <si>
    <t>Market r</t>
  </si>
  <si>
    <t>Cons disc.</t>
  </si>
  <si>
    <t>Tab)</t>
  </si>
  <si>
    <t>in 2005</t>
  </si>
  <si>
    <t>dollars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</si>
  <si>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</si>
  <si>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</si>
  <si>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</si>
  <si>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</si>
  <si>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t>See Shiller, Irrational Exuberance 2nd Edition, 2005 for description of data</t>
  </si>
  <si>
    <t>y</t>
  </si>
  <si>
    <t>c</t>
  </si>
  <si>
    <t>i</t>
  </si>
  <si>
    <t>h</t>
  </si>
  <si>
    <t>data construction</t>
  </si>
  <si>
    <t>PCESVC_Ch05</t>
  </si>
  <si>
    <t>PCNDGC_Ch05</t>
  </si>
  <si>
    <t>GPDIC1</t>
  </si>
  <si>
    <t>HOANBS</t>
  </si>
  <si>
    <t>CNP16OV</t>
  </si>
  <si>
    <t xml:space="preserve"> 1948-I </t>
  </si>
  <si>
    <t xml:space="preserve"> 1948-II </t>
  </si>
  <si>
    <t xml:space="preserve"> 1948-III </t>
  </si>
  <si>
    <t xml:space="preserve"> 1948-IV </t>
  </si>
  <si>
    <t xml:space="preserve"> 1949-I </t>
  </si>
  <si>
    <t xml:space="preserve"> 1949-II </t>
  </si>
  <si>
    <t xml:space="preserve"> 1949-III </t>
  </si>
  <si>
    <t xml:space="preserve"> 1949-IV </t>
  </si>
  <si>
    <t xml:space="preserve"> 1950-I </t>
  </si>
  <si>
    <t xml:space="preserve"> 1950-II </t>
  </si>
  <si>
    <t xml:space="preserve"> 1950-III </t>
  </si>
  <si>
    <t xml:space="preserve"> 1950-IV </t>
  </si>
  <si>
    <t xml:space="preserve"> 1951-I </t>
  </si>
  <si>
    <t xml:space="preserve"> 1951-II </t>
  </si>
  <si>
    <t xml:space="preserve"> 1951-III </t>
  </si>
  <si>
    <t xml:space="preserve"> 1951-IV </t>
  </si>
  <si>
    <t xml:space="preserve"> 1952-I </t>
  </si>
  <si>
    <t xml:space="preserve"> 1952-II </t>
  </si>
  <si>
    <t xml:space="preserve"> 1952-III </t>
  </si>
  <si>
    <t xml:space="preserve"> 1952-IV </t>
  </si>
  <si>
    <t xml:space="preserve"> 1953-I </t>
  </si>
  <si>
    <t xml:space="preserve"> 1953-II </t>
  </si>
  <si>
    <t xml:space="preserve"> 1953-III </t>
  </si>
  <si>
    <t xml:space="preserve"> 1953-IV </t>
  </si>
  <si>
    <t xml:space="preserve"> 1954-I </t>
  </si>
  <si>
    <t xml:space="preserve"> 1954-II </t>
  </si>
  <si>
    <t xml:space="preserve"> 1954-III </t>
  </si>
  <si>
    <t xml:space="preserve"> 1954-IV </t>
  </si>
  <si>
    <t xml:space="preserve"> 1955-I </t>
  </si>
  <si>
    <t xml:space="preserve"> 1955-II </t>
  </si>
  <si>
    <t xml:space="preserve"> 1955-III </t>
  </si>
  <si>
    <t xml:space="preserve"> 1955-IV </t>
  </si>
  <si>
    <t xml:space="preserve"> 1956-I </t>
  </si>
  <si>
    <t xml:space="preserve"> 1956-II </t>
  </si>
  <si>
    <t xml:space="preserve"> 1956-III </t>
  </si>
  <si>
    <t xml:space="preserve"> 1956-IV </t>
  </si>
  <si>
    <t xml:space="preserve"> 1957-I </t>
  </si>
  <si>
    <t xml:space="preserve"> 1957-II </t>
  </si>
  <si>
    <t xml:space="preserve"> 1957-III </t>
  </si>
  <si>
    <t xml:space="preserve"> 1957-IV </t>
  </si>
  <si>
    <t xml:space="preserve"> 1958-I </t>
  </si>
  <si>
    <t xml:space="preserve"> 1958-II </t>
  </si>
  <si>
    <t xml:space="preserve"> 1958-III </t>
  </si>
  <si>
    <t xml:space="preserve"> 1958-IV </t>
  </si>
  <si>
    <t xml:space="preserve"> 1959-I </t>
  </si>
  <si>
    <t xml:space="preserve"> 1959-II </t>
  </si>
  <si>
    <t xml:space="preserve"> 1959-III </t>
  </si>
  <si>
    <t xml:space="preserve"> 1959-IV </t>
  </si>
  <si>
    <t xml:space="preserve"> 1960-I </t>
  </si>
  <si>
    <t xml:space="preserve"> 1960-II </t>
  </si>
  <si>
    <t xml:space="preserve"> 1960-III </t>
  </si>
  <si>
    <t xml:space="preserve"> 1960-IV </t>
  </si>
  <si>
    <t xml:space="preserve"> 1961-I </t>
  </si>
  <si>
    <t xml:space="preserve"> 1961-II </t>
  </si>
  <si>
    <t xml:space="preserve"> 1961-III </t>
  </si>
  <si>
    <t xml:space="preserve"> 1961-IV </t>
  </si>
  <si>
    <t xml:space="preserve"> 1962-I </t>
  </si>
  <si>
    <t xml:space="preserve"> 1962-II </t>
  </si>
  <si>
    <t xml:space="preserve"> 1962-III </t>
  </si>
  <si>
    <t xml:space="preserve"> 1962-IV </t>
  </si>
  <si>
    <t xml:space="preserve"> 1963-I </t>
  </si>
  <si>
    <t xml:space="preserve"> 1963-II </t>
  </si>
  <si>
    <t xml:space="preserve"> 1963-III </t>
  </si>
  <si>
    <t xml:space="preserve"> 1963-IV </t>
  </si>
  <si>
    <t xml:space="preserve"> 1964-I </t>
  </si>
  <si>
    <t xml:space="preserve"> 1964-II </t>
  </si>
  <si>
    <t xml:space="preserve"> 1964-III </t>
  </si>
  <si>
    <t xml:space="preserve"> 1964-IV </t>
  </si>
  <si>
    <t xml:space="preserve"> 1965-I </t>
  </si>
  <si>
    <t xml:space="preserve"> 1965-II </t>
  </si>
  <si>
    <t xml:space="preserve"> 1965-III </t>
  </si>
  <si>
    <t xml:space="preserve"> 1965-IV </t>
  </si>
  <si>
    <t xml:space="preserve"> 1966-I </t>
  </si>
  <si>
    <t xml:space="preserve"> 1966-II </t>
  </si>
  <si>
    <t xml:space="preserve"> 1966-III </t>
  </si>
  <si>
    <t xml:space="preserve"> 1966-IV </t>
  </si>
  <si>
    <t xml:space="preserve"> 1967-I </t>
  </si>
  <si>
    <t xml:space="preserve"> 1967-II </t>
  </si>
  <si>
    <t xml:space="preserve"> 1967-III </t>
  </si>
  <si>
    <t xml:space="preserve"> 1967-IV </t>
  </si>
  <si>
    <t xml:space="preserve"> 1968-I </t>
  </si>
  <si>
    <t xml:space="preserve"> 1968-II </t>
  </si>
  <si>
    <t xml:space="preserve"> 1968-III </t>
  </si>
  <si>
    <t xml:space="preserve"> 1968-IV </t>
  </si>
  <si>
    <t xml:space="preserve"> 1969-I </t>
  </si>
  <si>
    <t xml:space="preserve"> 1969-II </t>
  </si>
  <si>
    <t xml:space="preserve"> 1969-III </t>
  </si>
  <si>
    <t xml:space="preserve"> 1969-IV </t>
  </si>
  <si>
    <t xml:space="preserve"> 1970-I </t>
  </si>
  <si>
    <t xml:space="preserve"> 1970-II </t>
  </si>
  <si>
    <t xml:space="preserve"> 1970-III </t>
  </si>
  <si>
    <t xml:space="preserve"> 1970-IV </t>
  </si>
  <si>
    <t xml:space="preserve"> 1971-I </t>
  </si>
  <si>
    <t xml:space="preserve"> 1971-II </t>
  </si>
  <si>
    <t xml:space="preserve"> 1971-III </t>
  </si>
  <si>
    <t xml:space="preserve"> 1971-IV </t>
  </si>
  <si>
    <t xml:space="preserve"> 1972-I </t>
  </si>
  <si>
    <t xml:space="preserve"> 1972-II </t>
  </si>
  <si>
    <t xml:space="preserve"> 1972-III </t>
  </si>
  <si>
    <t xml:space="preserve"> 1972-IV </t>
  </si>
  <si>
    <t xml:space="preserve"> 1973-I </t>
  </si>
  <si>
    <t xml:space="preserve"> 1973-II </t>
  </si>
  <si>
    <t xml:space="preserve"> 1973-III </t>
  </si>
  <si>
    <t xml:space="preserve"> 1973-IV </t>
  </si>
  <si>
    <t xml:space="preserve"> 1974-I </t>
  </si>
  <si>
    <t xml:space="preserve"> 1974-II </t>
  </si>
  <si>
    <t xml:space="preserve"> 1974-III </t>
  </si>
  <si>
    <t xml:space="preserve"> 1974-IV </t>
  </si>
  <si>
    <t xml:space="preserve"> 1975-I </t>
  </si>
  <si>
    <t xml:space="preserve"> 1975-II </t>
  </si>
  <si>
    <t xml:space="preserve"> 1975-III </t>
  </si>
  <si>
    <t xml:space="preserve"> 1975-IV </t>
  </si>
  <si>
    <t xml:space="preserve"> 1976-I </t>
  </si>
  <si>
    <t xml:space="preserve"> 1976-II </t>
  </si>
  <si>
    <t xml:space="preserve"> 1976-III </t>
  </si>
  <si>
    <t xml:space="preserve"> 1976-IV </t>
  </si>
  <si>
    <t xml:space="preserve"> 1977-I </t>
  </si>
  <si>
    <t xml:space="preserve"> 1977-II </t>
  </si>
  <si>
    <t xml:space="preserve"> 1977-III </t>
  </si>
  <si>
    <t xml:space="preserve"> 1977-IV </t>
  </si>
  <si>
    <t xml:space="preserve"> 1978-I </t>
  </si>
  <si>
    <t xml:space="preserve"> 1978-II </t>
  </si>
  <si>
    <t xml:space="preserve"> 1978-III </t>
  </si>
  <si>
    <t xml:space="preserve"> 1978-IV </t>
  </si>
  <si>
    <t xml:space="preserve"> 1979-I </t>
  </si>
  <si>
    <t xml:space="preserve"> 1979-II </t>
  </si>
  <si>
    <t xml:space="preserve"> 1979-III </t>
  </si>
  <si>
    <t xml:space="preserve"> 1979-IV </t>
  </si>
  <si>
    <t xml:space="preserve"> 1980-I </t>
  </si>
  <si>
    <t xml:space="preserve"> 1980-II </t>
  </si>
  <si>
    <t xml:space="preserve"> 1980-III </t>
  </si>
  <si>
    <t xml:space="preserve"> 1980-IV </t>
  </si>
  <si>
    <t xml:space="preserve"> 1981-I </t>
  </si>
  <si>
    <t xml:space="preserve"> 1981-II </t>
  </si>
  <si>
    <t xml:space="preserve"> 1981-III </t>
  </si>
  <si>
    <t xml:space="preserve"> 1981-IV </t>
  </si>
  <si>
    <t xml:space="preserve"> 1982-I </t>
  </si>
  <si>
    <t xml:space="preserve"> 1982-II </t>
  </si>
  <si>
    <t xml:space="preserve"> 1982-III </t>
  </si>
  <si>
    <t xml:space="preserve"> 1982-IV </t>
  </si>
  <si>
    <t xml:space="preserve"> 1983-I </t>
  </si>
  <si>
    <t xml:space="preserve"> 1983-II </t>
  </si>
  <si>
    <t xml:space="preserve"> 1983-III </t>
  </si>
  <si>
    <t xml:space="preserve"> 1983-IV </t>
  </si>
  <si>
    <t xml:space="preserve"> 1984-I </t>
  </si>
  <si>
    <t xml:space="preserve"> 1984-II </t>
  </si>
  <si>
    <t xml:space="preserve"> 1984-III </t>
  </si>
  <si>
    <t xml:space="preserve"> 1984-IV </t>
  </si>
  <si>
    <t xml:space="preserve"> 1985-I </t>
  </si>
  <si>
    <t xml:space="preserve"> 1985-II </t>
  </si>
  <si>
    <t xml:space="preserve"> 1985-III </t>
  </si>
  <si>
    <t xml:space="preserve"> 1985-IV </t>
  </si>
  <si>
    <t xml:space="preserve"> 1986-I </t>
  </si>
  <si>
    <t xml:space="preserve"> 1986-II </t>
  </si>
  <si>
    <t xml:space="preserve"> 1986-III </t>
  </si>
  <si>
    <t xml:space="preserve"> 1986-IV </t>
  </si>
  <si>
    <t xml:space="preserve"> 1987-I </t>
  </si>
  <si>
    <t xml:space="preserve"> 1987-II </t>
  </si>
  <si>
    <t xml:space="preserve"> 1987-III </t>
  </si>
  <si>
    <t xml:space="preserve"> 1987-IV </t>
  </si>
  <si>
    <t xml:space="preserve"> 1988-I </t>
  </si>
  <si>
    <t xml:space="preserve"> 1988-II </t>
  </si>
  <si>
    <t xml:space="preserve"> 1988-III </t>
  </si>
  <si>
    <t xml:space="preserve"> 1988-IV </t>
  </si>
  <si>
    <t xml:space="preserve"> 1989-I </t>
  </si>
  <si>
    <t xml:space="preserve"> 1989-II </t>
  </si>
  <si>
    <t xml:space="preserve"> 1989-III </t>
  </si>
  <si>
    <t xml:space="preserve"> 1989-IV </t>
  </si>
  <si>
    <t xml:space="preserve"> 1990-I </t>
  </si>
  <si>
    <t xml:space="preserve"> 1990-II </t>
  </si>
  <si>
    <t xml:space="preserve"> 1990-III </t>
  </si>
  <si>
    <t xml:space="preserve"> 1990-IV </t>
  </si>
  <si>
    <t xml:space="preserve"> 1991-I </t>
  </si>
  <si>
    <t xml:space="preserve"> 1991-II </t>
  </si>
  <si>
    <t xml:space="preserve"> 1991-III </t>
  </si>
  <si>
    <t xml:space="preserve"> 1991-IV </t>
  </si>
  <si>
    <t xml:space="preserve"> 1992-I </t>
  </si>
  <si>
    <t xml:space="preserve"> 1992-II </t>
  </si>
  <si>
    <t xml:space="preserve"> 1992-III </t>
  </si>
  <si>
    <t xml:space="preserve"> 1992-IV </t>
  </si>
  <si>
    <t xml:space="preserve"> 1993-I </t>
  </si>
  <si>
    <t xml:space="preserve"> 1993-II </t>
  </si>
  <si>
    <t xml:space="preserve"> 1993-III </t>
  </si>
  <si>
    <t xml:space="preserve"> 1993-IV </t>
  </si>
  <si>
    <t xml:space="preserve"> 1994-I </t>
  </si>
  <si>
    <t xml:space="preserve"> 1994-II </t>
  </si>
  <si>
    <t xml:space="preserve"> 1994-III </t>
  </si>
  <si>
    <t xml:space="preserve"> 1994-IV </t>
  </si>
  <si>
    <t xml:space="preserve"> 1995-I </t>
  </si>
  <si>
    <t xml:space="preserve"> 1995-II </t>
  </si>
  <si>
    <t xml:space="preserve"> 1995-III </t>
  </si>
  <si>
    <t xml:space="preserve"> 1995-IV </t>
  </si>
  <si>
    <t xml:space="preserve"> 1996-I </t>
  </si>
  <si>
    <t xml:space="preserve"> 1996-II </t>
  </si>
  <si>
    <t xml:space="preserve"> 1996-III </t>
  </si>
  <si>
    <t xml:space="preserve"> 1996-IV </t>
  </si>
  <si>
    <t xml:space="preserve"> 1997-I </t>
  </si>
  <si>
    <t xml:space="preserve"> 1997-II </t>
  </si>
  <si>
    <t xml:space="preserve"> 1997-III </t>
  </si>
  <si>
    <t xml:space="preserve"> 1997-IV </t>
  </si>
  <si>
    <t xml:space="preserve"> 1998-I </t>
  </si>
  <si>
    <t xml:space="preserve"> 1998-II </t>
  </si>
  <si>
    <t xml:space="preserve"> 1998-III </t>
  </si>
  <si>
    <t xml:space="preserve"> 1998-IV </t>
  </si>
  <si>
    <t xml:space="preserve"> 1999-I </t>
  </si>
  <si>
    <t xml:space="preserve"> 1999-II </t>
  </si>
  <si>
    <t xml:space="preserve"> 1999-III </t>
  </si>
  <si>
    <t xml:space="preserve"> 1999-IV </t>
  </si>
  <si>
    <t xml:space="preserve"> 2000-I </t>
  </si>
  <si>
    <t xml:space="preserve"> 2000-II </t>
  </si>
  <si>
    <t xml:space="preserve"> 2000-III </t>
  </si>
  <si>
    <t xml:space="preserve"> 2000-IV </t>
  </si>
  <si>
    <t xml:space="preserve"> 2001-I </t>
  </si>
  <si>
    <t xml:space="preserve"> 2001-II </t>
  </si>
  <si>
    <t xml:space="preserve"> 2001-III </t>
  </si>
  <si>
    <t xml:space="preserve"> 2001-IV </t>
  </si>
  <si>
    <t xml:space="preserve"> 2002-I </t>
  </si>
  <si>
    <t xml:space="preserve"> 2002-II </t>
  </si>
  <si>
    <t xml:space="preserve"> 2002-III </t>
  </si>
  <si>
    <t xml:space="preserve"> 2002-IV </t>
  </si>
  <si>
    <t xml:space="preserve"> 2003-I </t>
  </si>
  <si>
    <t xml:space="preserve"> 2003-II </t>
  </si>
  <si>
    <t xml:space="preserve"> 2003-III </t>
  </si>
  <si>
    <t xml:space="preserve"> 2003-IV </t>
  </si>
  <si>
    <t xml:space="preserve"> 2004-I </t>
  </si>
  <si>
    <t xml:space="preserve"> 2004-II </t>
  </si>
  <si>
    <t xml:space="preserve"> 2004-III </t>
  </si>
  <si>
    <t xml:space="preserve"> 2004-IV </t>
  </si>
  <si>
    <t xml:space="preserve"> 2005-I </t>
  </si>
  <si>
    <t xml:space="preserve"> 2005-II </t>
  </si>
  <si>
    <t xml:space="preserve"> 2005-III </t>
  </si>
  <si>
    <t xml:space="preserve"> 2005-IV </t>
  </si>
  <si>
    <t xml:space="preserve"> 2006-I </t>
  </si>
  <si>
    <t xml:space="preserve"> 2006-II </t>
  </si>
  <si>
    <t xml:space="preserve"> 2006-III </t>
  </si>
  <si>
    <t xml:space="preserve"> 2006-IV </t>
  </si>
  <si>
    <t xml:space="preserve"> 2007-I </t>
  </si>
  <si>
    <t xml:space="preserve"> 2007-II </t>
  </si>
  <si>
    <t xml:space="preserve"> 2007-III </t>
  </si>
  <si>
    <t xml:space="preserve"> 2007-IV </t>
  </si>
  <si>
    <t xml:space="preserve"> 2008-I </t>
  </si>
  <si>
    <t xml:space="preserve"> 2008-II </t>
  </si>
  <si>
    <t xml:space="preserve"> 2008-III </t>
  </si>
  <si>
    <t xml:space="preserve"> 2008-IV </t>
  </si>
  <si>
    <t xml:space="preserve"> 2009-I </t>
  </si>
  <si>
    <t xml:space="preserve"> 2009-II </t>
  </si>
  <si>
    <t xml:space="preserve"> 2009-III </t>
  </si>
  <si>
    <t xml:space="preserve"> 2009-IV </t>
  </si>
  <si>
    <t xml:space="preserve"> 2010-I </t>
  </si>
  <si>
    <t>date</t>
  </si>
  <si>
    <t>population</t>
  </si>
  <si>
    <t>consumption</t>
  </si>
  <si>
    <t>investment</t>
  </si>
  <si>
    <t>RF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</si>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</sst>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 applyProtection="1">
      <alignment horizontal="right"/>
    </xf>
    <xf numFmtId="0" fontId="0" fillId="0" borderId="0" xfId="0" applyProtection="1"/>
    <xf numFmtId="0" fontId="0" fillId="0" borderId="0" xfId="0" applyAlignment="1">
      <alignment horizontal="right"/>
    </xf>
    <xf numFmtId="0" fontId="0" fillId="0" borderId="0" xfId="0" applyAlignment="1" applyProtection="1">
      <alignment horizontal="left"/>
    </xf>
    <xf numFmtId="0" fontId="0" fillId="0" borderId="0" xfId="0" applyNumberFormat="1" applyAlignment="1" applyProtection="1">
      <alignment horizontal="right"/>
    </xf>
    <xf numFmtId="0" fontId="0" fillId="0" borderId="0" xfId="0" applyNumberFormat="1" applyAlignment="1">
      <alignment horizontal="right"/>
    </xf>
    <xf numFmtId="0" fontId="0" fillId="0" borderId="0" xfId="1" applyNumberFormat="1" applyFont="1" applyAlignment="1" applyProtection="1">
      <alignment horizontal="right"/>
    </xf>
    <xf numFmtId="0" fontId="0" fillId="0" borderId="0" xfId="1" applyNumberFormat="1" applyFont="1" applyAlignment="1">
      <alignment horizontal="right"/>
    </xf>
    <xf numFmtId="164" fontId="0" fillId="0" borderId="0" xfId="1" applyNumberFormat="1" applyFont="1" applyAlignment="1" applyProtection="1">
      <alignment horizontal="right"/>
    </xf>
    <xf numFmtId="2" fontId="0" fillId="0" borderId="0" xfId="0" applyNumberFormat="1"/>
    <xf numFmtId="0" fontId="0" fillId="2" borderId="0" xfId="0" applyNumberFormat="1" applyFill="1" applyAlignment="1">
      <alignment horizontal="right"/>
    </xf>
    <xf numFmtId="0" fontId="2" fillId="0" borderId="0" xfId="0" applyFont="1" applyAlignment="1">
      <alignment horizontal="right"/>
    </xf>
    <xf numFmtId="2" fontId="0" fillId="2" borderId="0" xfId="0" applyNumberFormat="1" applyFill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p9%20-%20chapt26%20-%20SandP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nsumption"/>
      <sheetName val="PDVPlot"/>
      <sheetName val="ConsumptionPlot"/>
      <sheetName val="Calculations"/>
    </sheetNames>
    <sheetDataSet>
      <sheetData sheetId="0"/>
      <sheetData sheetId="1">
        <row r="5">
          <cell r="G5">
            <v>2731.570142112284</v>
          </cell>
        </row>
        <row r="6">
          <cell r="G6">
            <v>2674.7398011489822</v>
          </cell>
        </row>
        <row r="7">
          <cell r="G7">
            <v>2802.8274991184417</v>
          </cell>
        </row>
        <row r="8">
          <cell r="G8">
            <v>2877.0104557351106</v>
          </cell>
        </row>
        <row r="9">
          <cell r="G9">
            <v>2834.8461623323719</v>
          </cell>
        </row>
        <row r="10">
          <cell r="G10">
            <v>2698.7075286449963</v>
          </cell>
        </row>
        <row r="11">
          <cell r="G11">
            <v>2979.4573359122332</v>
          </cell>
        </row>
        <row r="12">
          <cell r="G12">
            <v>2916.2752774017131</v>
          </cell>
        </row>
        <row r="13">
          <cell r="G13">
            <v>3089.2463215431999</v>
          </cell>
        </row>
        <row r="14">
          <cell r="G14">
            <v>3085.2754764858282</v>
          </cell>
        </row>
        <row r="15">
          <cell r="G15">
            <v>3389.8130517860636</v>
          </cell>
        </row>
        <row r="16">
          <cell r="G16">
            <v>3362.0541357981015</v>
          </cell>
        </row>
        <row r="17">
          <cell r="G17">
            <v>3702.7857873608336</v>
          </cell>
        </row>
        <row r="18">
          <cell r="G18">
            <v>3659.7120651915307</v>
          </cell>
        </row>
        <row r="19">
          <cell r="G19">
            <v>3808.0779029867008</v>
          </cell>
        </row>
        <row r="20">
          <cell r="G20">
            <v>3785.6899573301894</v>
          </cell>
        </row>
        <row r="21">
          <cell r="G21">
            <v>3923.5704591740791</v>
          </cell>
        </row>
        <row r="22">
          <cell r="G22">
            <v>4273.8445351244036</v>
          </cell>
        </row>
        <row r="23">
          <cell r="G23">
            <v>4276.7051131683093</v>
          </cell>
        </row>
        <row r="24">
          <cell r="G24">
            <v>3929.9899721940228</v>
          </cell>
        </row>
        <row r="25">
          <cell r="G25">
            <v>4274.4423497273056</v>
          </cell>
        </row>
        <row r="26">
          <cell r="G26">
            <v>4263.3595028990549</v>
          </cell>
        </row>
        <row r="27">
          <cell r="G27">
            <v>4399.9282507056205</v>
          </cell>
        </row>
        <row r="28">
          <cell r="G28">
            <v>4444.755222900706</v>
          </cell>
        </row>
        <row r="29">
          <cell r="G29">
            <v>4501.9880208039194</v>
          </cell>
        </row>
        <row r="30">
          <cell r="G30">
            <v>4361.7544433348185</v>
          </cell>
        </row>
        <row r="31">
          <cell r="G31">
            <v>4224.7437814597379</v>
          </cell>
        </row>
        <row r="32">
          <cell r="G32">
            <v>4541.7089008821367</v>
          </cell>
        </row>
        <row r="33">
          <cell r="G33">
            <v>4387.4780291398238</v>
          </cell>
        </row>
        <row r="34">
          <cell r="G34">
            <v>4369.9592616520058</v>
          </cell>
        </row>
        <row r="35">
          <cell r="G35">
            <v>4505.8267373012377</v>
          </cell>
        </row>
        <row r="36">
          <cell r="G36">
            <v>4637.2132854992988</v>
          </cell>
        </row>
        <row r="37">
          <cell r="G37">
            <v>4842.8139542488689</v>
          </cell>
        </row>
        <row r="38">
          <cell r="G38">
            <v>4952.3605648664652</v>
          </cell>
        </row>
        <row r="39">
          <cell r="G39">
            <v>5310.2848465177285</v>
          </cell>
        </row>
        <row r="40">
          <cell r="G40">
            <v>5595.7135232081073</v>
          </cell>
        </row>
        <row r="41">
          <cell r="G41">
            <v>5351.5956381897568</v>
          </cell>
        </row>
        <row r="42">
          <cell r="G42">
            <v>5712.1105775587757</v>
          </cell>
        </row>
        <row r="43">
          <cell r="G43">
            <v>5760.1967556604786</v>
          </cell>
        </row>
        <row r="44">
          <cell r="G44">
            <v>5818.5355808569384</v>
          </cell>
        </row>
        <row r="45">
          <cell r="G45">
            <v>6071.4709837534692</v>
          </cell>
        </row>
        <row r="46">
          <cell r="G46">
            <v>5686.1786283870633</v>
          </cell>
        </row>
        <row r="47">
          <cell r="G47">
            <v>5469.0724989446817</v>
          </cell>
        </row>
        <row r="48">
          <cell r="G48">
            <v>4951.9005833191186</v>
          </cell>
        </row>
        <row r="49">
          <cell r="G49">
            <v>4815.9262393486169</v>
          </cell>
        </row>
        <row r="50">
          <cell r="G50">
            <v>5123.6569590720537</v>
          </cell>
        </row>
        <row r="51">
          <cell r="G51">
            <v>5400.9604075973984</v>
          </cell>
        </row>
        <row r="52">
          <cell r="G52">
            <v>5909.3907427758159</v>
          </cell>
        </row>
        <row r="53">
          <cell r="G53">
            <v>6090.5632983823944</v>
          </cell>
        </row>
        <row r="54">
          <cell r="G54">
            <v>5945.8630885931143</v>
          </cell>
        </row>
        <row r="55">
          <cell r="G55">
            <v>6225.8148042088969</v>
          </cell>
        </row>
        <row r="56">
          <cell r="G56">
            <v>6495.5604844791342</v>
          </cell>
        </row>
        <row r="57">
          <cell r="G57">
            <v>6892.7520014453021</v>
          </cell>
        </row>
        <row r="58">
          <cell r="G58">
            <v>6662.8030070784462</v>
          </cell>
        </row>
        <row r="59">
          <cell r="G59">
            <v>6759.2795227207025</v>
          </cell>
        </row>
        <row r="60">
          <cell r="G60">
            <v>6872.8009776233603</v>
          </cell>
        </row>
        <row r="61">
          <cell r="G61">
            <v>7217.9069700584005</v>
          </cell>
        </row>
        <row r="62">
          <cell r="G62">
            <v>8015.2402925214164</v>
          </cell>
        </row>
        <row r="63">
          <cell r="G63">
            <v>8007.9423446256033</v>
          </cell>
        </row>
        <row r="64">
          <cell r="G64">
            <v>8045.4570100742731</v>
          </cell>
        </row>
        <row r="65">
          <cell r="G65">
            <v>8125.3917524708568</v>
          </cell>
        </row>
        <row r="66">
          <cell r="G66">
            <v>8502.6929256598105</v>
          </cell>
        </row>
        <row r="67">
          <cell r="G67">
            <v>8492.6582349643832</v>
          </cell>
        </row>
        <row r="68">
          <cell r="G68">
            <v>8612.5676128185059</v>
          </cell>
        </row>
        <row r="69">
          <cell r="G69">
            <v>8874.2393992985872</v>
          </cell>
        </row>
        <row r="70">
          <cell r="G70">
            <v>8897.1736856852367</v>
          </cell>
        </row>
        <row r="71">
          <cell r="G71">
            <v>9378.791582049269</v>
          </cell>
        </row>
        <row r="72">
          <cell r="G72">
            <v>9480.3393660000856</v>
          </cell>
        </row>
        <row r="73">
          <cell r="G73">
            <v>9541.5914607707655</v>
          </cell>
        </row>
        <row r="74">
          <cell r="G74">
            <v>9458.9751459645777</v>
          </cell>
        </row>
        <row r="75">
          <cell r="G75">
            <v>9819.1112833687675</v>
          </cell>
        </row>
        <row r="76">
          <cell r="G76">
            <v>9886.8023059756069</v>
          </cell>
        </row>
        <row r="77">
          <cell r="G77">
            <v>9927.0125573468922</v>
          </cell>
        </row>
        <row r="78">
          <cell r="G78">
            <v>10259.599789278858</v>
          </cell>
        </row>
        <row r="79">
          <cell r="G79">
            <v>10529.756258477832</v>
          </cell>
        </row>
        <row r="80">
          <cell r="G80">
            <v>11007.919503886518</v>
          </cell>
        </row>
        <row r="81">
          <cell r="G81">
            <v>11557.939836254154</v>
          </cell>
        </row>
        <row r="82">
          <cell r="G82">
            <v>12074.851220656901</v>
          </cell>
        </row>
        <row r="83">
          <cell r="G83">
            <v>12299.897235234719</v>
          </cell>
        </row>
        <row r="84">
          <cell r="G84">
            <v>12877.155451703167</v>
          </cell>
        </row>
        <row r="85">
          <cell r="G85">
            <v>13224.51157585365</v>
          </cell>
        </row>
        <row r="86">
          <cell r="G86">
            <v>13375.359196294285</v>
          </cell>
        </row>
        <row r="87">
          <cell r="G87">
            <v>13711.987398165675</v>
          </cell>
        </row>
        <row r="88">
          <cell r="G88">
            <v>14396.6179501066</v>
          </cell>
        </row>
        <row r="89">
          <cell r="G89">
            <v>14959.17530843207</v>
          </cell>
        </row>
        <row r="90">
          <cell r="G90">
            <v>14709.721239147873</v>
          </cell>
        </row>
        <row r="91">
          <cell r="G91">
            <v>14902.648198215884</v>
          </cell>
        </row>
        <row r="92">
          <cell r="G92">
            <v>15572.323823984772</v>
          </cell>
        </row>
        <row r="93">
          <cell r="G93">
            <v>16070.003606047956</v>
          </cell>
        </row>
        <row r="94">
          <cell r="G94">
            <v>16599.456873224361</v>
          </cell>
        </row>
        <row r="95">
          <cell r="G95">
            <v>16816.067389045733</v>
          </cell>
        </row>
        <row r="96">
          <cell r="G96">
            <v>16576.574572940397</v>
          </cell>
        </row>
        <row r="97">
          <cell r="G97">
            <v>16646.172523056124</v>
          </cell>
        </row>
        <row r="98">
          <cell r="G98">
            <v>16719.585381704954</v>
          </cell>
        </row>
        <row r="99">
          <cell r="G99">
            <v>17515.637233988055</v>
          </cell>
        </row>
        <row r="100">
          <cell r="G100">
            <v>18284.403768518048</v>
          </cell>
        </row>
        <row r="101">
          <cell r="G101">
            <v>19063.94596965567</v>
          </cell>
        </row>
        <row r="102">
          <cell r="G102">
            <v>19657.785054108983</v>
          </cell>
        </row>
        <row r="103">
          <cell r="G103">
            <v>20132.170782417907</v>
          </cell>
        </row>
        <row r="104">
          <cell r="G104">
            <v>20758.540895106005</v>
          </cell>
        </row>
        <row r="105">
          <cell r="G105">
            <v>21142.763357131389</v>
          </cell>
        </row>
        <row r="106">
          <cell r="G106">
            <v>21332.497075324984</v>
          </cell>
        </row>
        <row r="107">
          <cell r="G107">
            <v>21086.691474471823</v>
          </cell>
        </row>
        <row r="108">
          <cell r="G108">
            <v>21489.452177163748</v>
          </cell>
        </row>
        <row r="109">
          <cell r="G109">
            <v>21921.197069488859</v>
          </cell>
        </row>
        <row r="110">
          <cell r="G110">
            <v>22467.695514995652</v>
          </cell>
        </row>
        <row r="111">
          <cell r="G111">
            <v>22802.976878179063</v>
          </cell>
        </row>
        <row r="112">
          <cell r="G112">
            <v>23325.448437975039</v>
          </cell>
        </row>
        <row r="113">
          <cell r="G113">
            <v>23898.914851369074</v>
          </cell>
        </row>
        <row r="114">
          <cell r="G114">
            <v>24861.128211070634</v>
          </cell>
        </row>
        <row r="115">
          <cell r="G115">
            <v>25922.571314010773</v>
          </cell>
        </row>
        <row r="116">
          <cell r="G116">
            <v>26939.623884169636</v>
          </cell>
        </row>
        <row r="117">
          <cell r="G117">
            <v>27388.939129459435</v>
          </cell>
        </row>
        <row r="118">
          <cell r="G118">
            <v>27848.501154293452</v>
          </cell>
        </row>
        <row r="119">
          <cell r="G119">
            <v>28368.686990289927</v>
          </cell>
        </row>
        <row r="120">
          <cell r="G120">
            <v>29087.295635218237</v>
          </cell>
        </row>
        <row r="121">
          <cell r="G121">
            <v>29790.295774838196</v>
          </cell>
        </row>
        <row r="122">
          <cell r="G122">
            <v>30364.433438190215</v>
          </cell>
        </row>
        <row r="123">
          <cell r="G123">
            <v>30867.609872173445</v>
          </cell>
        </row>
        <row r="124">
          <cell r="G124">
            <v>30509.081236926533</v>
          </cell>
        </row>
        <row r="125">
          <cell r="G125">
            <v>29933.85467579016</v>
          </cell>
        </row>
      </sheetData>
      <sheetData sheetId="2" refreshError="1"/>
      <sheetData sheetId="3" refreshError="1"/>
      <sheetData sheetId="4">
        <row r="1">
          <cell r="E1">
            <v>1.0288260613832072</v>
          </cell>
        </row>
        <row r="3">
          <cell r="E3">
            <v>6.7851068289200178E-2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/>
  </sheetViews>
  <sheetFormatPr defaultRowHeight="15" x14ac:dyDescent="0.25"/>
  <cols>
    <col min="1" max="1" width="16.42578125" bestFit="1" customWidth="1"/>
    <col min="2" max="3" width="10.5703125" bestFit="1" customWidth="1"/>
    <col min="4" max="4" width="8.5703125" bestFit="1" customWidth="1"/>
    <col min="6" max="6" width="8.42578125" bestFit="1" customWidth="1"/>
    <col min="7" max="7" width="13.140625" bestFit="1" customWidth="1"/>
    <col min="8" max="8" width="13.85546875" bestFit="1" customWidth="1"/>
    <col min="9" max="9" width="7.42578125" bestFit="1" customWidth="1"/>
    <col min="10" max="10" width="8.5703125" bestFit="1" customWidth="1"/>
    <col min="11" max="11" width="9.42578125" bestFit="1" customWidth="1"/>
  </cols>
  <sheetData>
    <row r="1" spans="1:11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17" t="s">
        <v>64</v>
      </c>
      <c r="B2" s="17" t="s">
        <v>65</v>
      </c>
      <c r="C2" s="17" t="s">
        <v>66</v>
      </c>
      <c r="D2" s="17" t="s">
        <v>67</v>
      </c>
      <c r="E2" s="17"/>
      <c r="F2" s="17"/>
      <c r="G2" s="17" t="s">
        <v>69</v>
      </c>
      <c r="H2" s="17" t="s">
        <v>70</v>
      </c>
      <c r="I2" s="17" t="s">
        <v>71</v>
      </c>
      <c r="J2" s="17" t="s">
        <v>72</v>
      </c>
      <c r="K2" s="17" t="s">
        <v>73</v>
      </c>
    </row>
    <row r="3" spans="1:11" x14ac:dyDescent="0.25">
      <c r="A3" s="18">
        <f>B3+C3</f>
        <v>3262.8408746629088</v>
      </c>
      <c r="B3" s="18">
        <f>((G3+H3)*(1000000/K3))/4</f>
        <v>2713.393002768325</v>
      </c>
      <c r="C3" s="18">
        <f>(I3*(1000000/K3))/4</f>
        <v>549.44787189458395</v>
      </c>
      <c r="D3" s="18">
        <f>J3*60000/K3</f>
        <v>32.18385427326686</v>
      </c>
      <c r="E3" s="17"/>
      <c r="F3" s="17" t="s">
        <v>74</v>
      </c>
      <c r="G3" s="17">
        <v>684.45839874411308</v>
      </c>
      <c r="H3" s="17">
        <v>429.15065030804067</v>
      </c>
      <c r="I3" s="17">
        <v>225.5</v>
      </c>
      <c r="J3" s="17">
        <v>55.036000000000001</v>
      </c>
      <c r="K3" s="17">
        <v>102603</v>
      </c>
    </row>
    <row r="4" spans="1:11" x14ac:dyDescent="0.25">
      <c r="A4" s="18">
        <f t="shared" ref="A4:A67" si="0">B4+C4</f>
        <v>3329.610757476341</v>
      </c>
      <c r="B4" s="18">
        <f t="shared" ref="B4:B67" si="1">((G4+H4)*(1000000/K4))/4</f>
        <v>2745.1566531692738</v>
      </c>
      <c r="C4" s="18">
        <f t="shared" ref="C4:C67" si="2">(I4*(1000000/K4))/4</f>
        <v>584.45410430706693</v>
      </c>
      <c r="D4" s="18">
        <f t="shared" ref="D4:D67" si="3">J4*60000/K4</f>
        <v>32.095574291799167</v>
      </c>
      <c r="E4" s="17"/>
      <c r="F4" s="17" t="s">
        <v>75</v>
      </c>
      <c r="G4" s="17">
        <v>695.40885065809925</v>
      </c>
      <c r="H4" s="17">
        <v>433.7399645500991</v>
      </c>
      <c r="I4" s="17">
        <v>240.4</v>
      </c>
      <c r="J4" s="17">
        <v>55.006999999999998</v>
      </c>
      <c r="K4" s="17">
        <v>102831</v>
      </c>
    </row>
    <row r="5" spans="1:11" x14ac:dyDescent="0.25">
      <c r="A5" s="18">
        <f t="shared" si="0"/>
        <v>3326.5949643929807</v>
      </c>
      <c r="B5" s="18">
        <f t="shared" si="1"/>
        <v>2738.2656356067459</v>
      </c>
      <c r="C5" s="18">
        <f t="shared" si="2"/>
        <v>588.32932878623478</v>
      </c>
      <c r="D5" s="18">
        <f t="shared" si="3"/>
        <v>32.203146798945902</v>
      </c>
      <c r="E5" s="17"/>
      <c r="F5" s="17" t="s">
        <v>76</v>
      </c>
      <c r="G5" s="17">
        <v>699.40780069430264</v>
      </c>
      <c r="H5" s="17">
        <v>431.12350268484101</v>
      </c>
      <c r="I5" s="17">
        <v>242.9</v>
      </c>
      <c r="J5" s="17">
        <v>55.398000000000003</v>
      </c>
      <c r="K5" s="17">
        <v>103216</v>
      </c>
    </row>
    <row r="6" spans="1:11" x14ac:dyDescent="0.25">
      <c r="A6" s="18">
        <f t="shared" si="0"/>
        <v>3322.2021127024991</v>
      </c>
      <c r="B6" s="18">
        <f t="shared" si="1"/>
        <v>2763.7226088277303</v>
      </c>
      <c r="C6" s="18">
        <f t="shared" si="2"/>
        <v>558.47950387476908</v>
      </c>
      <c r="D6" s="18">
        <f t="shared" si="3"/>
        <v>31.860179371329611</v>
      </c>
      <c r="E6" s="17"/>
      <c r="F6" s="17" t="s">
        <v>77</v>
      </c>
      <c r="G6" s="17">
        <v>706.00203458799604</v>
      </c>
      <c r="H6" s="17">
        <v>436.64249569617613</v>
      </c>
      <c r="I6" s="17">
        <v>230.9</v>
      </c>
      <c r="J6" s="17">
        <v>54.884999999999998</v>
      </c>
      <c r="K6" s="17">
        <v>103361</v>
      </c>
    </row>
    <row r="7" spans="1:11" x14ac:dyDescent="0.25">
      <c r="A7" s="18">
        <f t="shared" si="0"/>
        <v>3244.332698339761</v>
      </c>
      <c r="B7" s="18">
        <f t="shared" si="1"/>
        <v>2773.691621926389</v>
      </c>
      <c r="C7" s="18">
        <f t="shared" si="2"/>
        <v>470.64107641337216</v>
      </c>
      <c r="D7" s="18">
        <f t="shared" si="3"/>
        <v>31.27297665388442</v>
      </c>
      <c r="E7" s="17"/>
      <c r="F7" s="17" t="s">
        <v>78</v>
      </c>
      <c r="G7" s="17">
        <v>710.57721673623132</v>
      </c>
      <c r="H7" s="17">
        <v>438.05286296943694</v>
      </c>
      <c r="I7" s="17">
        <v>194.9</v>
      </c>
      <c r="J7" s="17">
        <v>53.960999999999999</v>
      </c>
      <c r="K7" s="17">
        <v>103529</v>
      </c>
    </row>
    <row r="8" spans="1:11" x14ac:dyDescent="0.25">
      <c r="A8" s="18">
        <f t="shared" si="0"/>
        <v>3184.166519663504</v>
      </c>
      <c r="B8" s="18">
        <f t="shared" si="1"/>
        <v>2780.0272856242323</v>
      </c>
      <c r="C8" s="18">
        <f t="shared" si="2"/>
        <v>404.13923403927157</v>
      </c>
      <c r="D8" s="18">
        <f t="shared" si="3"/>
        <v>30.687398181975919</v>
      </c>
      <c r="E8" s="17"/>
      <c r="F8" s="17" t="s">
        <v>79</v>
      </c>
      <c r="G8" s="17">
        <v>714.14059325477444</v>
      </c>
      <c r="H8" s="17">
        <v>439.44840907871441</v>
      </c>
      <c r="I8" s="17">
        <v>167.7</v>
      </c>
      <c r="J8" s="17">
        <v>53.058</v>
      </c>
      <c r="K8" s="17">
        <v>103739</v>
      </c>
    </row>
    <row r="9" spans="1:11" x14ac:dyDescent="0.25">
      <c r="A9" s="18">
        <f t="shared" si="0"/>
        <v>3198.4886762827077</v>
      </c>
      <c r="B9" s="18">
        <f t="shared" si="1"/>
        <v>2760.204137346509</v>
      </c>
      <c r="C9" s="18">
        <f t="shared" si="2"/>
        <v>438.28453893619883</v>
      </c>
      <c r="D9" s="18">
        <f t="shared" si="3"/>
        <v>30.27681128774918</v>
      </c>
      <c r="E9" s="17"/>
      <c r="F9" s="17" t="s">
        <v>80</v>
      </c>
      <c r="G9" s="17">
        <v>712.91139240506334</v>
      </c>
      <c r="H9" s="17">
        <v>435.7972430261587</v>
      </c>
      <c r="I9" s="17">
        <v>182.4</v>
      </c>
      <c r="J9" s="17">
        <v>52.500999999999998</v>
      </c>
      <c r="K9" s="17">
        <v>104042</v>
      </c>
    </row>
    <row r="10" spans="1:11" x14ac:dyDescent="0.25">
      <c r="A10" s="18">
        <f t="shared" si="0"/>
        <v>3185.8642692555841</v>
      </c>
      <c r="B10" s="18">
        <f t="shared" si="1"/>
        <v>2772.7837041690386</v>
      </c>
      <c r="C10" s="18">
        <f t="shared" si="2"/>
        <v>413.08056508654568</v>
      </c>
      <c r="D10" s="18">
        <f t="shared" si="3"/>
        <v>30.070156606413772</v>
      </c>
      <c r="E10" s="17"/>
      <c r="F10" s="17" t="s">
        <v>81</v>
      </c>
      <c r="G10" s="17">
        <v>714.86024532475369</v>
      </c>
      <c r="H10" s="17">
        <v>442.36657917760277</v>
      </c>
      <c r="I10" s="17">
        <v>172.4</v>
      </c>
      <c r="J10" s="17">
        <v>52.290999999999997</v>
      </c>
      <c r="K10" s="17">
        <v>104338</v>
      </c>
    </row>
    <row r="11" spans="1:11" x14ac:dyDescent="0.25">
      <c r="A11" s="18">
        <f t="shared" si="0"/>
        <v>3316.471392706253</v>
      </c>
      <c r="B11" s="18">
        <f t="shared" si="1"/>
        <v>2801.2686092730337</v>
      </c>
      <c r="C11" s="18">
        <f t="shared" si="2"/>
        <v>515.20278343321957</v>
      </c>
      <c r="D11" s="18">
        <f t="shared" si="3"/>
        <v>30.221661457287873</v>
      </c>
      <c r="E11" s="17"/>
      <c r="F11" s="17" t="s">
        <v>82</v>
      </c>
      <c r="G11" s="17">
        <v>723.79617579337264</v>
      </c>
      <c r="H11" s="17">
        <v>448.46750674076935</v>
      </c>
      <c r="I11" s="17">
        <v>215.6</v>
      </c>
      <c r="J11" s="17">
        <v>52.695999999999998</v>
      </c>
      <c r="K11" s="17">
        <v>104619</v>
      </c>
    </row>
    <row r="12" spans="1:11" x14ac:dyDescent="0.25">
      <c r="A12" s="18">
        <f t="shared" si="0"/>
        <v>3419.4641182935284</v>
      </c>
      <c r="B12" s="18">
        <f t="shared" si="1"/>
        <v>2848.2016234153566</v>
      </c>
      <c r="C12" s="18">
        <f t="shared" si="2"/>
        <v>571.26249487817199</v>
      </c>
      <c r="D12" s="18">
        <f t="shared" si="3"/>
        <v>30.87218775906921</v>
      </c>
      <c r="E12" s="17"/>
      <c r="F12" s="17" t="s">
        <v>83</v>
      </c>
      <c r="G12" s="17">
        <v>742.07061639736685</v>
      </c>
      <c r="H12" s="17">
        <v>453.52467546694413</v>
      </c>
      <c r="I12" s="17">
        <v>239.8</v>
      </c>
      <c r="J12" s="17">
        <v>53.997</v>
      </c>
      <c r="K12" s="17">
        <v>104943</v>
      </c>
    </row>
    <row r="13" spans="1:11" x14ac:dyDescent="0.25">
      <c r="A13" s="18">
        <f t="shared" si="0"/>
        <v>3507.843699182788</v>
      </c>
      <c r="B13" s="18">
        <f t="shared" si="1"/>
        <v>2886.61054900312</v>
      </c>
      <c r="C13" s="18">
        <f t="shared" si="2"/>
        <v>621.23315017966797</v>
      </c>
      <c r="D13" s="18">
        <f t="shared" si="3"/>
        <v>31.769872806433828</v>
      </c>
      <c r="E13" s="17"/>
      <c r="F13" s="17" t="s">
        <v>84</v>
      </c>
      <c r="G13" s="17">
        <v>753.51213282247761</v>
      </c>
      <c r="H13" s="17">
        <v>461.10430754485918</v>
      </c>
      <c r="I13" s="17">
        <v>261.39999999999998</v>
      </c>
      <c r="J13" s="17">
        <v>55.7</v>
      </c>
      <c r="K13" s="17">
        <v>105194</v>
      </c>
    </row>
    <row r="14" spans="1:11" x14ac:dyDescent="0.25">
      <c r="A14" s="18">
        <f t="shared" si="0"/>
        <v>3582.1792607886346</v>
      </c>
      <c r="B14" s="18">
        <f t="shared" si="1"/>
        <v>2877.8232434330739</v>
      </c>
      <c r="C14" s="18">
        <f t="shared" si="2"/>
        <v>704.35601735556065</v>
      </c>
      <c r="D14" s="18">
        <f t="shared" si="3"/>
        <v>32.092372687828274</v>
      </c>
      <c r="E14" s="17"/>
      <c r="F14" s="17" t="s">
        <v>85</v>
      </c>
      <c r="G14" s="17">
        <v>758.48690591658578</v>
      </c>
      <c r="H14" s="17">
        <v>451.3039404507835</v>
      </c>
      <c r="I14" s="17">
        <v>296.10000000000002</v>
      </c>
      <c r="J14" s="17">
        <v>56.213000000000001</v>
      </c>
      <c r="K14" s="17">
        <v>105096</v>
      </c>
    </row>
    <row r="15" spans="1:11" x14ac:dyDescent="0.25">
      <c r="A15" s="18">
        <f t="shared" si="0"/>
        <v>3585.4137978351296</v>
      </c>
      <c r="B15" s="18">
        <f t="shared" si="1"/>
        <v>2953.7610566196095</v>
      </c>
      <c r="C15" s="18">
        <f t="shared" si="2"/>
        <v>631.65274121552011</v>
      </c>
      <c r="D15" s="18">
        <f t="shared" si="3"/>
        <v>32.710312464232572</v>
      </c>
      <c r="E15" s="17"/>
      <c r="F15" s="17" t="s">
        <v>86</v>
      </c>
      <c r="G15" s="17">
        <v>779.19603734044586</v>
      </c>
      <c r="H15" s="17">
        <v>459.54045954045955</v>
      </c>
      <c r="I15" s="17">
        <v>264.89999999999998</v>
      </c>
      <c r="J15" s="17">
        <v>57.158000000000001</v>
      </c>
      <c r="K15" s="17">
        <v>104844</v>
      </c>
    </row>
    <row r="16" spans="1:11" x14ac:dyDescent="0.25">
      <c r="A16" s="18">
        <f t="shared" si="0"/>
        <v>3607.9156235108489</v>
      </c>
      <c r="B16" s="18">
        <f t="shared" si="1"/>
        <v>2958.8879692890605</v>
      </c>
      <c r="C16" s="18">
        <f t="shared" si="2"/>
        <v>649.02765422178845</v>
      </c>
      <c r="D16" s="18">
        <f t="shared" si="3"/>
        <v>33.069130771658969</v>
      </c>
      <c r="E16" s="17"/>
      <c r="F16" s="17" t="s">
        <v>87</v>
      </c>
      <c r="G16" s="17">
        <v>784.86997635933812</v>
      </c>
      <c r="H16" s="17">
        <v>452.43045243045242</v>
      </c>
      <c r="I16" s="17">
        <v>271.39999999999998</v>
      </c>
      <c r="J16" s="17">
        <v>57.618000000000002</v>
      </c>
      <c r="K16" s="17">
        <v>104541</v>
      </c>
    </row>
    <row r="17" spans="1:11" x14ac:dyDescent="0.25">
      <c r="A17" s="18">
        <f t="shared" si="0"/>
        <v>3604.2985612854495</v>
      </c>
      <c r="B17" s="18">
        <f t="shared" si="1"/>
        <v>3005.0392027919947</v>
      </c>
      <c r="C17" s="18">
        <f t="shared" si="2"/>
        <v>599.25935849345478</v>
      </c>
      <c r="D17" s="18">
        <f t="shared" si="3"/>
        <v>32.754152951083213</v>
      </c>
      <c r="E17" s="17"/>
      <c r="F17" s="17" t="s">
        <v>88</v>
      </c>
      <c r="G17" s="17">
        <v>793.82994732881878</v>
      </c>
      <c r="H17" s="17">
        <v>462.32452006547948</v>
      </c>
      <c r="I17" s="17">
        <v>250.5</v>
      </c>
      <c r="J17" s="17">
        <v>57.048999999999999</v>
      </c>
      <c r="K17" s="17">
        <v>104504</v>
      </c>
    </row>
    <row r="18" spans="1:11" x14ac:dyDescent="0.25">
      <c r="A18" s="18">
        <f t="shared" si="0"/>
        <v>3564.8709157505714</v>
      </c>
      <c r="B18" s="18">
        <f t="shared" si="1"/>
        <v>3017.7795030081893</v>
      </c>
      <c r="C18" s="18">
        <f t="shared" si="2"/>
        <v>547.0914127423822</v>
      </c>
      <c r="D18" s="18">
        <f t="shared" si="3"/>
        <v>32.710860636163915</v>
      </c>
      <c r="E18" s="17"/>
      <c r="F18" s="17" t="s">
        <v>89</v>
      </c>
      <c r="G18" s="17">
        <v>795.88622255165387</v>
      </c>
      <c r="H18" s="17">
        <v>467.83912212805564</v>
      </c>
      <c r="I18" s="17">
        <v>229.1</v>
      </c>
      <c r="J18" s="17">
        <v>57.075000000000003</v>
      </c>
      <c r="K18" s="17">
        <v>104690</v>
      </c>
    </row>
    <row r="19" spans="1:11" x14ac:dyDescent="0.25">
      <c r="A19" s="18">
        <f t="shared" si="0"/>
        <v>3586.6056609405155</v>
      </c>
      <c r="B19" s="18">
        <f t="shared" si="1"/>
        <v>3027.5375523787866</v>
      </c>
      <c r="C19" s="18">
        <f t="shared" si="2"/>
        <v>559.06810856172876</v>
      </c>
      <c r="D19" s="18">
        <f t="shared" si="3"/>
        <v>32.867769067917834</v>
      </c>
      <c r="E19" s="17"/>
      <c r="F19" s="17" t="s">
        <v>90</v>
      </c>
      <c r="G19" s="17">
        <v>805.96191001932095</v>
      </c>
      <c r="H19" s="17">
        <v>463.93266125085637</v>
      </c>
      <c r="I19" s="17">
        <v>234.5</v>
      </c>
      <c r="J19" s="17">
        <v>57.442999999999998</v>
      </c>
      <c r="K19" s="17">
        <v>104862</v>
      </c>
    </row>
    <row r="20" spans="1:11" x14ac:dyDescent="0.25">
      <c r="A20" s="18">
        <f t="shared" si="0"/>
        <v>3594.4334346252699</v>
      </c>
      <c r="B20" s="18">
        <f t="shared" si="1"/>
        <v>3082.0699854421919</v>
      </c>
      <c r="C20" s="18">
        <f t="shared" si="2"/>
        <v>512.36344918307816</v>
      </c>
      <c r="D20" s="18">
        <f t="shared" si="3"/>
        <v>32.717861704764267</v>
      </c>
      <c r="E20" s="17"/>
      <c r="F20" s="17" t="s">
        <v>91</v>
      </c>
      <c r="G20" s="17">
        <v>818.80419899589231</v>
      </c>
      <c r="H20" s="17">
        <v>474.50633657530204</v>
      </c>
      <c r="I20" s="17">
        <v>215</v>
      </c>
      <c r="J20" s="17">
        <v>57.204999999999998</v>
      </c>
      <c r="K20" s="17">
        <v>104906</v>
      </c>
    </row>
    <row r="21" spans="1:11" x14ac:dyDescent="0.25">
      <c r="A21" s="18">
        <f t="shared" si="0"/>
        <v>3654.9573852075355</v>
      </c>
      <c r="B21" s="18">
        <f t="shared" si="1"/>
        <v>3116.9321871002439</v>
      </c>
      <c r="C21" s="18">
        <f t="shared" si="2"/>
        <v>538.02519810729143</v>
      </c>
      <c r="D21" s="18">
        <f t="shared" si="3"/>
        <v>32.846473975257965</v>
      </c>
      <c r="E21" s="17"/>
      <c r="F21" s="17" t="s">
        <v>92</v>
      </c>
      <c r="G21" s="17">
        <v>829.19338813115337</v>
      </c>
      <c r="H21" s="17">
        <v>482.98519172305583</v>
      </c>
      <c r="I21" s="17">
        <v>226.5</v>
      </c>
      <c r="J21" s="17">
        <v>57.616</v>
      </c>
      <c r="K21" s="17">
        <v>105246</v>
      </c>
    </row>
    <row r="22" spans="1:11" x14ac:dyDescent="0.25">
      <c r="A22" s="18">
        <f t="shared" si="0"/>
        <v>3727.1014079588194</v>
      </c>
      <c r="B22" s="18">
        <f t="shared" si="1"/>
        <v>3152.4785707851966</v>
      </c>
      <c r="C22" s="18">
        <f t="shared" si="2"/>
        <v>574.62283717362266</v>
      </c>
      <c r="D22" s="18">
        <f t="shared" si="3"/>
        <v>33.615364945876067</v>
      </c>
      <c r="E22" s="17"/>
      <c r="F22" s="17" t="s">
        <v>93</v>
      </c>
      <c r="G22" s="17">
        <v>841.69953388311228</v>
      </c>
      <c r="H22" s="17">
        <v>489.7939251880066</v>
      </c>
      <c r="I22" s="17">
        <v>242.7</v>
      </c>
      <c r="J22" s="17">
        <v>59.158000000000001</v>
      </c>
      <c r="K22" s="17">
        <v>105591</v>
      </c>
    </row>
    <row r="23" spans="1:11" x14ac:dyDescent="0.25">
      <c r="A23" s="18">
        <f t="shared" si="0"/>
        <v>3729.6447143425162</v>
      </c>
      <c r="B23" s="18">
        <f t="shared" si="1"/>
        <v>3149.1711417211677</v>
      </c>
      <c r="C23" s="18">
        <f t="shared" si="2"/>
        <v>580.47357262134835</v>
      </c>
      <c r="D23" s="18">
        <f t="shared" si="3"/>
        <v>33.644670431731619</v>
      </c>
      <c r="E23" s="17"/>
      <c r="F23" s="17" t="s">
        <v>94</v>
      </c>
      <c r="G23" s="17">
        <v>849.81814956089772</v>
      </c>
      <c r="H23" s="17">
        <v>492.91284516160675</v>
      </c>
      <c r="I23" s="17">
        <v>247.5</v>
      </c>
      <c r="J23" s="17">
        <v>59.771999999999998</v>
      </c>
      <c r="K23" s="17">
        <v>106594</v>
      </c>
    </row>
    <row r="24" spans="1:11" x14ac:dyDescent="0.25">
      <c r="A24" s="18">
        <f t="shared" si="0"/>
        <v>3753.7205324217716</v>
      </c>
      <c r="B24" s="18">
        <f t="shared" si="1"/>
        <v>3172.4013779088255</v>
      </c>
      <c r="C24" s="18">
        <f t="shared" si="2"/>
        <v>581.31915451294628</v>
      </c>
      <c r="D24" s="18">
        <f t="shared" si="3"/>
        <v>33.630576825866363</v>
      </c>
      <c r="E24" s="17"/>
      <c r="F24" s="17" t="s">
        <v>95</v>
      </c>
      <c r="G24" s="17">
        <v>860.11092525750507</v>
      </c>
      <c r="H24" s="17">
        <v>495.46887312844757</v>
      </c>
      <c r="I24" s="17">
        <v>248.4</v>
      </c>
      <c r="J24" s="17">
        <v>59.877000000000002</v>
      </c>
      <c r="K24" s="17">
        <v>106826</v>
      </c>
    </row>
    <row r="25" spans="1:11" x14ac:dyDescent="0.25">
      <c r="A25" s="18">
        <f t="shared" si="0"/>
        <v>3733.5680218645512</v>
      </c>
      <c r="B25" s="18">
        <f t="shared" si="1"/>
        <v>3167.1592171856641</v>
      </c>
      <c r="C25" s="18">
        <f t="shared" si="2"/>
        <v>566.40880467888712</v>
      </c>
      <c r="D25" s="18">
        <f t="shared" si="3"/>
        <v>33.230001681708615</v>
      </c>
      <c r="E25" s="17"/>
      <c r="F25" s="17" t="s">
        <v>96</v>
      </c>
      <c r="G25" s="17">
        <v>865.48488008342031</v>
      </c>
      <c r="H25" s="17">
        <v>490.48999852558114</v>
      </c>
      <c r="I25" s="17">
        <v>242.5</v>
      </c>
      <c r="J25" s="17">
        <v>59.279000000000003</v>
      </c>
      <c r="K25" s="17">
        <v>107034</v>
      </c>
    </row>
    <row r="26" spans="1:11" x14ac:dyDescent="0.25">
      <c r="A26" s="18">
        <f t="shared" si="0"/>
        <v>3663.8344579694904</v>
      </c>
      <c r="B26" s="18">
        <f t="shared" si="1"/>
        <v>3143.7335108922061</v>
      </c>
      <c r="C26" s="18">
        <f t="shared" si="2"/>
        <v>520.1009470772841</v>
      </c>
      <c r="D26" s="18">
        <f t="shared" si="3"/>
        <v>32.600690984606501</v>
      </c>
      <c r="E26" s="17"/>
      <c r="F26" s="17" t="s">
        <v>97</v>
      </c>
      <c r="G26" s="17">
        <v>858.7162278437446</v>
      </c>
      <c r="H26" s="17">
        <v>491.61791455680645</v>
      </c>
      <c r="I26" s="17">
        <v>223.4</v>
      </c>
      <c r="J26" s="17">
        <v>58.345999999999997</v>
      </c>
      <c r="K26" s="17">
        <v>107383</v>
      </c>
    </row>
    <row r="27" spans="1:11" x14ac:dyDescent="0.25">
      <c r="A27" s="18">
        <f t="shared" si="0"/>
        <v>3676.2398491733466</v>
      </c>
      <c r="B27" s="18">
        <f t="shared" si="1"/>
        <v>3162.1487418359488</v>
      </c>
      <c r="C27" s="18">
        <f t="shared" si="2"/>
        <v>514.09110733739783</v>
      </c>
      <c r="D27" s="18">
        <f t="shared" si="3"/>
        <v>32.049219119734971</v>
      </c>
      <c r="E27" s="17"/>
      <c r="F27" s="17" t="s">
        <v>98</v>
      </c>
      <c r="G27" s="17">
        <v>866.7008898015057</v>
      </c>
      <c r="H27" s="17">
        <v>496.34964966436377</v>
      </c>
      <c r="I27" s="17">
        <v>221.6</v>
      </c>
      <c r="J27" s="17">
        <v>57.561999999999998</v>
      </c>
      <c r="K27" s="17">
        <v>107763</v>
      </c>
    </row>
    <row r="28" spans="1:11" x14ac:dyDescent="0.25">
      <c r="A28" s="18">
        <f t="shared" si="0"/>
        <v>3695.3600395904223</v>
      </c>
      <c r="B28" s="18">
        <f t="shared" si="1"/>
        <v>3184.6272490648857</v>
      </c>
      <c r="C28" s="18">
        <f t="shared" si="2"/>
        <v>510.73279052553664</v>
      </c>
      <c r="D28" s="18">
        <f t="shared" si="3"/>
        <v>31.714285714285715</v>
      </c>
      <c r="E28" s="17"/>
      <c r="F28" s="17" t="s">
        <v>99</v>
      </c>
      <c r="G28" s="17">
        <v>882.07668004440268</v>
      </c>
      <c r="H28" s="17">
        <v>494.70137227132875</v>
      </c>
      <c r="I28" s="17">
        <v>220.8</v>
      </c>
      <c r="J28" s="17">
        <v>57.128</v>
      </c>
      <c r="K28" s="17">
        <v>108080</v>
      </c>
    </row>
    <row r="29" spans="1:11" x14ac:dyDescent="0.25">
      <c r="A29" s="18">
        <f t="shared" si="0"/>
        <v>3763.0148623872014</v>
      </c>
      <c r="B29" s="18">
        <f t="shared" si="1"/>
        <v>3227.4522100945042</v>
      </c>
      <c r="C29" s="18">
        <f t="shared" si="2"/>
        <v>535.56265229269729</v>
      </c>
      <c r="D29" s="18">
        <f t="shared" si="3"/>
        <v>31.513512515690763</v>
      </c>
      <c r="E29" s="17"/>
      <c r="F29" s="17" t="s">
        <v>100</v>
      </c>
      <c r="G29" s="17">
        <v>897.6216861307646</v>
      </c>
      <c r="H29" s="17">
        <v>501.0786428711512</v>
      </c>
      <c r="I29" s="17">
        <v>232.1</v>
      </c>
      <c r="J29" s="17">
        <v>56.905000000000001</v>
      </c>
      <c r="K29" s="17">
        <v>108344</v>
      </c>
    </row>
    <row r="30" spans="1:11" x14ac:dyDescent="0.25">
      <c r="A30" s="18">
        <f t="shared" si="0"/>
        <v>3819.4832858348527</v>
      </c>
      <c r="B30" s="18">
        <f t="shared" si="1"/>
        <v>3260.9011825477764</v>
      </c>
      <c r="C30" s="18">
        <f t="shared" si="2"/>
        <v>558.58210328707628</v>
      </c>
      <c r="D30" s="18">
        <f t="shared" si="3"/>
        <v>31.813229285530237</v>
      </c>
      <c r="E30" s="17"/>
      <c r="F30" s="17" t="s">
        <v>101</v>
      </c>
      <c r="G30" s="17">
        <v>908.08792327930075</v>
      </c>
      <c r="H30" s="17">
        <v>509.33451554110638</v>
      </c>
      <c r="I30" s="17">
        <v>242.8</v>
      </c>
      <c r="J30" s="17">
        <v>57.618000000000002</v>
      </c>
      <c r="K30" s="17">
        <v>108668</v>
      </c>
    </row>
    <row r="31" spans="1:11" x14ac:dyDescent="0.25">
      <c r="A31" s="18">
        <f t="shared" si="0"/>
        <v>3902.2698487053908</v>
      </c>
      <c r="B31" s="18">
        <f t="shared" si="1"/>
        <v>3286.31884970485</v>
      </c>
      <c r="C31" s="18">
        <f t="shared" si="2"/>
        <v>615.95099900054095</v>
      </c>
      <c r="D31" s="18">
        <f t="shared" si="3"/>
        <v>32.21027150441504</v>
      </c>
      <c r="E31" s="17"/>
      <c r="F31" s="17" t="s">
        <v>102</v>
      </c>
      <c r="G31" s="17">
        <v>918.83226459669254</v>
      </c>
      <c r="H31" s="17">
        <v>514.77832512315263</v>
      </c>
      <c r="I31" s="17">
        <v>268.7</v>
      </c>
      <c r="J31" s="17">
        <v>58.546999999999997</v>
      </c>
      <c r="K31" s="17">
        <v>109059</v>
      </c>
    </row>
    <row r="32" spans="1:11" x14ac:dyDescent="0.25">
      <c r="A32" s="18">
        <f t="shared" si="0"/>
        <v>3966.457031872415</v>
      </c>
      <c r="B32" s="18">
        <f t="shared" si="1"/>
        <v>3313.6689685684296</v>
      </c>
      <c r="C32" s="18">
        <f t="shared" si="2"/>
        <v>652.78806330398527</v>
      </c>
      <c r="D32" s="18">
        <f t="shared" si="3"/>
        <v>32.534627938231985</v>
      </c>
      <c r="E32" s="17"/>
      <c r="F32" s="17" t="s">
        <v>103</v>
      </c>
      <c r="G32" s="17">
        <v>925.59899117276166</v>
      </c>
      <c r="H32" s="17">
        <v>524.15769192767505</v>
      </c>
      <c r="I32" s="17">
        <v>285.60000000000002</v>
      </c>
      <c r="J32" s="17">
        <v>59.308999999999997</v>
      </c>
      <c r="K32" s="17">
        <v>109377</v>
      </c>
    </row>
    <row r="33" spans="1:11" x14ac:dyDescent="0.25">
      <c r="A33" s="18">
        <f t="shared" si="0"/>
        <v>3990.9485421159361</v>
      </c>
      <c r="B33" s="18">
        <f t="shared" si="1"/>
        <v>3331.2921008451694</v>
      </c>
      <c r="C33" s="18">
        <f t="shared" si="2"/>
        <v>659.65644127076655</v>
      </c>
      <c r="D33" s="18">
        <f t="shared" si="3"/>
        <v>32.748287671232873</v>
      </c>
      <c r="E33" s="17"/>
      <c r="F33" s="17" t="s">
        <v>104</v>
      </c>
      <c r="G33" s="17">
        <v>935.40829986613119</v>
      </c>
      <c r="H33" s="17">
        <v>527.58858947784029</v>
      </c>
      <c r="I33" s="17">
        <v>289.7</v>
      </c>
      <c r="J33" s="17">
        <v>59.924999999999997</v>
      </c>
      <c r="K33" s="17">
        <v>109792</v>
      </c>
    </row>
    <row r="34" spans="1:11" x14ac:dyDescent="0.25">
      <c r="A34" s="18">
        <f t="shared" si="0"/>
        <v>4060.7661324985811</v>
      </c>
      <c r="B34" s="18">
        <f t="shared" si="1"/>
        <v>3388.5582931017516</v>
      </c>
      <c r="C34" s="18">
        <f t="shared" si="2"/>
        <v>672.20783939682974</v>
      </c>
      <c r="D34" s="18">
        <f t="shared" si="3"/>
        <v>33.057364763591771</v>
      </c>
      <c r="E34" s="17"/>
      <c r="F34" s="17" t="s">
        <v>105</v>
      </c>
      <c r="G34" s="17">
        <v>953.84615384615381</v>
      </c>
      <c r="H34" s="17">
        <v>538.27160493827159</v>
      </c>
      <c r="I34" s="17">
        <v>296</v>
      </c>
      <c r="J34" s="17">
        <v>60.652000000000001</v>
      </c>
      <c r="K34" s="17">
        <v>110085</v>
      </c>
    </row>
    <row r="35" spans="1:11" x14ac:dyDescent="0.25">
      <c r="A35" s="18">
        <f t="shared" si="0"/>
        <v>4061.8935781895093</v>
      </c>
      <c r="B35" s="18">
        <f t="shared" si="1"/>
        <v>3414.1899818492611</v>
      </c>
      <c r="C35" s="18">
        <f t="shared" si="2"/>
        <v>647.70359634024817</v>
      </c>
      <c r="D35" s="18">
        <f t="shared" si="3"/>
        <v>33.166047649243588</v>
      </c>
      <c r="E35" s="17"/>
      <c r="F35" s="17" t="s">
        <v>106</v>
      </c>
      <c r="G35" s="17">
        <v>963.20793716411742</v>
      </c>
      <c r="H35" s="17">
        <v>544.36179122124247</v>
      </c>
      <c r="I35" s="17">
        <v>286</v>
      </c>
      <c r="J35" s="17">
        <v>61.02</v>
      </c>
      <c r="K35" s="17">
        <v>110390</v>
      </c>
    </row>
    <row r="36" spans="1:11" x14ac:dyDescent="0.25">
      <c r="A36" s="18">
        <f t="shared" si="0"/>
        <v>4063.5038575080221</v>
      </c>
      <c r="B36" s="18">
        <f t="shared" si="1"/>
        <v>3424.5522081632412</v>
      </c>
      <c r="C36" s="18">
        <f t="shared" si="2"/>
        <v>638.95164934478089</v>
      </c>
      <c r="D36" s="18">
        <f t="shared" si="3"/>
        <v>33.159692724807954</v>
      </c>
      <c r="E36" s="17"/>
      <c r="F36" s="17" t="s">
        <v>107</v>
      </c>
      <c r="G36" s="17">
        <v>972.46198109330044</v>
      </c>
      <c r="H36" s="17">
        <v>543.24482623975007</v>
      </c>
      <c r="I36" s="17">
        <v>282.8</v>
      </c>
      <c r="J36" s="17">
        <v>61.152000000000001</v>
      </c>
      <c r="K36" s="17">
        <v>110650</v>
      </c>
    </row>
    <row r="37" spans="1:11" x14ac:dyDescent="0.25">
      <c r="A37" s="18">
        <f t="shared" si="0"/>
        <v>4065.1272833090989</v>
      </c>
      <c r="B37" s="18">
        <f t="shared" si="1"/>
        <v>3435.7305133868331</v>
      </c>
      <c r="C37" s="18">
        <f t="shared" si="2"/>
        <v>629.39676992226566</v>
      </c>
      <c r="D37" s="18">
        <f t="shared" si="3"/>
        <v>32.917608697610319</v>
      </c>
      <c r="E37" s="17"/>
      <c r="F37" s="17" t="s">
        <v>108</v>
      </c>
      <c r="G37" s="17">
        <v>982.3102633080623</v>
      </c>
      <c r="H37" s="17">
        <v>543.41520015470894</v>
      </c>
      <c r="I37" s="17">
        <v>279.5</v>
      </c>
      <c r="J37" s="17">
        <v>60.908000000000001</v>
      </c>
      <c r="K37" s="17">
        <v>111019</v>
      </c>
    </row>
    <row r="38" spans="1:11" x14ac:dyDescent="0.25">
      <c r="A38" s="18">
        <f t="shared" si="0"/>
        <v>4084.8047178358856</v>
      </c>
      <c r="B38" s="18">
        <f t="shared" si="1"/>
        <v>3464.6044214331373</v>
      </c>
      <c r="C38" s="18">
        <f t="shared" si="2"/>
        <v>620.20029640274845</v>
      </c>
      <c r="D38" s="18">
        <f t="shared" si="3"/>
        <v>33.005793326447211</v>
      </c>
      <c r="E38" s="17"/>
      <c r="F38" s="17" t="s">
        <v>109</v>
      </c>
      <c r="G38" s="17">
        <v>994.89589240865268</v>
      </c>
      <c r="H38" s="17">
        <v>548.03104063238061</v>
      </c>
      <c r="I38" s="17">
        <v>276.2</v>
      </c>
      <c r="J38" s="17">
        <v>61.244999999999997</v>
      </c>
      <c r="K38" s="17">
        <v>111335</v>
      </c>
    </row>
    <row r="39" spans="1:11" x14ac:dyDescent="0.25">
      <c r="A39" s="18">
        <f t="shared" si="0"/>
        <v>4079.7402933367011</v>
      </c>
      <c r="B39" s="18">
        <f t="shared" si="1"/>
        <v>3471.2351063730907</v>
      </c>
      <c r="C39" s="18">
        <f t="shared" si="2"/>
        <v>608.50518696361064</v>
      </c>
      <c r="D39" s="18">
        <f t="shared" si="3"/>
        <v>32.9493128840951</v>
      </c>
      <c r="E39" s="17"/>
      <c r="F39" s="17" t="s">
        <v>110</v>
      </c>
      <c r="G39" s="17">
        <v>998.79566439181065</v>
      </c>
      <c r="H39" s="17">
        <v>551.12469554419988</v>
      </c>
      <c r="I39" s="17">
        <v>271.7</v>
      </c>
      <c r="J39" s="17">
        <v>61.3</v>
      </c>
      <c r="K39" s="17">
        <v>111626</v>
      </c>
    </row>
    <row r="40" spans="1:11" x14ac:dyDescent="0.25">
      <c r="A40" s="18">
        <f t="shared" si="0"/>
        <v>4092.7675702676302</v>
      </c>
      <c r="B40" s="18">
        <f t="shared" si="1"/>
        <v>3486.6013815654601</v>
      </c>
      <c r="C40" s="18">
        <f t="shared" si="2"/>
        <v>606.16618870216996</v>
      </c>
      <c r="D40" s="18">
        <f t="shared" si="3"/>
        <v>32.788721824662971</v>
      </c>
      <c r="E40" s="17"/>
      <c r="F40" s="17" t="s">
        <v>111</v>
      </c>
      <c r="G40" s="17">
        <v>1007.6714080230141</v>
      </c>
      <c r="H40" s="17">
        <v>553.39160174805249</v>
      </c>
      <c r="I40" s="17">
        <v>271.39999999999998</v>
      </c>
      <c r="J40" s="17">
        <v>61.168999999999997</v>
      </c>
      <c r="K40" s="17">
        <v>111933</v>
      </c>
    </row>
    <row r="41" spans="1:11" x14ac:dyDescent="0.25">
      <c r="A41" s="18">
        <f t="shared" si="0"/>
        <v>4127.0057508062182</v>
      </c>
      <c r="B41" s="18">
        <f t="shared" si="1"/>
        <v>3508.6665857644171</v>
      </c>
      <c r="C41" s="18">
        <f t="shared" si="2"/>
        <v>618.33916504180127</v>
      </c>
      <c r="D41" s="18">
        <f t="shared" si="3"/>
        <v>32.518496754721014</v>
      </c>
      <c r="E41" s="17"/>
      <c r="F41" s="17" t="s">
        <v>112</v>
      </c>
      <c r="G41" s="17">
        <v>1015.1359061732309</v>
      </c>
      <c r="H41" s="17">
        <v>561.19571347997748</v>
      </c>
      <c r="I41" s="17">
        <v>277.8</v>
      </c>
      <c r="J41" s="17">
        <v>60.872999999999998</v>
      </c>
      <c r="K41" s="17">
        <v>112317</v>
      </c>
    </row>
    <row r="42" spans="1:11" x14ac:dyDescent="0.25">
      <c r="A42" s="18">
        <f t="shared" si="0"/>
        <v>4076.9258720081984</v>
      </c>
      <c r="B42" s="18">
        <f t="shared" si="1"/>
        <v>3512.2022450008344</v>
      </c>
      <c r="C42" s="18">
        <f t="shared" si="2"/>
        <v>564.72362700736392</v>
      </c>
      <c r="D42" s="18">
        <f t="shared" si="3"/>
        <v>31.73436252328986</v>
      </c>
      <c r="E42" s="17"/>
      <c r="F42" s="17" t="s">
        <v>113</v>
      </c>
      <c r="G42" s="17">
        <v>1025.8830933836834</v>
      </c>
      <c r="H42" s="17">
        <v>557.55816675249287</v>
      </c>
      <c r="I42" s="17">
        <v>254.6</v>
      </c>
      <c r="J42" s="17">
        <v>59.613</v>
      </c>
      <c r="K42" s="17">
        <v>112710</v>
      </c>
    </row>
    <row r="43" spans="1:11" x14ac:dyDescent="0.25">
      <c r="A43" s="18">
        <f t="shared" si="0"/>
        <v>4007.8267023839562</v>
      </c>
      <c r="B43" s="18">
        <f t="shared" si="1"/>
        <v>3487.0025760957064</v>
      </c>
      <c r="C43" s="18">
        <f t="shared" si="2"/>
        <v>520.82412628824966</v>
      </c>
      <c r="D43" s="18">
        <f t="shared" si="3"/>
        <v>30.898371899803781</v>
      </c>
      <c r="E43" s="17"/>
      <c r="F43" s="17" t="s">
        <v>114</v>
      </c>
      <c r="G43" s="17">
        <v>1025.5408888541749</v>
      </c>
      <c r="H43" s="17">
        <v>552.50910096308928</v>
      </c>
      <c r="I43" s="17">
        <v>235.7</v>
      </c>
      <c r="J43" s="17">
        <v>58.262999999999998</v>
      </c>
      <c r="K43" s="17">
        <v>113138</v>
      </c>
    </row>
    <row r="44" spans="1:11" x14ac:dyDescent="0.25">
      <c r="A44" s="18">
        <f t="shared" si="0"/>
        <v>4028.2985464683034</v>
      </c>
      <c r="B44" s="18">
        <f t="shared" si="1"/>
        <v>3521.0905052039202</v>
      </c>
      <c r="C44" s="18">
        <f t="shared" si="2"/>
        <v>507.20804126438298</v>
      </c>
      <c r="D44" s="18">
        <f t="shared" si="3"/>
        <v>30.380637481814574</v>
      </c>
      <c r="E44" s="17"/>
      <c r="F44" s="17" t="s">
        <v>115</v>
      </c>
      <c r="G44" s="17">
        <v>1039.931501517864</v>
      </c>
      <c r="H44" s="17">
        <v>557.44641707294636</v>
      </c>
      <c r="I44" s="17">
        <v>230.1</v>
      </c>
      <c r="J44" s="17">
        <v>57.427</v>
      </c>
      <c r="K44" s="17">
        <v>113415</v>
      </c>
    </row>
    <row r="45" spans="1:11" x14ac:dyDescent="0.25">
      <c r="A45" s="18">
        <f t="shared" si="0"/>
        <v>4111.0686838870197</v>
      </c>
      <c r="B45" s="18">
        <f t="shared" si="1"/>
        <v>3563.4854362853066</v>
      </c>
      <c r="C45" s="18">
        <f t="shared" si="2"/>
        <v>547.58324760171286</v>
      </c>
      <c r="D45" s="18">
        <f t="shared" si="3"/>
        <v>30.658155055527711</v>
      </c>
      <c r="E45" s="17"/>
      <c r="F45" s="17" t="s">
        <v>116</v>
      </c>
      <c r="G45" s="17">
        <v>1053.6101642392314</v>
      </c>
      <c r="H45" s="17">
        <v>567.44786861044474</v>
      </c>
      <c r="I45" s="17">
        <v>249.1</v>
      </c>
      <c r="J45" s="17">
        <v>58.110999999999997</v>
      </c>
      <c r="K45" s="17">
        <v>113727</v>
      </c>
    </row>
    <row r="46" spans="1:11" x14ac:dyDescent="0.25">
      <c r="A46" s="18">
        <f t="shared" si="0"/>
        <v>4176.8220309914905</v>
      </c>
      <c r="B46" s="18">
        <f t="shared" si="1"/>
        <v>3581.9281306252669</v>
      </c>
      <c r="C46" s="18">
        <f t="shared" si="2"/>
        <v>594.89390036622342</v>
      </c>
      <c r="D46" s="18">
        <f t="shared" si="3"/>
        <v>31.004047731693213</v>
      </c>
      <c r="E46" s="17"/>
      <c r="F46" s="17" t="s">
        <v>117</v>
      </c>
      <c r="G46" s="17">
        <v>1059.893625221614</v>
      </c>
      <c r="H46" s="17">
        <v>575.44282667161269</v>
      </c>
      <c r="I46" s="17">
        <v>271.60000000000002</v>
      </c>
      <c r="J46" s="17">
        <v>58.978999999999999</v>
      </c>
      <c r="K46" s="17">
        <v>114138</v>
      </c>
    </row>
    <row r="47" spans="1:11" x14ac:dyDescent="0.25">
      <c r="A47" s="18">
        <f t="shared" si="0"/>
        <v>4240.298715241036</v>
      </c>
      <c r="B47" s="18">
        <f t="shared" si="1"/>
        <v>3614.3277948521441</v>
      </c>
      <c r="C47" s="18">
        <f t="shared" si="2"/>
        <v>625.97092038889184</v>
      </c>
      <c r="D47" s="18">
        <f t="shared" si="3"/>
        <v>31.481384510656124</v>
      </c>
      <c r="E47" s="17"/>
      <c r="F47" s="17" t="s">
        <v>118</v>
      </c>
      <c r="G47" s="17">
        <v>1073.6149372513009</v>
      </c>
      <c r="H47" s="17">
        <v>582.93269230769226</v>
      </c>
      <c r="I47" s="17">
        <v>286.89999999999998</v>
      </c>
      <c r="J47" s="17">
        <v>60.12</v>
      </c>
      <c r="K47" s="17">
        <v>114582</v>
      </c>
    </row>
    <row r="48" spans="1:11" x14ac:dyDescent="0.25">
      <c r="A48" s="18">
        <f t="shared" si="0"/>
        <v>4324.2319607157851</v>
      </c>
      <c r="B48" s="18">
        <f t="shared" si="1"/>
        <v>3648.2801057073493</v>
      </c>
      <c r="C48" s="18">
        <f t="shared" si="2"/>
        <v>675.9518550084357</v>
      </c>
      <c r="D48" s="18">
        <f t="shared" si="3"/>
        <v>31.970848625050007</v>
      </c>
      <c r="E48" s="17"/>
      <c r="F48" s="17" t="s">
        <v>119</v>
      </c>
      <c r="G48" s="17">
        <v>1090.177011319608</v>
      </c>
      <c r="H48" s="17">
        <v>587.82753361985306</v>
      </c>
      <c r="I48" s="17">
        <v>310.89999999999998</v>
      </c>
      <c r="J48" s="17">
        <v>61.27</v>
      </c>
      <c r="K48" s="17">
        <v>114986</v>
      </c>
    </row>
    <row r="49" spans="1:11" x14ac:dyDescent="0.25">
      <c r="A49" s="18">
        <f t="shared" si="0"/>
        <v>4296.9115392373797</v>
      </c>
      <c r="B49" s="18">
        <f t="shared" si="1"/>
        <v>3670.552478689337</v>
      </c>
      <c r="C49" s="18">
        <f t="shared" si="2"/>
        <v>626.35906054804252</v>
      </c>
      <c r="D49" s="18">
        <f t="shared" si="3"/>
        <v>31.754585069609892</v>
      </c>
      <c r="E49" s="17"/>
      <c r="F49" s="17" t="s">
        <v>120</v>
      </c>
      <c r="G49" s="17">
        <v>1104.8393166252729</v>
      </c>
      <c r="H49" s="17">
        <v>589.91349162525307</v>
      </c>
      <c r="I49" s="17">
        <v>289.2</v>
      </c>
      <c r="J49" s="17">
        <v>61.09</v>
      </c>
      <c r="K49" s="17">
        <v>115429</v>
      </c>
    </row>
    <row r="50" spans="1:11" x14ac:dyDescent="0.25">
      <c r="A50" s="18">
        <f t="shared" si="0"/>
        <v>4341.0570381668995</v>
      </c>
      <c r="B50" s="18">
        <f t="shared" si="1"/>
        <v>3694.6728173686124</v>
      </c>
      <c r="C50" s="18">
        <f t="shared" si="2"/>
        <v>646.38422079828672</v>
      </c>
      <c r="D50" s="18">
        <f t="shared" si="3"/>
        <v>31.658059724693</v>
      </c>
      <c r="E50" s="17"/>
      <c r="F50" s="17" t="s">
        <v>121</v>
      </c>
      <c r="G50" s="17">
        <v>1117.660225322689</v>
      </c>
      <c r="H50" s="17">
        <v>593.68266629991297</v>
      </c>
      <c r="I50" s="17">
        <v>299.39999999999998</v>
      </c>
      <c r="J50" s="17">
        <v>61.098999999999997</v>
      </c>
      <c r="K50" s="17">
        <v>115798</v>
      </c>
    </row>
    <row r="51" spans="1:11" x14ac:dyDescent="0.25">
      <c r="A51" s="18">
        <f t="shared" si="0"/>
        <v>4406.2391451416115</v>
      </c>
      <c r="B51" s="18">
        <f t="shared" si="1"/>
        <v>3695.010436974811</v>
      </c>
      <c r="C51" s="18">
        <f t="shared" si="2"/>
        <v>711.22870816680097</v>
      </c>
      <c r="D51" s="18">
        <f t="shared" si="3"/>
        <v>31.635933238417071</v>
      </c>
      <c r="E51" s="17"/>
      <c r="F51" s="17" t="s">
        <v>122</v>
      </c>
      <c r="G51" s="17">
        <v>1128.2775012998588</v>
      </c>
      <c r="H51" s="17">
        <v>594.98668625470566</v>
      </c>
      <c r="I51" s="17">
        <v>331.7</v>
      </c>
      <c r="J51" s="17">
        <v>61.475999999999999</v>
      </c>
      <c r="K51" s="17">
        <v>116594</v>
      </c>
    </row>
    <row r="52" spans="1:11" x14ac:dyDescent="0.25">
      <c r="A52" s="18">
        <f t="shared" si="0"/>
        <v>4363.2835899373295</v>
      </c>
      <c r="B52" s="18">
        <f t="shared" si="1"/>
        <v>3725.6135873712528</v>
      </c>
      <c r="C52" s="18">
        <f t="shared" si="2"/>
        <v>637.67000256607639</v>
      </c>
      <c r="D52" s="18">
        <f t="shared" si="3"/>
        <v>31.606363869643314</v>
      </c>
      <c r="E52" s="17"/>
      <c r="F52" s="17" t="s">
        <v>123</v>
      </c>
      <c r="G52" s="17">
        <v>1140.5776759991134</v>
      </c>
      <c r="H52" s="17">
        <v>601.66826199917955</v>
      </c>
      <c r="I52" s="17">
        <v>298.2</v>
      </c>
      <c r="J52" s="17">
        <v>61.585000000000001</v>
      </c>
      <c r="K52" s="17">
        <v>116910</v>
      </c>
    </row>
    <row r="53" spans="1:11" x14ac:dyDescent="0.25">
      <c r="A53" s="18">
        <f t="shared" si="0"/>
        <v>4336.0013630169587</v>
      </c>
      <c r="B53" s="18">
        <f t="shared" si="1"/>
        <v>3704.1854678591753</v>
      </c>
      <c r="C53" s="18">
        <f t="shared" si="2"/>
        <v>631.8158951577833</v>
      </c>
      <c r="D53" s="18">
        <f t="shared" si="3"/>
        <v>31.32783656346723</v>
      </c>
      <c r="E53" s="17"/>
      <c r="F53" s="17" t="s">
        <v>124</v>
      </c>
      <c r="G53" s="17">
        <v>1139.6492258017172</v>
      </c>
      <c r="H53" s="17">
        <v>598.07307762225048</v>
      </c>
      <c r="I53" s="17">
        <v>296.39999999999998</v>
      </c>
      <c r="J53" s="17">
        <v>61.235999999999997</v>
      </c>
      <c r="K53" s="17">
        <v>117281</v>
      </c>
    </row>
    <row r="54" spans="1:11" x14ac:dyDescent="0.25">
      <c r="A54" s="18">
        <f t="shared" si="0"/>
        <v>4268.6282103703024</v>
      </c>
      <c r="B54" s="18">
        <f t="shared" si="1"/>
        <v>3716.5341631256729</v>
      </c>
      <c r="C54" s="18">
        <f t="shared" si="2"/>
        <v>552.09404724462991</v>
      </c>
      <c r="D54" s="18">
        <f t="shared" si="3"/>
        <v>30.941237472692809</v>
      </c>
      <c r="E54" s="17"/>
      <c r="F54" s="17" t="s">
        <v>125</v>
      </c>
      <c r="G54" s="17">
        <v>1150.5329245145276</v>
      </c>
      <c r="H54" s="17">
        <v>598.36398969584673</v>
      </c>
      <c r="I54" s="17">
        <v>259.8</v>
      </c>
      <c r="J54" s="17">
        <v>60.667000000000002</v>
      </c>
      <c r="K54" s="17">
        <v>117643</v>
      </c>
    </row>
    <row r="55" spans="1:11" x14ac:dyDescent="0.25">
      <c r="A55" s="18">
        <f t="shared" si="0"/>
        <v>4296.3110439181683</v>
      </c>
      <c r="B55" s="18">
        <f t="shared" si="1"/>
        <v>3732.6446734725669</v>
      </c>
      <c r="C55" s="18">
        <f t="shared" si="2"/>
        <v>563.66637044560105</v>
      </c>
      <c r="D55" s="18">
        <f t="shared" si="3"/>
        <v>30.634505522407007</v>
      </c>
      <c r="E55" s="17"/>
      <c r="F55" s="17" t="s">
        <v>126</v>
      </c>
      <c r="G55" s="17">
        <v>1162.1641301973348</v>
      </c>
      <c r="H55" s="17">
        <v>601.95839537926986</v>
      </c>
      <c r="I55" s="17">
        <v>266.39999999999998</v>
      </c>
      <c r="J55" s="17">
        <v>60.326999999999998</v>
      </c>
      <c r="K55" s="17">
        <v>118155</v>
      </c>
    </row>
    <row r="56" spans="1:11" x14ac:dyDescent="0.25">
      <c r="A56" s="18">
        <f t="shared" si="0"/>
        <v>4377.2995687123475</v>
      </c>
      <c r="B56" s="18">
        <f t="shared" si="1"/>
        <v>3773.517385982796</v>
      </c>
      <c r="C56" s="18">
        <f t="shared" si="2"/>
        <v>603.7821827295511</v>
      </c>
      <c r="D56" s="18">
        <f t="shared" si="3"/>
        <v>30.473152578415736</v>
      </c>
      <c r="E56" s="17"/>
      <c r="F56" s="17" t="s">
        <v>127</v>
      </c>
      <c r="G56" s="17">
        <v>1178.8588414413107</v>
      </c>
      <c r="H56" s="17">
        <v>609.83368172316636</v>
      </c>
      <c r="I56" s="17">
        <v>286.2</v>
      </c>
      <c r="J56" s="17">
        <v>60.186</v>
      </c>
      <c r="K56" s="17">
        <v>118503</v>
      </c>
    </row>
    <row r="57" spans="1:11" x14ac:dyDescent="0.25">
      <c r="A57" s="18">
        <f t="shared" si="0"/>
        <v>4422.7253670606287</v>
      </c>
      <c r="B57" s="18">
        <f t="shared" si="1"/>
        <v>3770.4362570504513</v>
      </c>
      <c r="C57" s="18">
        <f t="shared" si="2"/>
        <v>652.28911001017752</v>
      </c>
      <c r="D57" s="18">
        <f t="shared" si="3"/>
        <v>30.55286864217884</v>
      </c>
      <c r="E57" s="17"/>
      <c r="F57" s="17" t="s">
        <v>128</v>
      </c>
      <c r="G57" s="17">
        <v>1182.5396825396826</v>
      </c>
      <c r="H57" s="17">
        <v>610.51390211820205</v>
      </c>
      <c r="I57" s="17">
        <v>310.2</v>
      </c>
      <c r="J57" s="17">
        <v>60.54</v>
      </c>
      <c r="K57" s="17">
        <v>118889</v>
      </c>
    </row>
    <row r="58" spans="1:11" x14ac:dyDescent="0.25">
      <c r="A58" s="18">
        <f t="shared" si="0"/>
        <v>4483.6523019530423</v>
      </c>
      <c r="B58" s="18">
        <f t="shared" si="1"/>
        <v>3821.9603840322025</v>
      </c>
      <c r="C58" s="18">
        <f t="shared" si="2"/>
        <v>661.69191792084018</v>
      </c>
      <c r="D58" s="18">
        <f t="shared" si="3"/>
        <v>30.859717118840287</v>
      </c>
      <c r="E58" s="17"/>
      <c r="F58" s="17" t="s">
        <v>129</v>
      </c>
      <c r="G58" s="17">
        <v>1203.3910482074862</v>
      </c>
      <c r="H58" s="17">
        <v>618.9502385821404</v>
      </c>
      <c r="I58" s="17">
        <v>315.5</v>
      </c>
      <c r="J58" s="17">
        <v>61.308999999999997</v>
      </c>
      <c r="K58" s="17">
        <v>119202</v>
      </c>
    </row>
    <row r="59" spans="1:11" x14ac:dyDescent="0.25">
      <c r="A59" s="18">
        <f t="shared" si="0"/>
        <v>4553.3982792708721</v>
      </c>
      <c r="B59" s="18">
        <f t="shared" si="1"/>
        <v>3852.8534343421211</v>
      </c>
      <c r="C59" s="18">
        <f t="shared" si="2"/>
        <v>700.5448449287511</v>
      </c>
      <c r="D59" s="18">
        <f t="shared" si="3"/>
        <v>30.947527242246437</v>
      </c>
      <c r="E59" s="17"/>
      <c r="F59" s="17" t="s">
        <v>130</v>
      </c>
      <c r="G59" s="17">
        <v>1214.8264533638051</v>
      </c>
      <c r="H59" s="17">
        <v>623.75520550425506</v>
      </c>
      <c r="I59" s="17">
        <v>334.3</v>
      </c>
      <c r="J59" s="17">
        <v>61.533999999999999</v>
      </c>
      <c r="K59" s="17">
        <v>119300</v>
      </c>
    </row>
    <row r="60" spans="1:11" x14ac:dyDescent="0.25">
      <c r="A60" s="18">
        <f t="shared" si="0"/>
        <v>4573.0114852785428</v>
      </c>
      <c r="B60" s="18">
        <f t="shared" si="1"/>
        <v>3881.7114234583564</v>
      </c>
      <c r="C60" s="18">
        <f t="shared" si="2"/>
        <v>691.30006182018678</v>
      </c>
      <c r="D60" s="18">
        <f t="shared" si="3"/>
        <v>31.211508579639439</v>
      </c>
      <c r="E60" s="17"/>
      <c r="F60" s="17" t="s">
        <v>131</v>
      </c>
      <c r="G60" s="17">
        <v>1232.4093816631132</v>
      </c>
      <c r="H60" s="17">
        <v>626.18510158013544</v>
      </c>
      <c r="I60" s="17">
        <v>331</v>
      </c>
      <c r="J60" s="17">
        <v>62.268000000000001</v>
      </c>
      <c r="K60" s="17">
        <v>119702</v>
      </c>
    </row>
    <row r="61" spans="1:11" x14ac:dyDescent="0.25">
      <c r="A61" s="18">
        <f t="shared" si="0"/>
        <v>4603.226227874713</v>
      </c>
      <c r="B61" s="18">
        <f t="shared" si="1"/>
        <v>3901.8909854666153</v>
      </c>
      <c r="C61" s="18">
        <f t="shared" si="2"/>
        <v>701.33524240809811</v>
      </c>
      <c r="D61" s="18">
        <f t="shared" si="3"/>
        <v>31.035895045285031</v>
      </c>
      <c r="E61" s="17"/>
      <c r="F61" s="17" t="s">
        <v>132</v>
      </c>
      <c r="G61" s="17">
        <v>1243.4499362696502</v>
      </c>
      <c r="H61" s="17">
        <v>631.45550493888413</v>
      </c>
      <c r="I61" s="17">
        <v>337</v>
      </c>
      <c r="J61" s="17">
        <v>62.137999999999998</v>
      </c>
      <c r="K61" s="17">
        <v>120128</v>
      </c>
    </row>
    <row r="62" spans="1:11" x14ac:dyDescent="0.25">
      <c r="A62" s="18">
        <f t="shared" si="0"/>
        <v>4591.9601768351195</v>
      </c>
      <c r="B62" s="18">
        <f t="shared" si="1"/>
        <v>3918.2244913912855</v>
      </c>
      <c r="C62" s="18">
        <f t="shared" si="2"/>
        <v>673.73568544383397</v>
      </c>
      <c r="D62" s="18">
        <f t="shared" si="3"/>
        <v>30.652346594294038</v>
      </c>
      <c r="E62" s="17"/>
      <c r="F62" s="17" t="s">
        <v>133</v>
      </c>
      <c r="G62" s="17">
        <v>1259.2644878944027</v>
      </c>
      <c r="H62" s="17">
        <v>634.89926863193796</v>
      </c>
      <c r="I62" s="17">
        <v>325.7</v>
      </c>
      <c r="J62" s="17">
        <v>61.741999999999997</v>
      </c>
      <c r="K62" s="17">
        <v>120856</v>
      </c>
    </row>
    <row r="63" spans="1:11" x14ac:dyDescent="0.25">
      <c r="A63" s="18">
        <f t="shared" si="0"/>
        <v>4623.081705413244</v>
      </c>
      <c r="B63" s="18">
        <f t="shared" si="1"/>
        <v>3915.6646319011456</v>
      </c>
      <c r="C63" s="18">
        <f t="shared" si="2"/>
        <v>707.41707351209823</v>
      </c>
      <c r="D63" s="18">
        <f t="shared" si="3"/>
        <v>30.684899928373248</v>
      </c>
      <c r="E63" s="17"/>
      <c r="F63" s="17" t="s">
        <v>134</v>
      </c>
      <c r="G63" s="17">
        <v>1263.9640272605916</v>
      </c>
      <c r="H63" s="17">
        <v>638.46946547784398</v>
      </c>
      <c r="I63" s="17">
        <v>343.7</v>
      </c>
      <c r="J63" s="17">
        <v>62.118000000000002</v>
      </c>
      <c r="K63" s="17">
        <v>121463</v>
      </c>
    </row>
    <row r="64" spans="1:11" x14ac:dyDescent="0.25">
      <c r="A64" s="18">
        <f t="shared" si="0"/>
        <v>4646.0100710872975</v>
      </c>
      <c r="B64" s="18">
        <f t="shared" si="1"/>
        <v>3931.378883901883</v>
      </c>
      <c r="C64" s="18">
        <f t="shared" si="2"/>
        <v>714.63118718541477</v>
      </c>
      <c r="D64" s="18">
        <f t="shared" si="3"/>
        <v>30.746643057400028</v>
      </c>
      <c r="E64" s="17"/>
      <c r="F64" s="17" t="s">
        <v>135</v>
      </c>
      <c r="G64" s="17">
        <v>1277.8478352248846</v>
      </c>
      <c r="H64" s="17">
        <v>640.44490290173576</v>
      </c>
      <c r="I64" s="17">
        <v>348.7</v>
      </c>
      <c r="J64" s="17">
        <v>62.511000000000003</v>
      </c>
      <c r="K64" s="17">
        <v>121986</v>
      </c>
    </row>
    <row r="65" spans="1:11" x14ac:dyDescent="0.25">
      <c r="A65" s="18">
        <f t="shared" si="0"/>
        <v>4706.8306405963631</v>
      </c>
      <c r="B65" s="18">
        <f t="shared" si="1"/>
        <v>3972.0586423266791</v>
      </c>
      <c r="C65" s="18">
        <f t="shared" si="2"/>
        <v>734.77199826968433</v>
      </c>
      <c r="D65" s="18">
        <f t="shared" si="3"/>
        <v>30.69514613821304</v>
      </c>
      <c r="E65" s="17"/>
      <c r="F65" s="17" t="s">
        <v>136</v>
      </c>
      <c r="G65" s="17">
        <v>1300.1885343202289</v>
      </c>
      <c r="H65" s="17">
        <v>646.45385334579942</v>
      </c>
      <c r="I65" s="17">
        <v>360.1</v>
      </c>
      <c r="J65" s="17">
        <v>62.68</v>
      </c>
      <c r="K65" s="17">
        <v>122521</v>
      </c>
    </row>
    <row r="66" spans="1:11" x14ac:dyDescent="0.25">
      <c r="A66" s="18">
        <f t="shared" si="0"/>
        <v>4730.8289355473089</v>
      </c>
      <c r="B66" s="18">
        <f t="shared" si="1"/>
        <v>3990.059592220533</v>
      </c>
      <c r="C66" s="18">
        <f t="shared" si="2"/>
        <v>740.76934332677581</v>
      </c>
      <c r="D66" s="18">
        <f t="shared" si="3"/>
        <v>30.809663940689678</v>
      </c>
      <c r="E66" s="17"/>
      <c r="F66" s="17" t="s">
        <v>137</v>
      </c>
      <c r="G66" s="17">
        <v>1317.7271464295636</v>
      </c>
      <c r="H66" s="17">
        <v>645.60561628010305</v>
      </c>
      <c r="I66" s="17">
        <v>364.5</v>
      </c>
      <c r="J66" s="17">
        <v>63.167000000000002</v>
      </c>
      <c r="K66" s="17">
        <v>123014</v>
      </c>
    </row>
    <row r="67" spans="1:11" x14ac:dyDescent="0.25">
      <c r="A67" s="18">
        <f t="shared" si="0"/>
        <v>4805.913944735702</v>
      </c>
      <c r="B67" s="18">
        <f t="shared" si="1"/>
        <v>4038.0683636414969</v>
      </c>
      <c r="C67" s="18">
        <f t="shared" si="2"/>
        <v>767.84558109420516</v>
      </c>
      <c r="D67" s="18">
        <f t="shared" si="3"/>
        <v>31.243120751052121</v>
      </c>
      <c r="E67" s="17"/>
      <c r="F67" s="17" t="s">
        <v>138</v>
      </c>
      <c r="G67" s="17">
        <v>1339.0017973178487</v>
      </c>
      <c r="H67" s="17">
        <v>656.7731107283247</v>
      </c>
      <c r="I67" s="17">
        <v>379.5</v>
      </c>
      <c r="J67" s="17">
        <v>64.34</v>
      </c>
      <c r="K67" s="17">
        <v>123560</v>
      </c>
    </row>
    <row r="68" spans="1:11" x14ac:dyDescent="0.25">
      <c r="A68" s="18">
        <f t="shared" ref="A68:A131" si="4">B68+C68</f>
        <v>4847.6752586707089</v>
      </c>
      <c r="B68" s="18">
        <f t="shared" ref="B68:B131" si="5">((G68+H68)*(1000000/K68))/4</f>
        <v>4086.0984035114188</v>
      </c>
      <c r="C68" s="18">
        <f t="shared" ref="C68:C131" si="6">(I68*(1000000/K68))/4</f>
        <v>761.57685515929006</v>
      </c>
      <c r="D68" s="18">
        <f t="shared" ref="D68:D131" si="7">J68*60000/K68</f>
        <v>31.262951644506089</v>
      </c>
      <c r="E68" s="17"/>
      <c r="F68" s="17" t="s">
        <v>139</v>
      </c>
      <c r="G68" s="17">
        <v>1357.7274915743862</v>
      </c>
      <c r="H68" s="17">
        <v>669.28786004594451</v>
      </c>
      <c r="I68" s="17">
        <v>377.8</v>
      </c>
      <c r="J68" s="17">
        <v>64.62</v>
      </c>
      <c r="K68" s="17">
        <v>124019</v>
      </c>
    </row>
    <row r="69" spans="1:11" x14ac:dyDescent="0.25">
      <c r="A69" s="18">
        <f t="shared" si="4"/>
        <v>4906.2157266216936</v>
      </c>
      <c r="B69" s="18">
        <f t="shared" si="5"/>
        <v>4129.926661299417</v>
      </c>
      <c r="C69" s="18">
        <f t="shared" si="6"/>
        <v>776.28906532227643</v>
      </c>
      <c r="D69" s="18">
        <f t="shared" si="7"/>
        <v>31.324829208377825</v>
      </c>
      <c r="E69" s="17"/>
      <c r="F69" s="17" t="s">
        <v>140</v>
      </c>
      <c r="G69" s="17">
        <v>1375.5817136600056</v>
      </c>
      <c r="H69" s="17">
        <v>682.22858401233213</v>
      </c>
      <c r="I69" s="17">
        <v>386.8</v>
      </c>
      <c r="J69" s="17">
        <v>65.034000000000006</v>
      </c>
      <c r="K69" s="17">
        <v>124567</v>
      </c>
    </row>
    <row r="70" spans="1:11" x14ac:dyDescent="0.25">
      <c r="A70" s="18">
        <f t="shared" si="4"/>
        <v>4931.7838320766041</v>
      </c>
      <c r="B70" s="18">
        <f t="shared" si="5"/>
        <v>4152.6569976615383</v>
      </c>
      <c r="C70" s="18">
        <f t="shared" si="6"/>
        <v>779.12683441506533</v>
      </c>
      <c r="D70" s="18">
        <f t="shared" si="7"/>
        <v>31.491990919845257</v>
      </c>
      <c r="E70" s="17"/>
      <c r="F70" s="17" t="s">
        <v>141</v>
      </c>
      <c r="G70" s="17">
        <v>1394.6991892076039</v>
      </c>
      <c r="H70" s="17">
        <v>683.42325744615528</v>
      </c>
      <c r="I70" s="17">
        <v>389.9</v>
      </c>
      <c r="J70" s="17">
        <v>65.665000000000006</v>
      </c>
      <c r="K70" s="17">
        <v>125108</v>
      </c>
    </row>
    <row r="71" spans="1:11" x14ac:dyDescent="0.25">
      <c r="A71" s="18">
        <f t="shared" si="4"/>
        <v>5033.4489471460647</v>
      </c>
      <c r="B71" s="18">
        <f t="shared" si="5"/>
        <v>4179.6681167243278</v>
      </c>
      <c r="C71" s="18">
        <f t="shared" si="6"/>
        <v>853.78083042173716</v>
      </c>
      <c r="D71" s="18">
        <f t="shared" si="7"/>
        <v>31.846840752266271</v>
      </c>
      <c r="E71" s="17"/>
      <c r="F71" s="17" t="s">
        <v>142</v>
      </c>
      <c r="G71" s="17">
        <v>1410.5434561367797</v>
      </c>
      <c r="H71" s="17">
        <v>690.1075833114669</v>
      </c>
      <c r="I71" s="17">
        <v>429.1</v>
      </c>
      <c r="J71" s="17">
        <v>66.691000000000003</v>
      </c>
      <c r="K71" s="17">
        <v>125647</v>
      </c>
    </row>
    <row r="72" spans="1:11" x14ac:dyDescent="0.25">
      <c r="A72" s="18">
        <f t="shared" si="4"/>
        <v>5067.9853368656086</v>
      </c>
      <c r="B72" s="18">
        <f t="shared" si="5"/>
        <v>4217.6425046354152</v>
      </c>
      <c r="C72" s="18">
        <f t="shared" si="6"/>
        <v>850.34283223019304</v>
      </c>
      <c r="D72" s="18">
        <f t="shared" si="7"/>
        <v>32.032975308152672</v>
      </c>
      <c r="E72" s="17"/>
      <c r="F72" s="17" t="s">
        <v>143</v>
      </c>
      <c r="G72" s="17">
        <v>1431.6600229714209</v>
      </c>
      <c r="H72" s="17">
        <v>696.64673771770219</v>
      </c>
      <c r="I72" s="17">
        <v>429.1</v>
      </c>
      <c r="J72" s="17">
        <v>67.352000000000004</v>
      </c>
      <c r="K72" s="17">
        <v>126155</v>
      </c>
    </row>
    <row r="73" spans="1:11" x14ac:dyDescent="0.25">
      <c r="A73" s="18">
        <f t="shared" si="4"/>
        <v>5140.875821160992</v>
      </c>
      <c r="B73" s="18">
        <f t="shared" si="5"/>
        <v>4263.1214817679147</v>
      </c>
      <c r="C73" s="18">
        <f t="shared" si="6"/>
        <v>877.75433939307743</v>
      </c>
      <c r="D73" s="18">
        <f t="shared" si="7"/>
        <v>32.002559787632428</v>
      </c>
      <c r="E73" s="17"/>
      <c r="F73" s="17" t="s">
        <v>144</v>
      </c>
      <c r="G73" s="17">
        <v>1451.3310029577844</v>
      </c>
      <c r="H73" s="17">
        <v>707.05329828945673</v>
      </c>
      <c r="I73" s="17">
        <v>444.4</v>
      </c>
      <c r="J73" s="17">
        <v>67.510999999999996</v>
      </c>
      <c r="K73" s="17">
        <v>126573</v>
      </c>
    </row>
    <row r="74" spans="1:11" x14ac:dyDescent="0.25">
      <c r="A74" s="18">
        <f t="shared" si="4"/>
        <v>5224.8145243584813</v>
      </c>
      <c r="B74" s="18">
        <f t="shared" si="5"/>
        <v>4346.1750086039729</v>
      </c>
      <c r="C74" s="18">
        <f t="shared" si="6"/>
        <v>878.63951575450824</v>
      </c>
      <c r="D74" s="18">
        <f t="shared" si="7"/>
        <v>32.185952787638833</v>
      </c>
      <c r="E74" s="17"/>
      <c r="F74" s="17" t="s">
        <v>145</v>
      </c>
      <c r="G74" s="17">
        <v>1475.61790247161</v>
      </c>
      <c r="H74" s="17">
        <v>732.9865440006879</v>
      </c>
      <c r="I74" s="17">
        <v>446.5</v>
      </c>
      <c r="J74" s="17">
        <v>68.150000000000006</v>
      </c>
      <c r="K74" s="17">
        <v>127043</v>
      </c>
    </row>
    <row r="75" spans="1:11" x14ac:dyDescent="0.25">
      <c r="A75" s="18">
        <f t="shared" si="4"/>
        <v>5325.2698471927588</v>
      </c>
      <c r="B75" s="18">
        <f t="shared" si="5"/>
        <v>4375.0681108472481</v>
      </c>
      <c r="C75" s="18">
        <f t="shared" si="6"/>
        <v>950.20173634551077</v>
      </c>
      <c r="D75" s="18">
        <f t="shared" si="7"/>
        <v>32.56071714523447</v>
      </c>
      <c r="E75" s="17"/>
      <c r="F75" s="17" t="s">
        <v>146</v>
      </c>
      <c r="G75" s="17">
        <v>1490.8728841686027</v>
      </c>
      <c r="H75" s="17">
        <v>738.556823484495</v>
      </c>
      <c r="I75" s="17">
        <v>484.2</v>
      </c>
      <c r="J75" s="17">
        <v>69.134</v>
      </c>
      <c r="K75" s="17">
        <v>127394</v>
      </c>
    </row>
    <row r="76" spans="1:11" x14ac:dyDescent="0.25">
      <c r="A76" s="18">
        <f t="shared" si="4"/>
        <v>5339.3534040708491</v>
      </c>
      <c r="B76" s="18">
        <f t="shared" si="5"/>
        <v>4408.9770263153378</v>
      </c>
      <c r="C76" s="18">
        <f t="shared" si="6"/>
        <v>930.37637775551104</v>
      </c>
      <c r="D76" s="18">
        <f t="shared" si="7"/>
        <v>32.789954909819642</v>
      </c>
      <c r="E76" s="17"/>
      <c r="F76" s="17" t="s">
        <v>147</v>
      </c>
      <c r="G76" s="17">
        <v>1507.4980268350432</v>
      </c>
      <c r="H76" s="17">
        <v>745.38341816346269</v>
      </c>
      <c r="I76" s="17">
        <v>475.4</v>
      </c>
      <c r="J76" s="17">
        <v>69.811999999999998</v>
      </c>
      <c r="K76" s="17">
        <v>127744</v>
      </c>
    </row>
    <row r="77" spans="1:11" x14ac:dyDescent="0.25">
      <c r="A77" s="18">
        <f t="shared" si="4"/>
        <v>5350.3391474057862</v>
      </c>
      <c r="B77" s="18">
        <f t="shared" si="5"/>
        <v>4431.7352224085189</v>
      </c>
      <c r="C77" s="18">
        <f t="shared" si="6"/>
        <v>918.60392499726777</v>
      </c>
      <c r="D77" s="18">
        <f t="shared" si="7"/>
        <v>32.851477728684955</v>
      </c>
      <c r="E77" s="17"/>
      <c r="F77" s="17" t="s">
        <v>148</v>
      </c>
      <c r="G77" s="17">
        <v>1519.8123044838374</v>
      </c>
      <c r="H77" s="17">
        <v>751.04427736006687</v>
      </c>
      <c r="I77" s="17">
        <v>470.7</v>
      </c>
      <c r="J77" s="17">
        <v>70.138999999999996</v>
      </c>
      <c r="K77" s="17">
        <v>128102</v>
      </c>
    </row>
    <row r="78" spans="1:11" x14ac:dyDescent="0.25">
      <c r="A78" s="18">
        <f t="shared" si="4"/>
        <v>5366.8169128992376</v>
      </c>
      <c r="B78" s="18">
        <f t="shared" si="5"/>
        <v>4446.5404797583906</v>
      </c>
      <c r="C78" s="18">
        <f t="shared" si="6"/>
        <v>920.27643314084696</v>
      </c>
      <c r="D78" s="18">
        <f t="shared" si="7"/>
        <v>32.663003720018054</v>
      </c>
      <c r="E78" s="17"/>
      <c r="F78" s="17" t="s">
        <v>149</v>
      </c>
      <c r="G78" s="17">
        <v>1536.5255549819306</v>
      </c>
      <c r="H78" s="17">
        <v>748.88953464236795</v>
      </c>
      <c r="I78" s="17">
        <v>473</v>
      </c>
      <c r="J78" s="17">
        <v>69.95</v>
      </c>
      <c r="K78" s="17">
        <v>128494</v>
      </c>
    </row>
    <row r="79" spans="1:11" x14ac:dyDescent="0.25">
      <c r="A79" s="18">
        <f t="shared" si="4"/>
        <v>5367.7845922049592</v>
      </c>
      <c r="B79" s="18">
        <f t="shared" si="5"/>
        <v>4475.682411596933</v>
      </c>
      <c r="C79" s="18">
        <f t="shared" si="6"/>
        <v>892.10218060802583</v>
      </c>
      <c r="D79" s="18">
        <f t="shared" si="7"/>
        <v>32.521546207014254</v>
      </c>
      <c r="E79" s="17"/>
      <c r="F79" s="17" t="s">
        <v>150</v>
      </c>
      <c r="G79" s="17">
        <v>1550.4422509934625</v>
      </c>
      <c r="H79" s="17">
        <v>757.38072499273358</v>
      </c>
      <c r="I79" s="17">
        <v>460</v>
      </c>
      <c r="J79" s="17">
        <v>69.872</v>
      </c>
      <c r="K79" s="17">
        <v>128909</v>
      </c>
    </row>
    <row r="80" spans="1:11" x14ac:dyDescent="0.25">
      <c r="A80" s="18">
        <f t="shared" si="4"/>
        <v>5351.2419792156988</v>
      </c>
      <c r="B80" s="18">
        <f t="shared" si="5"/>
        <v>4500.0235230059016</v>
      </c>
      <c r="C80" s="18">
        <f t="shared" si="6"/>
        <v>851.21845620979707</v>
      </c>
      <c r="D80" s="18">
        <f t="shared" si="7"/>
        <v>32.213631865413163</v>
      </c>
      <c r="E80" s="17"/>
      <c r="F80" s="17" t="s">
        <v>151</v>
      </c>
      <c r="G80" s="17">
        <v>1565.3833916640151</v>
      </c>
      <c r="H80" s="17">
        <v>762.82077857468607</v>
      </c>
      <c r="I80" s="17">
        <v>440.4</v>
      </c>
      <c r="J80" s="17">
        <v>69.444000000000003</v>
      </c>
      <c r="K80" s="17">
        <v>129344</v>
      </c>
    </row>
    <row r="81" spans="1:11" x14ac:dyDescent="0.25">
      <c r="A81" s="18">
        <f t="shared" si="4"/>
        <v>5392.0128678805631</v>
      </c>
      <c r="B81" s="18">
        <f t="shared" si="5"/>
        <v>4520.309177860704</v>
      </c>
      <c r="C81" s="18">
        <f t="shared" si="6"/>
        <v>871.70369001985864</v>
      </c>
      <c r="D81" s="18">
        <f t="shared" si="7"/>
        <v>32.176603703874754</v>
      </c>
      <c r="E81" s="17"/>
      <c r="F81" s="17" t="s">
        <v>152</v>
      </c>
      <c r="G81" s="17">
        <v>1586.7904274799521</v>
      </c>
      <c r="H81" s="17">
        <v>762.28768359727587</v>
      </c>
      <c r="I81" s="17">
        <v>453</v>
      </c>
      <c r="J81" s="17">
        <v>69.671999999999997</v>
      </c>
      <c r="K81" s="17">
        <v>129918</v>
      </c>
    </row>
    <row r="82" spans="1:11" x14ac:dyDescent="0.25">
      <c r="A82" s="18">
        <f t="shared" si="4"/>
        <v>5415.3733298150801</v>
      </c>
      <c r="B82" s="18">
        <f t="shared" si="5"/>
        <v>4529.340032729724</v>
      </c>
      <c r="C82" s="18">
        <f t="shared" si="6"/>
        <v>886.03329708535637</v>
      </c>
      <c r="D82" s="18">
        <f t="shared" si="7"/>
        <v>32.158643610911149</v>
      </c>
      <c r="E82" s="17"/>
      <c r="F82" s="17" t="s">
        <v>153</v>
      </c>
      <c r="G82" s="17">
        <v>1600.0500406580345</v>
      </c>
      <c r="H82" s="17">
        <v>765.75107995761675</v>
      </c>
      <c r="I82" s="17">
        <v>462.8</v>
      </c>
      <c r="J82" s="17">
        <v>69.989000000000004</v>
      </c>
      <c r="K82" s="17">
        <v>130582</v>
      </c>
    </row>
    <row r="83" spans="1:11" x14ac:dyDescent="0.25">
      <c r="A83" s="18">
        <f t="shared" si="4"/>
        <v>5489.6923818536088</v>
      </c>
      <c r="B83" s="18">
        <f t="shared" si="5"/>
        <v>4587.9823934467504</v>
      </c>
      <c r="C83" s="18">
        <f t="shared" si="6"/>
        <v>901.7099884068582</v>
      </c>
      <c r="D83" s="18">
        <f t="shared" si="7"/>
        <v>32.085392641405818</v>
      </c>
      <c r="E83" s="17"/>
      <c r="F83" s="17" t="s">
        <v>154</v>
      </c>
      <c r="G83" s="17">
        <v>1625.6644826307331</v>
      </c>
      <c r="H83" s="17">
        <v>780.49370764762818</v>
      </c>
      <c r="I83" s="17">
        <v>472.9</v>
      </c>
      <c r="J83" s="17">
        <v>70.113</v>
      </c>
      <c r="K83" s="17">
        <v>131112</v>
      </c>
    </row>
    <row r="84" spans="1:11" x14ac:dyDescent="0.25">
      <c r="A84" s="18">
        <f t="shared" si="4"/>
        <v>5574.6291770982016</v>
      </c>
      <c r="B84" s="18">
        <f t="shared" si="5"/>
        <v>4639.6447981786787</v>
      </c>
      <c r="C84" s="18">
        <f t="shared" si="6"/>
        <v>934.9843789195229</v>
      </c>
      <c r="D84" s="18">
        <f t="shared" si="7"/>
        <v>32.284782559120657</v>
      </c>
      <c r="E84" s="17"/>
      <c r="F84" s="17" t="s">
        <v>155</v>
      </c>
      <c r="G84" s="17">
        <v>1651.0903426791278</v>
      </c>
      <c r="H84" s="17">
        <v>790.34642586007124</v>
      </c>
      <c r="I84" s="17">
        <v>492</v>
      </c>
      <c r="J84" s="17">
        <v>70.786000000000001</v>
      </c>
      <c r="K84" s="17">
        <v>131553</v>
      </c>
    </row>
    <row r="85" spans="1:11" x14ac:dyDescent="0.25">
      <c r="A85" s="18">
        <f t="shared" si="4"/>
        <v>5586.2578221074837</v>
      </c>
      <c r="B85" s="18">
        <f t="shared" si="5"/>
        <v>4684.9151793806996</v>
      </c>
      <c r="C85" s="18">
        <f t="shared" si="6"/>
        <v>901.34264272678399</v>
      </c>
      <c r="D85" s="18">
        <f t="shared" si="7"/>
        <v>32.387450493362515</v>
      </c>
      <c r="E85" s="17"/>
      <c r="F85" s="17" t="s">
        <v>156</v>
      </c>
      <c r="G85" s="17">
        <v>1672.0004830626167</v>
      </c>
      <c r="H85" s="17">
        <v>802.62793366842129</v>
      </c>
      <c r="I85" s="17">
        <v>476.1</v>
      </c>
      <c r="J85" s="17">
        <v>71.281000000000006</v>
      </c>
      <c r="K85" s="17">
        <v>132053</v>
      </c>
    </row>
    <row r="86" spans="1:11" x14ac:dyDescent="0.25">
      <c r="A86" s="18">
        <f t="shared" si="4"/>
        <v>5607.7009732577735</v>
      </c>
      <c r="B86" s="18">
        <f t="shared" si="5"/>
        <v>4700.9544777104456</v>
      </c>
      <c r="C86" s="18">
        <f t="shared" si="6"/>
        <v>906.7464955473281</v>
      </c>
      <c r="D86" s="18">
        <f t="shared" si="7"/>
        <v>32.448781076332594</v>
      </c>
      <c r="E86" s="17"/>
      <c r="F86" s="17" t="s">
        <v>157</v>
      </c>
      <c r="G86" s="17">
        <v>1690.7290299486933</v>
      </c>
      <c r="H86" s="17">
        <v>802.9768899334116</v>
      </c>
      <c r="I86" s="17">
        <v>481</v>
      </c>
      <c r="J86" s="17">
        <v>71.721000000000004</v>
      </c>
      <c r="K86" s="17">
        <v>132617</v>
      </c>
    </row>
    <row r="87" spans="1:11" x14ac:dyDescent="0.25">
      <c r="A87" s="18">
        <f t="shared" si="4"/>
        <v>5682.3169589613108</v>
      </c>
      <c r="B87" s="18">
        <f t="shared" si="5"/>
        <v>4720.9371623755496</v>
      </c>
      <c r="C87" s="18">
        <f t="shared" si="6"/>
        <v>961.37979658576114</v>
      </c>
      <c r="D87" s="18">
        <f t="shared" si="7"/>
        <v>32.579130539137736</v>
      </c>
      <c r="E87" s="17"/>
      <c r="F87" s="17" t="s">
        <v>158</v>
      </c>
      <c r="G87" s="17">
        <v>1705.8373093008188</v>
      </c>
      <c r="H87" s="17">
        <v>811.81959564541228</v>
      </c>
      <c r="I87" s="17">
        <v>512.70000000000005</v>
      </c>
      <c r="J87" s="17">
        <v>72.393000000000001</v>
      </c>
      <c r="K87" s="17">
        <v>133324</v>
      </c>
    </row>
    <row r="88" spans="1:11" x14ac:dyDescent="0.25">
      <c r="A88" s="18">
        <f t="shared" si="4"/>
        <v>5695.6756672065248</v>
      </c>
      <c r="B88" s="18">
        <f t="shared" si="5"/>
        <v>4745.5258401988058</v>
      </c>
      <c r="C88" s="18">
        <f t="shared" si="6"/>
        <v>950.1498270077193</v>
      </c>
      <c r="D88" s="18">
        <f t="shared" si="7"/>
        <v>32.75853565583877</v>
      </c>
      <c r="E88" s="17"/>
      <c r="F88" s="17" t="s">
        <v>159</v>
      </c>
      <c r="G88" s="17">
        <v>1726.5225476522551</v>
      </c>
      <c r="H88" s="17">
        <v>813.68150619272205</v>
      </c>
      <c r="I88" s="17">
        <v>508.6</v>
      </c>
      <c r="J88" s="17">
        <v>73.063000000000002</v>
      </c>
      <c r="K88" s="17">
        <v>133821</v>
      </c>
    </row>
    <row r="89" spans="1:11" x14ac:dyDescent="0.25">
      <c r="A89" s="18">
        <f t="shared" si="4"/>
        <v>5724.2981149725829</v>
      </c>
      <c r="B89" s="18">
        <f t="shared" si="5"/>
        <v>4756.3929860425606</v>
      </c>
      <c r="C89" s="18">
        <f t="shared" si="6"/>
        <v>967.9051289300221</v>
      </c>
      <c r="D89" s="18">
        <f t="shared" si="7"/>
        <v>32.770247146874581</v>
      </c>
      <c r="E89" s="17"/>
      <c r="F89" s="17" t="s">
        <v>160</v>
      </c>
      <c r="G89" s="17">
        <v>1740.4518866842529</v>
      </c>
      <c r="H89" s="17">
        <v>816.85134061944564</v>
      </c>
      <c r="I89" s="17">
        <v>520.4</v>
      </c>
      <c r="J89" s="17">
        <v>73.412999999999997</v>
      </c>
      <c r="K89" s="17">
        <v>134414</v>
      </c>
    </row>
    <row r="90" spans="1:11" x14ac:dyDescent="0.25">
      <c r="A90" s="18">
        <f t="shared" si="4"/>
        <v>5696.3182846637228</v>
      </c>
      <c r="B90" s="18">
        <f t="shared" si="5"/>
        <v>4784.7326478314408</v>
      </c>
      <c r="C90" s="18">
        <f t="shared" si="6"/>
        <v>911.58563683228158</v>
      </c>
      <c r="D90" s="18">
        <f t="shared" si="7"/>
        <v>32.525997689094304</v>
      </c>
      <c r="E90" s="17"/>
      <c r="F90" s="17" t="s">
        <v>161</v>
      </c>
      <c r="G90" s="17">
        <v>1761.8778280542988</v>
      </c>
      <c r="H90" s="17">
        <v>822.10746894177521</v>
      </c>
      <c r="I90" s="17">
        <v>492.3</v>
      </c>
      <c r="J90" s="17">
        <v>73.19</v>
      </c>
      <c r="K90" s="17">
        <v>135012</v>
      </c>
    </row>
    <row r="91" spans="1:11" x14ac:dyDescent="0.25">
      <c r="A91" s="18">
        <f t="shared" si="4"/>
        <v>5686.7310788486111</v>
      </c>
      <c r="B91" s="18">
        <f t="shared" si="5"/>
        <v>4808.2227561381851</v>
      </c>
      <c r="C91" s="18">
        <f t="shared" si="6"/>
        <v>878.50832271042566</v>
      </c>
      <c r="D91" s="18">
        <f t="shared" si="7"/>
        <v>32.230663237862252</v>
      </c>
      <c r="E91" s="17"/>
      <c r="F91" s="17" t="s">
        <v>162</v>
      </c>
      <c r="G91" s="17">
        <v>1780.7913388023885</v>
      </c>
      <c r="H91" s="17">
        <v>829.36200081273785</v>
      </c>
      <c r="I91" s="17">
        <v>476.9</v>
      </c>
      <c r="J91" s="17">
        <v>72.902000000000001</v>
      </c>
      <c r="K91" s="17">
        <v>135713</v>
      </c>
    </row>
    <row r="92" spans="1:11" x14ac:dyDescent="0.25">
      <c r="A92" s="18">
        <f t="shared" si="4"/>
        <v>5679.6307890192493</v>
      </c>
      <c r="B92" s="18">
        <f t="shared" si="5"/>
        <v>4802.9007866734837</v>
      </c>
      <c r="C92" s="18">
        <f t="shared" si="6"/>
        <v>876.73000234576591</v>
      </c>
      <c r="D92" s="18">
        <f t="shared" si="7"/>
        <v>31.64188951442646</v>
      </c>
      <c r="E92" s="17"/>
      <c r="F92" s="17" t="s">
        <v>163</v>
      </c>
      <c r="G92" s="17">
        <v>1792.1620431527965</v>
      </c>
      <c r="H92" s="17">
        <v>828.60801170660329</v>
      </c>
      <c r="I92" s="17">
        <v>478.4</v>
      </c>
      <c r="J92" s="17">
        <v>71.941000000000003</v>
      </c>
      <c r="K92" s="17">
        <v>136416</v>
      </c>
    </row>
    <row r="93" spans="1:11" x14ac:dyDescent="0.25">
      <c r="A93" s="18">
        <f t="shared" si="4"/>
        <v>5710.467629402744</v>
      </c>
      <c r="B93" s="18">
        <f t="shared" si="5"/>
        <v>4823.7799708704251</v>
      </c>
      <c r="C93" s="18">
        <f t="shared" si="6"/>
        <v>886.68765853231878</v>
      </c>
      <c r="D93" s="18">
        <f t="shared" si="7"/>
        <v>31.302370331496544</v>
      </c>
      <c r="E93" s="17"/>
      <c r="F93" s="17" t="s">
        <v>164</v>
      </c>
      <c r="G93" s="17">
        <v>1812.5475698597368</v>
      </c>
      <c r="H93" s="17">
        <v>834.66569767441854</v>
      </c>
      <c r="I93" s="17">
        <v>486.6</v>
      </c>
      <c r="J93" s="17">
        <v>71.575999999999993</v>
      </c>
      <c r="K93" s="17">
        <v>137196</v>
      </c>
    </row>
    <row r="94" spans="1:11" x14ac:dyDescent="0.25">
      <c r="A94" s="18">
        <f t="shared" si="4"/>
        <v>5660.9627725166938</v>
      </c>
      <c r="B94" s="18">
        <f t="shared" si="5"/>
        <v>4830.4557719079457</v>
      </c>
      <c r="C94" s="18">
        <f t="shared" si="6"/>
        <v>830.50700060874851</v>
      </c>
      <c r="D94" s="18">
        <f t="shared" si="7"/>
        <v>30.88485955300461</v>
      </c>
      <c r="E94" s="17"/>
      <c r="F94" s="17" t="s">
        <v>165</v>
      </c>
      <c r="G94" s="17">
        <v>1821.5912135012056</v>
      </c>
      <c r="H94" s="17">
        <v>844.58851071492882</v>
      </c>
      <c r="I94" s="17">
        <v>458.4</v>
      </c>
      <c r="J94" s="17">
        <v>71.028999999999996</v>
      </c>
      <c r="K94" s="17">
        <v>137988</v>
      </c>
    </row>
    <row r="95" spans="1:11" x14ac:dyDescent="0.25">
      <c r="A95" s="18">
        <f t="shared" si="4"/>
        <v>5763.1700089826263</v>
      </c>
      <c r="B95" s="18">
        <f t="shared" si="5"/>
        <v>4830.3194019722878</v>
      </c>
      <c r="C95" s="18">
        <f t="shared" si="6"/>
        <v>932.85060701033899</v>
      </c>
      <c r="D95" s="18">
        <f t="shared" si="7"/>
        <v>30.850102669404517</v>
      </c>
      <c r="E95" s="17"/>
      <c r="F95" s="17" t="s">
        <v>166</v>
      </c>
      <c r="G95" s="17">
        <v>1833.8002854575248</v>
      </c>
      <c r="H95" s="17">
        <v>847.89644012944984</v>
      </c>
      <c r="I95" s="17">
        <v>517.9</v>
      </c>
      <c r="J95" s="17">
        <v>71.364000000000004</v>
      </c>
      <c r="K95" s="17">
        <v>138795</v>
      </c>
    </row>
    <row r="96" spans="1:11" x14ac:dyDescent="0.25">
      <c r="A96" s="18">
        <f t="shared" si="4"/>
        <v>5796.4757998731511</v>
      </c>
      <c r="B96" s="18">
        <f t="shared" si="5"/>
        <v>4839.9391075555377</v>
      </c>
      <c r="C96" s="18">
        <f t="shared" si="6"/>
        <v>956.53669231761319</v>
      </c>
      <c r="D96" s="18">
        <f t="shared" si="7"/>
        <v>30.77855638192683</v>
      </c>
      <c r="E96" s="17"/>
      <c r="F96" s="17" t="s">
        <v>167</v>
      </c>
      <c r="G96" s="17">
        <v>1852.1417018834454</v>
      </c>
      <c r="H96" s="17">
        <v>849.82206405693944</v>
      </c>
      <c r="I96" s="17">
        <v>534</v>
      </c>
      <c r="J96" s="17">
        <v>71.593999999999994</v>
      </c>
      <c r="K96" s="17">
        <v>139566</v>
      </c>
    </row>
    <row r="97" spans="1:11" x14ac:dyDescent="0.25">
      <c r="A97" s="18">
        <f t="shared" si="4"/>
        <v>5805.0948793331827</v>
      </c>
      <c r="B97" s="18">
        <f t="shared" si="5"/>
        <v>4841.3845410904487</v>
      </c>
      <c r="C97" s="18">
        <f t="shared" si="6"/>
        <v>963.71033824273377</v>
      </c>
      <c r="D97" s="18">
        <f t="shared" si="7"/>
        <v>30.608580406575317</v>
      </c>
      <c r="E97" s="17"/>
      <c r="F97" s="17" t="s">
        <v>168</v>
      </c>
      <c r="G97" s="17">
        <v>1869.726281127804</v>
      </c>
      <c r="H97" s="17">
        <v>848.09144147322377</v>
      </c>
      <c r="I97" s="17">
        <v>541</v>
      </c>
      <c r="J97" s="17">
        <v>71.594999999999999</v>
      </c>
      <c r="K97" s="17">
        <v>140343</v>
      </c>
    </row>
    <row r="98" spans="1:11" x14ac:dyDescent="0.25">
      <c r="A98" s="18">
        <f t="shared" si="4"/>
        <v>5804.6406287799864</v>
      </c>
      <c r="B98" s="18">
        <f t="shared" si="5"/>
        <v>4876.3465219685995</v>
      </c>
      <c r="C98" s="18">
        <f t="shared" si="6"/>
        <v>928.29410681138688</v>
      </c>
      <c r="D98" s="18">
        <f t="shared" si="7"/>
        <v>30.760064047156845</v>
      </c>
      <c r="E98" s="17"/>
      <c r="F98" s="17" t="s">
        <v>169</v>
      </c>
      <c r="G98" s="17">
        <v>1899.1793669402111</v>
      </c>
      <c r="H98" s="17">
        <v>853.92785781890836</v>
      </c>
      <c r="I98" s="17">
        <v>524.1</v>
      </c>
      <c r="J98" s="17">
        <v>72.361000000000004</v>
      </c>
      <c r="K98" s="17">
        <v>141146</v>
      </c>
    </row>
    <row r="99" spans="1:11" x14ac:dyDescent="0.25">
      <c r="A99" s="18">
        <f t="shared" si="4"/>
        <v>5865.9701938653643</v>
      </c>
      <c r="B99" s="18">
        <f t="shared" si="5"/>
        <v>4883.2118147598831</v>
      </c>
      <c r="C99" s="18">
        <f t="shared" si="6"/>
        <v>982.75837910548148</v>
      </c>
      <c r="D99" s="18">
        <f t="shared" si="7"/>
        <v>30.788168366775025</v>
      </c>
      <c r="E99" s="17"/>
      <c r="F99" s="17" t="s">
        <v>170</v>
      </c>
      <c r="G99" s="17">
        <v>1931.531713219724</v>
      </c>
      <c r="H99" s="17">
        <v>856.50877314654269</v>
      </c>
      <c r="I99" s="17">
        <v>561.1</v>
      </c>
      <c r="J99" s="17">
        <v>73.242999999999995</v>
      </c>
      <c r="K99" s="17">
        <v>142736</v>
      </c>
    </row>
    <row r="100" spans="1:11" x14ac:dyDescent="0.25">
      <c r="A100" s="18">
        <f t="shared" si="4"/>
        <v>5977.1438159430872</v>
      </c>
      <c r="B100" s="18">
        <f t="shared" si="5"/>
        <v>4939.5644511402879</v>
      </c>
      <c r="C100" s="18">
        <f t="shared" si="6"/>
        <v>1037.5793648027991</v>
      </c>
      <c r="D100" s="18">
        <f t="shared" si="7"/>
        <v>30.847417464089823</v>
      </c>
      <c r="E100" s="17"/>
      <c r="F100" s="17" t="s">
        <v>171</v>
      </c>
      <c r="G100" s="17">
        <v>1955.1955195519549</v>
      </c>
      <c r="H100" s="17">
        <v>879.77858501989272</v>
      </c>
      <c r="I100" s="17">
        <v>595.5</v>
      </c>
      <c r="J100" s="17">
        <v>73.768000000000001</v>
      </c>
      <c r="K100" s="17">
        <v>143483</v>
      </c>
    </row>
    <row r="101" spans="1:11" x14ac:dyDescent="0.25">
      <c r="A101" s="18">
        <f t="shared" si="4"/>
        <v>6026.3027674998048</v>
      </c>
      <c r="B101" s="18">
        <f t="shared" si="5"/>
        <v>4979.7629331441894</v>
      </c>
      <c r="C101" s="18">
        <f t="shared" si="6"/>
        <v>1046.5398343556155</v>
      </c>
      <c r="D101" s="18">
        <f t="shared" si="7"/>
        <v>30.848528953113629</v>
      </c>
      <c r="E101" s="17"/>
      <c r="F101" s="17" t="s">
        <v>172</v>
      </c>
      <c r="G101" s="17">
        <v>1982.0756585462466</v>
      </c>
      <c r="H101" s="17">
        <v>891.94472068859091</v>
      </c>
      <c r="I101" s="17">
        <v>604</v>
      </c>
      <c r="J101" s="17">
        <v>74.183000000000007</v>
      </c>
      <c r="K101" s="17">
        <v>144285</v>
      </c>
    </row>
    <row r="102" spans="1:11" x14ac:dyDescent="0.25">
      <c r="A102" s="18">
        <f t="shared" si="4"/>
        <v>6092.4098043120503</v>
      </c>
      <c r="B102" s="18">
        <f t="shared" si="5"/>
        <v>5045.5990337655221</v>
      </c>
      <c r="C102" s="18">
        <f t="shared" si="6"/>
        <v>1046.8107705465281</v>
      </c>
      <c r="D102" s="18">
        <f t="shared" si="7"/>
        <v>31.019670593428422</v>
      </c>
      <c r="E102" s="17"/>
      <c r="F102" s="17" t="s">
        <v>173</v>
      </c>
      <c r="G102" s="17">
        <v>2017.2684458398744</v>
      </c>
      <c r="H102" s="17">
        <v>908.93680499050731</v>
      </c>
      <c r="I102" s="17">
        <v>607.1</v>
      </c>
      <c r="J102" s="17">
        <v>74.957999999999998</v>
      </c>
      <c r="K102" s="17">
        <v>144988</v>
      </c>
    </row>
    <row r="103" spans="1:11" x14ac:dyDescent="0.25">
      <c r="A103" s="18">
        <f t="shared" si="4"/>
        <v>6182.3880451187351</v>
      </c>
      <c r="B103" s="18">
        <f t="shared" si="5"/>
        <v>5074.6128598318837</v>
      </c>
      <c r="C103" s="18">
        <f t="shared" si="6"/>
        <v>1107.7751852868516</v>
      </c>
      <c r="D103" s="18">
        <f t="shared" si="7"/>
        <v>31.329947845182541</v>
      </c>
      <c r="E103" s="17"/>
      <c r="F103" s="17" t="s">
        <v>174</v>
      </c>
      <c r="G103" s="17">
        <v>2043.3978787583928</v>
      </c>
      <c r="H103" s="17">
        <v>914.49246498041555</v>
      </c>
      <c r="I103" s="17">
        <v>645.70000000000005</v>
      </c>
      <c r="J103" s="17">
        <v>76.09</v>
      </c>
      <c r="K103" s="17">
        <v>145720</v>
      </c>
    </row>
    <row r="104" spans="1:11" x14ac:dyDescent="0.25">
      <c r="A104" s="18">
        <f t="shared" si="4"/>
        <v>6218.5670032081953</v>
      </c>
      <c r="B104" s="18">
        <f t="shared" si="5"/>
        <v>5065.0018416271387</v>
      </c>
      <c r="C104" s="18">
        <f t="shared" si="6"/>
        <v>1153.5651615810568</v>
      </c>
      <c r="D104" s="18">
        <f t="shared" si="7"/>
        <v>31.49796188694447</v>
      </c>
      <c r="E104" s="17"/>
      <c r="F104" s="17" t="s">
        <v>175</v>
      </c>
      <c r="G104" s="17">
        <v>2060.5421975284989</v>
      </c>
      <c r="H104" s="17">
        <v>906.71822136297715</v>
      </c>
      <c r="I104" s="17">
        <v>675.8</v>
      </c>
      <c r="J104" s="17">
        <v>76.885999999999996</v>
      </c>
      <c r="K104" s="17">
        <v>146459</v>
      </c>
    </row>
    <row r="105" spans="1:11" x14ac:dyDescent="0.25">
      <c r="A105" s="18">
        <f t="shared" si="4"/>
        <v>6171.5749867039676</v>
      </c>
      <c r="B105" s="18">
        <f t="shared" si="5"/>
        <v>5068.9009937811852</v>
      </c>
      <c r="C105" s="18">
        <f t="shared" si="6"/>
        <v>1102.6739929227822</v>
      </c>
      <c r="D105" s="18">
        <f t="shared" si="7"/>
        <v>31.543879429204051</v>
      </c>
      <c r="E105" s="17"/>
      <c r="F105" s="17" t="s">
        <v>176</v>
      </c>
      <c r="G105" s="17">
        <v>2074.2902876512408</v>
      </c>
      <c r="H105" s="17">
        <v>910.94771241830051</v>
      </c>
      <c r="I105" s="17">
        <v>649.4</v>
      </c>
      <c r="J105" s="17">
        <v>77.405000000000001</v>
      </c>
      <c r="K105" s="17">
        <v>147233</v>
      </c>
    </row>
    <row r="106" spans="1:11" x14ac:dyDescent="0.25">
      <c r="A106" s="18">
        <f t="shared" si="4"/>
        <v>6190.231272758585</v>
      </c>
      <c r="B106" s="18">
        <f t="shared" si="5"/>
        <v>5051.0570600271349</v>
      </c>
      <c r="C106" s="18">
        <f t="shared" si="6"/>
        <v>1139.1742127314501</v>
      </c>
      <c r="D106" s="18">
        <f t="shared" si="7"/>
        <v>31.540748749831057</v>
      </c>
      <c r="E106" s="17"/>
      <c r="F106" s="17" t="s">
        <v>177</v>
      </c>
      <c r="G106" s="17">
        <v>2082.2550831792978</v>
      </c>
      <c r="H106" s="17">
        <v>907.56661179196396</v>
      </c>
      <c r="I106" s="17">
        <v>674.3</v>
      </c>
      <c r="J106" s="17">
        <v>77.790000000000006</v>
      </c>
      <c r="K106" s="17">
        <v>147980</v>
      </c>
    </row>
    <row r="107" spans="1:11" x14ac:dyDescent="0.25">
      <c r="A107" s="18">
        <f t="shared" si="4"/>
        <v>6060.1957326151396</v>
      </c>
      <c r="B107" s="18">
        <f t="shared" si="5"/>
        <v>4999.3767911484128</v>
      </c>
      <c r="C107" s="18">
        <f t="shared" si="6"/>
        <v>1060.8189414667268</v>
      </c>
      <c r="D107" s="18">
        <f t="shared" si="7"/>
        <v>31.242932915638676</v>
      </c>
      <c r="E107" s="17"/>
      <c r="F107" s="17" t="s">
        <v>178</v>
      </c>
      <c r="G107" s="17">
        <v>2079.1451598297567</v>
      </c>
      <c r="H107" s="17">
        <v>895.54402342504261</v>
      </c>
      <c r="I107" s="17">
        <v>631.20000000000005</v>
      </c>
      <c r="J107" s="17">
        <v>77.457999999999998</v>
      </c>
      <c r="K107" s="17">
        <v>148753</v>
      </c>
    </row>
    <row r="108" spans="1:11" x14ac:dyDescent="0.25">
      <c r="A108" s="18">
        <f t="shared" si="4"/>
        <v>6049.0385738189707</v>
      </c>
      <c r="B108" s="18">
        <f t="shared" si="5"/>
        <v>4998.5495386432258</v>
      </c>
      <c r="C108" s="18">
        <f t="shared" si="6"/>
        <v>1050.4890351757449</v>
      </c>
      <c r="D108" s="18">
        <f t="shared" si="7"/>
        <v>31.172881628065667</v>
      </c>
      <c r="E108" s="17"/>
      <c r="F108" s="17" t="s">
        <v>179</v>
      </c>
      <c r="G108" s="17">
        <v>2099.2569002123141</v>
      </c>
      <c r="H108" s="17">
        <v>889.43585153693391</v>
      </c>
      <c r="I108" s="17">
        <v>628.1</v>
      </c>
      <c r="J108" s="17">
        <v>77.661000000000001</v>
      </c>
      <c r="K108" s="17">
        <v>149478</v>
      </c>
    </row>
    <row r="109" spans="1:11" x14ac:dyDescent="0.25">
      <c r="A109" s="18">
        <f t="shared" si="4"/>
        <v>5979.4596301564816</v>
      </c>
      <c r="B109" s="18">
        <f t="shared" si="5"/>
        <v>4993.2568188045834</v>
      </c>
      <c r="C109" s="18">
        <f t="shared" si="6"/>
        <v>986.20281135189828</v>
      </c>
      <c r="D109" s="18">
        <f t="shared" si="7"/>
        <v>30.905303231989777</v>
      </c>
      <c r="E109" s="17"/>
      <c r="F109" s="17" t="s">
        <v>180</v>
      </c>
      <c r="G109" s="17">
        <v>2109.4492954093544</v>
      </c>
      <c r="H109" s="17">
        <v>891.45810663764962</v>
      </c>
      <c r="I109" s="17">
        <v>592.70000000000005</v>
      </c>
      <c r="J109" s="17">
        <v>77.391000000000005</v>
      </c>
      <c r="K109" s="17">
        <v>150248</v>
      </c>
    </row>
    <row r="110" spans="1:11" x14ac:dyDescent="0.25">
      <c r="A110" s="18">
        <f t="shared" si="4"/>
        <v>5967.3440202167567</v>
      </c>
      <c r="B110" s="18">
        <f t="shared" si="5"/>
        <v>4976.8401429644073</v>
      </c>
      <c r="C110" s="18">
        <f t="shared" si="6"/>
        <v>990.50387725234918</v>
      </c>
      <c r="D110" s="18">
        <f t="shared" si="7"/>
        <v>30.241376341807442</v>
      </c>
      <c r="E110" s="17"/>
      <c r="F110" s="17" t="s">
        <v>181</v>
      </c>
      <c r="G110" s="17">
        <v>2130.863257623821</v>
      </c>
      <c r="H110" s="17">
        <v>875.32735497182762</v>
      </c>
      <c r="I110" s="17">
        <v>598.29999999999995</v>
      </c>
      <c r="J110" s="17">
        <v>76.111999999999995</v>
      </c>
      <c r="K110" s="17">
        <v>151009</v>
      </c>
    </row>
    <row r="111" spans="1:11" x14ac:dyDescent="0.25">
      <c r="A111" s="18">
        <f t="shared" si="4"/>
        <v>5800.0600798816677</v>
      </c>
      <c r="B111" s="18">
        <f t="shared" si="5"/>
        <v>4987.566257602336</v>
      </c>
      <c r="C111" s="18">
        <f t="shared" si="6"/>
        <v>812.49382227933188</v>
      </c>
      <c r="D111" s="18">
        <f t="shared" si="7"/>
        <v>29.148561826628448</v>
      </c>
      <c r="E111" s="17"/>
      <c r="F111" s="17" t="s">
        <v>182</v>
      </c>
      <c r="G111" s="17">
        <v>2150.6843650498286</v>
      </c>
      <c r="H111" s="17">
        <v>876.86810463994152</v>
      </c>
      <c r="I111" s="17">
        <v>493.2</v>
      </c>
      <c r="J111" s="17">
        <v>73.724000000000004</v>
      </c>
      <c r="K111" s="17">
        <v>151755</v>
      </c>
    </row>
    <row r="112" spans="1:11" x14ac:dyDescent="0.25">
      <c r="A112" s="18">
        <f t="shared" si="4"/>
        <v>5821.0562171804431</v>
      </c>
      <c r="B112" s="18">
        <f t="shared" si="5"/>
        <v>5040.2725800177004</v>
      </c>
      <c r="C112" s="18">
        <f t="shared" si="6"/>
        <v>780.78363716274293</v>
      </c>
      <c r="D112" s="18">
        <f t="shared" si="7"/>
        <v>28.749368616466484</v>
      </c>
      <c r="E112" s="17"/>
      <c r="F112" s="17" t="s">
        <v>183</v>
      </c>
      <c r="G112" s="17">
        <v>2177.343908887533</v>
      </c>
      <c r="H112" s="17">
        <v>896.0731827750202</v>
      </c>
      <c r="I112" s="17">
        <v>476.1</v>
      </c>
      <c r="J112" s="17">
        <v>73.043999999999997</v>
      </c>
      <c r="K112" s="17">
        <v>152443</v>
      </c>
    </row>
    <row r="113" spans="1:11" x14ac:dyDescent="0.25">
      <c r="A113" s="18">
        <f t="shared" si="4"/>
        <v>5885.8449963742314</v>
      </c>
      <c r="B113" s="18">
        <f t="shared" si="5"/>
        <v>5043.7548385883219</v>
      </c>
      <c r="C113" s="18">
        <f t="shared" si="6"/>
        <v>842.09015778590947</v>
      </c>
      <c r="D113" s="18">
        <f t="shared" si="7"/>
        <v>28.848404203275738</v>
      </c>
      <c r="E113" s="17"/>
      <c r="F113" s="17" t="s">
        <v>184</v>
      </c>
      <c r="G113" s="17">
        <v>2188.0116608761628</v>
      </c>
      <c r="H113" s="17">
        <v>905.00038132038526</v>
      </c>
      <c r="I113" s="17">
        <v>516.4</v>
      </c>
      <c r="J113" s="17">
        <v>73.712000000000003</v>
      </c>
      <c r="K113" s="17">
        <v>153309</v>
      </c>
    </row>
    <row r="114" spans="1:11" x14ac:dyDescent="0.25">
      <c r="A114" s="18">
        <f t="shared" si="4"/>
        <v>5925.2817646012518</v>
      </c>
      <c r="B114" s="18">
        <f t="shared" si="5"/>
        <v>5064.3765323223352</v>
      </c>
      <c r="C114" s="18">
        <f t="shared" si="6"/>
        <v>860.9052322789164</v>
      </c>
      <c r="D114" s="18">
        <f t="shared" si="7"/>
        <v>29.19627211484794</v>
      </c>
      <c r="E114" s="17"/>
      <c r="F114" s="17" t="s">
        <v>185</v>
      </c>
      <c r="G114" s="17">
        <v>2218.5235950655961</v>
      </c>
      <c r="H114" s="17">
        <v>902.79346434756405</v>
      </c>
      <c r="I114" s="17">
        <v>530.6</v>
      </c>
      <c r="J114" s="17">
        <v>74.977000000000004</v>
      </c>
      <c r="K114" s="17">
        <v>154082</v>
      </c>
    </row>
    <row r="115" spans="1:11" x14ac:dyDescent="0.25">
      <c r="A115" s="18">
        <f t="shared" si="4"/>
        <v>6055.514535004826</v>
      </c>
      <c r="B115" s="18">
        <f t="shared" si="5"/>
        <v>5110.2632321563178</v>
      </c>
      <c r="C115" s="18">
        <f t="shared" si="6"/>
        <v>945.25130284850798</v>
      </c>
      <c r="D115" s="18">
        <f t="shared" si="7"/>
        <v>29.531749465622234</v>
      </c>
      <c r="E115" s="17"/>
      <c r="F115" s="17" t="s">
        <v>186</v>
      </c>
      <c r="G115" s="17">
        <v>2244.3947915864092</v>
      </c>
      <c r="H115" s="17">
        <v>920.96357756999964</v>
      </c>
      <c r="I115" s="17">
        <v>585.5</v>
      </c>
      <c r="J115" s="17">
        <v>76.218000000000004</v>
      </c>
      <c r="K115" s="17">
        <v>154853</v>
      </c>
    </row>
    <row r="116" spans="1:11" x14ac:dyDescent="0.25">
      <c r="A116" s="18">
        <f t="shared" si="4"/>
        <v>6116.7995915662068</v>
      </c>
      <c r="B116" s="18">
        <f t="shared" si="5"/>
        <v>5135.4713505307727</v>
      </c>
      <c r="C116" s="18">
        <f t="shared" si="6"/>
        <v>981.32824103543396</v>
      </c>
      <c r="D116" s="18">
        <f t="shared" si="7"/>
        <v>29.413421291206141</v>
      </c>
      <c r="E116" s="17"/>
      <c r="F116" s="17" t="s">
        <v>187</v>
      </c>
      <c r="G116" s="17">
        <v>2259.5367588331496</v>
      </c>
      <c r="H116" s="17">
        <v>935.32213587365254</v>
      </c>
      <c r="I116" s="17">
        <v>610.5</v>
      </c>
      <c r="J116" s="17">
        <v>76.244</v>
      </c>
      <c r="K116" s="17">
        <v>155529</v>
      </c>
    </row>
    <row r="117" spans="1:11" x14ac:dyDescent="0.25">
      <c r="A117" s="18">
        <f t="shared" si="4"/>
        <v>6144.5796217552679</v>
      </c>
      <c r="B117" s="18">
        <f t="shared" si="5"/>
        <v>5166.1824270484667</v>
      </c>
      <c r="C117" s="18">
        <f t="shared" si="6"/>
        <v>978.39719470680086</v>
      </c>
      <c r="D117" s="18">
        <f t="shared" si="7"/>
        <v>29.38954158028104</v>
      </c>
      <c r="E117" s="17"/>
      <c r="F117" s="17" t="s">
        <v>188</v>
      </c>
      <c r="G117" s="17">
        <v>2286.9955156950673</v>
      </c>
      <c r="H117" s="17">
        <v>942.40578418263749</v>
      </c>
      <c r="I117" s="17">
        <v>611.6</v>
      </c>
      <c r="J117" s="17">
        <v>76.548000000000002</v>
      </c>
      <c r="K117" s="17">
        <v>156276</v>
      </c>
    </row>
    <row r="118" spans="1:11" x14ac:dyDescent="0.25">
      <c r="A118" s="18">
        <f t="shared" si="4"/>
        <v>6189.3686179909128</v>
      </c>
      <c r="B118" s="18">
        <f t="shared" si="5"/>
        <v>5208.592405038743</v>
      </c>
      <c r="C118" s="18">
        <f t="shared" si="6"/>
        <v>980.77621295216977</v>
      </c>
      <c r="D118" s="18">
        <f t="shared" si="7"/>
        <v>29.412012000535057</v>
      </c>
      <c r="E118" s="17"/>
      <c r="F118" s="17" t="s">
        <v>189</v>
      </c>
      <c r="G118" s="17">
        <v>2318.5157972079355</v>
      </c>
      <c r="H118" s="17">
        <v>952.33439256905422</v>
      </c>
      <c r="I118" s="17">
        <v>615.9</v>
      </c>
      <c r="J118" s="17">
        <v>76.957999999999998</v>
      </c>
      <c r="K118" s="17">
        <v>156993</v>
      </c>
    </row>
    <row r="119" spans="1:11" x14ac:dyDescent="0.25">
      <c r="A119" s="18">
        <f t="shared" si="4"/>
        <v>6253.3701490469439</v>
      </c>
      <c r="B119" s="18">
        <f t="shared" si="5"/>
        <v>5228.8787483062406</v>
      </c>
      <c r="C119" s="18">
        <f t="shared" si="6"/>
        <v>1024.4914007407033</v>
      </c>
      <c r="D119" s="18">
        <f t="shared" si="7"/>
        <v>29.59400842169347</v>
      </c>
      <c r="E119" s="17"/>
      <c r="F119" s="17" t="s">
        <v>190</v>
      </c>
      <c r="G119" s="17">
        <v>2346.3506016283591</v>
      </c>
      <c r="H119" s="17">
        <v>951.77512662329866</v>
      </c>
      <c r="I119" s="17">
        <v>646.20000000000005</v>
      </c>
      <c r="J119" s="17">
        <v>77.777000000000001</v>
      </c>
      <c r="K119" s="17">
        <v>157688</v>
      </c>
    </row>
    <row r="120" spans="1:11" x14ac:dyDescent="0.25">
      <c r="A120" s="18">
        <f t="shared" si="4"/>
        <v>6318.950847162143</v>
      </c>
      <c r="B120" s="18">
        <f t="shared" si="5"/>
        <v>5220.1069931737229</v>
      </c>
      <c r="C120" s="18">
        <f t="shared" si="6"/>
        <v>1098.8438539884196</v>
      </c>
      <c r="D120" s="18">
        <f t="shared" si="7"/>
        <v>30.028603721640955</v>
      </c>
      <c r="E120" s="17"/>
      <c r="F120" s="17" t="s">
        <v>191</v>
      </c>
      <c r="G120" s="17">
        <v>2355.2478185607802</v>
      </c>
      <c r="H120" s="17">
        <v>951.60643990288281</v>
      </c>
      <c r="I120" s="17">
        <v>696.1</v>
      </c>
      <c r="J120" s="17">
        <v>79.260999999999996</v>
      </c>
      <c r="K120" s="17">
        <v>158371</v>
      </c>
    </row>
    <row r="121" spans="1:11" x14ac:dyDescent="0.25">
      <c r="A121" s="18">
        <f t="shared" si="4"/>
        <v>6394.0619712783346</v>
      </c>
      <c r="B121" s="18">
        <f t="shared" si="5"/>
        <v>5241.1581172719898</v>
      </c>
      <c r="C121" s="18">
        <f t="shared" si="6"/>
        <v>1152.9038540063448</v>
      </c>
      <c r="D121" s="18">
        <f t="shared" si="7"/>
        <v>30.194679146904544</v>
      </c>
      <c r="E121" s="17"/>
      <c r="F121" s="17" t="s">
        <v>192</v>
      </c>
      <c r="G121" s="17">
        <v>2380.9523809523807</v>
      </c>
      <c r="H121" s="17">
        <v>956.30263863938592</v>
      </c>
      <c r="I121" s="17">
        <v>734.1</v>
      </c>
      <c r="J121" s="17">
        <v>80.108999999999995</v>
      </c>
      <c r="K121" s="17">
        <v>159185</v>
      </c>
    </row>
    <row r="122" spans="1:11" x14ac:dyDescent="0.25">
      <c r="A122" s="18">
        <f t="shared" si="4"/>
        <v>6400.3447867632149</v>
      </c>
      <c r="B122" s="18">
        <f t="shared" si="5"/>
        <v>5285.0647942672013</v>
      </c>
      <c r="C122" s="18">
        <f t="shared" si="6"/>
        <v>1115.2799924960136</v>
      </c>
      <c r="D122" s="18">
        <f t="shared" si="7"/>
        <v>30.350623768877217</v>
      </c>
      <c r="E122" s="17"/>
      <c r="F122" s="17" t="s">
        <v>193</v>
      </c>
      <c r="G122" s="17">
        <v>2403.8199181446107</v>
      </c>
      <c r="H122" s="17">
        <v>976.82462815634722</v>
      </c>
      <c r="I122" s="17">
        <v>713.4</v>
      </c>
      <c r="J122" s="17">
        <v>80.891999999999996</v>
      </c>
      <c r="K122" s="17">
        <v>159915</v>
      </c>
    </row>
    <row r="123" spans="1:11" x14ac:dyDescent="0.25">
      <c r="A123" s="18">
        <f t="shared" si="4"/>
        <v>6460.2626314031804</v>
      </c>
      <c r="B123" s="18">
        <f t="shared" si="5"/>
        <v>5327.9105142549333</v>
      </c>
      <c r="C123" s="18">
        <f t="shared" si="6"/>
        <v>1132.3521171482471</v>
      </c>
      <c r="D123" s="18">
        <f t="shared" si="7"/>
        <v>30.35730962475952</v>
      </c>
      <c r="E123" s="17"/>
      <c r="F123" s="17" t="s">
        <v>194</v>
      </c>
      <c r="G123" s="17">
        <v>2441.9460617011305</v>
      </c>
      <c r="H123" s="17">
        <v>981.06595057120762</v>
      </c>
      <c r="I123" s="17">
        <v>727.5</v>
      </c>
      <c r="J123" s="17">
        <v>81.265000000000001</v>
      </c>
      <c r="K123" s="17">
        <v>160617</v>
      </c>
    </row>
    <row r="124" spans="1:11" x14ac:dyDescent="0.25">
      <c r="A124" s="18">
        <f t="shared" si="4"/>
        <v>6580.6370534852567</v>
      </c>
      <c r="B124" s="18">
        <f t="shared" si="5"/>
        <v>5375.3078707216964</v>
      </c>
      <c r="C124" s="18">
        <f t="shared" si="6"/>
        <v>1205.3291827635601</v>
      </c>
      <c r="D124" s="18">
        <f t="shared" si="7"/>
        <v>31.120095744219071</v>
      </c>
      <c r="E124" s="17"/>
      <c r="F124" s="17" t="s">
        <v>195</v>
      </c>
      <c r="G124" s="17">
        <v>2478.8427474906516</v>
      </c>
      <c r="H124" s="17">
        <v>988.51034513412014</v>
      </c>
      <c r="I124" s="17">
        <v>777.5</v>
      </c>
      <c r="J124" s="17">
        <v>83.641999999999996</v>
      </c>
      <c r="K124" s="17">
        <v>161263</v>
      </c>
    </row>
    <row r="125" spans="1:11" x14ac:dyDescent="0.25">
      <c r="A125" s="18">
        <f t="shared" si="4"/>
        <v>6625.6613808151715</v>
      </c>
      <c r="B125" s="18">
        <f t="shared" si="5"/>
        <v>5389.0382029636094</v>
      </c>
      <c r="C125" s="18">
        <f t="shared" si="6"/>
        <v>1236.6231778515619</v>
      </c>
      <c r="D125" s="18">
        <f t="shared" si="7"/>
        <v>31.232704247256748</v>
      </c>
      <c r="E125" s="17"/>
      <c r="F125" s="17" t="s">
        <v>196</v>
      </c>
      <c r="G125" s="17">
        <v>2496.6996168335641</v>
      </c>
      <c r="H125" s="17">
        <v>996.13004788245848</v>
      </c>
      <c r="I125" s="17">
        <v>801.5</v>
      </c>
      <c r="J125" s="17">
        <v>84.346000000000004</v>
      </c>
      <c r="K125" s="17">
        <v>162034</v>
      </c>
    </row>
    <row r="126" spans="1:11" x14ac:dyDescent="0.25">
      <c r="A126" s="18">
        <f t="shared" si="4"/>
        <v>6662.9404609672338</v>
      </c>
      <c r="B126" s="18">
        <f t="shared" si="5"/>
        <v>5404.055933713159</v>
      </c>
      <c r="C126" s="18">
        <f t="shared" si="6"/>
        <v>1258.8845272540746</v>
      </c>
      <c r="D126" s="18">
        <f t="shared" si="7"/>
        <v>31.46606218094027</v>
      </c>
      <c r="E126" s="17"/>
      <c r="F126" s="17" t="s">
        <v>197</v>
      </c>
      <c r="G126" s="17">
        <v>2509.7036826659091</v>
      </c>
      <c r="H126" s="17">
        <v>1009.050065564608</v>
      </c>
      <c r="I126" s="17">
        <v>819.7</v>
      </c>
      <c r="J126" s="17">
        <v>85.369</v>
      </c>
      <c r="K126" s="17">
        <v>162783</v>
      </c>
    </row>
    <row r="127" spans="1:11" x14ac:dyDescent="0.25">
      <c r="A127" s="18">
        <f t="shared" si="4"/>
        <v>6678.6550774757889</v>
      </c>
      <c r="B127" s="18">
        <f t="shared" si="5"/>
        <v>5425.5666946875599</v>
      </c>
      <c r="C127" s="18">
        <f t="shared" si="6"/>
        <v>1253.0883827882287</v>
      </c>
      <c r="D127" s="18">
        <f t="shared" si="7"/>
        <v>31.547371511044791</v>
      </c>
      <c r="E127" s="17"/>
      <c r="F127" s="17" t="s">
        <v>198</v>
      </c>
      <c r="G127" s="17">
        <v>2535.2419480317417</v>
      </c>
      <c r="H127" s="17">
        <v>1013.4259065623825</v>
      </c>
      <c r="I127" s="17">
        <v>819.6</v>
      </c>
      <c r="J127" s="17">
        <v>85.974999999999994</v>
      </c>
      <c r="K127" s="17">
        <v>163516</v>
      </c>
    </row>
    <row r="128" spans="1:11" x14ac:dyDescent="0.25">
      <c r="A128" s="18">
        <f t="shared" si="4"/>
        <v>6670.5261135810551</v>
      </c>
      <c r="B128" s="18">
        <f t="shared" si="5"/>
        <v>5425.2622888225851</v>
      </c>
      <c r="C128" s="18">
        <f t="shared" si="6"/>
        <v>1245.2638247584703</v>
      </c>
      <c r="D128" s="18">
        <f t="shared" si="7"/>
        <v>31.550785199985381</v>
      </c>
      <c r="E128" s="17"/>
      <c r="F128" s="17" t="s">
        <v>199</v>
      </c>
      <c r="G128" s="17">
        <v>2550.9585052171801</v>
      </c>
      <c r="H128" s="17">
        <v>1011.5291262135923</v>
      </c>
      <c r="I128" s="17">
        <v>817.7</v>
      </c>
      <c r="J128" s="17">
        <v>86.323999999999998</v>
      </c>
      <c r="K128" s="17">
        <v>164162</v>
      </c>
    </row>
    <row r="129" spans="1:11" x14ac:dyDescent="0.25">
      <c r="A129" s="18">
        <f t="shared" si="4"/>
        <v>6647.0207074670343</v>
      </c>
      <c r="B129" s="18">
        <f t="shared" si="5"/>
        <v>5432.102843613</v>
      </c>
      <c r="C129" s="18">
        <f t="shared" si="6"/>
        <v>1214.9178638540341</v>
      </c>
      <c r="D129" s="18">
        <f t="shared" si="7"/>
        <v>31.659210765593745</v>
      </c>
      <c r="E129" s="17"/>
      <c r="F129" s="17" t="s">
        <v>200</v>
      </c>
      <c r="G129" s="17">
        <v>2561.2610744022045</v>
      </c>
      <c r="H129" s="17">
        <v>1023.2749500411426</v>
      </c>
      <c r="I129" s="17">
        <v>801.7</v>
      </c>
      <c r="J129" s="17">
        <v>87.046999999999997</v>
      </c>
      <c r="K129" s="17">
        <v>164970</v>
      </c>
    </row>
    <row r="130" spans="1:11" x14ac:dyDescent="0.25">
      <c r="A130" s="18">
        <f t="shared" si="4"/>
        <v>6632.6321082303457</v>
      </c>
      <c r="B130" s="18">
        <f t="shared" si="5"/>
        <v>5446.3560020143068</v>
      </c>
      <c r="C130" s="18">
        <f t="shared" si="6"/>
        <v>1186.2761062160384</v>
      </c>
      <c r="D130" s="18">
        <f t="shared" si="7"/>
        <v>31.559769137522391</v>
      </c>
      <c r="E130" s="17"/>
      <c r="F130" s="17" t="s">
        <v>201</v>
      </c>
      <c r="G130" s="17">
        <v>2583.4080847246742</v>
      </c>
      <c r="H130" s="17">
        <v>1028.898426323319</v>
      </c>
      <c r="I130" s="17">
        <v>786.8</v>
      </c>
      <c r="J130" s="17">
        <v>87.216999999999999</v>
      </c>
      <c r="K130" s="17">
        <v>165813</v>
      </c>
    </row>
    <row r="131" spans="1:11" x14ac:dyDescent="0.25">
      <c r="A131" s="18">
        <f t="shared" si="4"/>
        <v>6598.5407849386602</v>
      </c>
      <c r="B131" s="18">
        <f t="shared" si="5"/>
        <v>5426.0278153930749</v>
      </c>
      <c r="C131" s="18">
        <f t="shared" si="6"/>
        <v>1172.5129695455855</v>
      </c>
      <c r="D131" s="18">
        <f t="shared" si="7"/>
        <v>31.346671149966376</v>
      </c>
      <c r="E131" s="17"/>
      <c r="F131" s="17" t="s">
        <v>202</v>
      </c>
      <c r="G131" s="17">
        <v>2586.2555762606585</v>
      </c>
      <c r="H131" s="17">
        <v>1028.433929686639</v>
      </c>
      <c r="I131" s="17">
        <v>781.1</v>
      </c>
      <c r="J131" s="17">
        <v>87.01</v>
      </c>
      <c r="K131" s="17">
        <v>166544</v>
      </c>
    </row>
    <row r="132" spans="1:11" x14ac:dyDescent="0.25">
      <c r="A132" s="18">
        <f t="shared" ref="A132:A195" si="8">B132+C132</f>
        <v>6420.3858620978772</v>
      </c>
      <c r="B132" s="18">
        <f t="shared" ref="B132:B195" si="9">((G132+H132)*(1000000/K132))/4</f>
        <v>5357.8667977605983</v>
      </c>
      <c r="C132" s="18">
        <f t="shared" ref="C132:C195" si="10">(I132*(1000000/K132))/4</f>
        <v>1062.5190643372787</v>
      </c>
      <c r="D132" s="18">
        <f t="shared" ref="D132:D195" si="11">J132*60000/K132</f>
        <v>30.679497837879865</v>
      </c>
      <c r="E132" s="17"/>
      <c r="F132" s="17" t="s">
        <v>203</v>
      </c>
      <c r="G132" s="17">
        <v>2568.6101620191776</v>
      </c>
      <c r="H132" s="17">
        <v>1014.6668579215377</v>
      </c>
      <c r="I132" s="17">
        <v>710.6</v>
      </c>
      <c r="J132" s="17">
        <v>85.492000000000004</v>
      </c>
      <c r="K132" s="17">
        <v>167197</v>
      </c>
    </row>
    <row r="133" spans="1:11" x14ac:dyDescent="0.25">
      <c r="A133" s="18">
        <f t="shared" si="8"/>
        <v>6350.7238435322352</v>
      </c>
      <c r="B133" s="18">
        <f t="shared" si="9"/>
        <v>5373.3937337258849</v>
      </c>
      <c r="C133" s="18">
        <f t="shared" si="10"/>
        <v>977.33010980635026</v>
      </c>
      <c r="D133" s="18">
        <f t="shared" si="11"/>
        <v>30.405163994950335</v>
      </c>
      <c r="E133" s="17"/>
      <c r="F133" s="17" t="s">
        <v>204</v>
      </c>
      <c r="G133" s="17">
        <v>2597.2386375846136</v>
      </c>
      <c r="H133" s="17">
        <v>1012.2203883836078</v>
      </c>
      <c r="I133" s="17">
        <v>656.5</v>
      </c>
      <c r="J133" s="17">
        <v>85.1</v>
      </c>
      <c r="K133" s="17">
        <v>167932</v>
      </c>
    </row>
    <row r="134" spans="1:11" x14ac:dyDescent="0.25">
      <c r="A134" s="18">
        <f t="shared" si="8"/>
        <v>6491.6868553489858</v>
      </c>
      <c r="B134" s="18">
        <f t="shared" si="9"/>
        <v>5418.7089261726505</v>
      </c>
      <c r="C134" s="18">
        <f t="shared" si="10"/>
        <v>1072.9779291763352</v>
      </c>
      <c r="D134" s="18">
        <f t="shared" si="11"/>
        <v>30.676011703055732</v>
      </c>
      <c r="E134" s="17"/>
      <c r="F134" s="17" t="s">
        <v>205</v>
      </c>
      <c r="G134" s="17">
        <v>2636.0335414435363</v>
      </c>
      <c r="H134" s="17">
        <v>1016.2412993039443</v>
      </c>
      <c r="I134" s="17">
        <v>723.2</v>
      </c>
      <c r="J134" s="17">
        <v>86.15</v>
      </c>
      <c r="K134" s="17">
        <v>168503</v>
      </c>
    </row>
    <row r="135" spans="1:11" x14ac:dyDescent="0.25">
      <c r="A135" s="18">
        <f t="shared" si="8"/>
        <v>6572.8367329203684</v>
      </c>
      <c r="B135" s="18">
        <f t="shared" si="9"/>
        <v>5397.3766610119574</v>
      </c>
      <c r="C135" s="18">
        <f t="shared" si="10"/>
        <v>1175.4600719084115</v>
      </c>
      <c r="D135" s="18">
        <f t="shared" si="11"/>
        <v>30.735523701390861</v>
      </c>
      <c r="E135" s="17"/>
      <c r="F135" s="17" t="s">
        <v>206</v>
      </c>
      <c r="G135" s="17">
        <v>2625.9157509157508</v>
      </c>
      <c r="H135" s="17">
        <v>1024.956180619314</v>
      </c>
      <c r="I135" s="17">
        <v>795.1</v>
      </c>
      <c r="J135" s="17">
        <v>86.625</v>
      </c>
      <c r="K135" s="17">
        <v>169104</v>
      </c>
    </row>
    <row r="136" spans="1:11" x14ac:dyDescent="0.25">
      <c r="A136" s="18">
        <f t="shared" si="8"/>
        <v>6528.6168247595269</v>
      </c>
      <c r="B136" s="18">
        <f t="shared" si="9"/>
        <v>5412.7309245349352</v>
      </c>
      <c r="C136" s="18">
        <f t="shared" si="10"/>
        <v>1115.885900224592</v>
      </c>
      <c r="D136" s="18">
        <f t="shared" si="11"/>
        <v>30.64919447539215</v>
      </c>
      <c r="E136" s="17"/>
      <c r="F136" s="17" t="s">
        <v>207</v>
      </c>
      <c r="G136" s="17">
        <v>2643.4288278854069</v>
      </c>
      <c r="H136" s="17">
        <v>1029.455519190717</v>
      </c>
      <c r="I136" s="17">
        <v>757.2</v>
      </c>
      <c r="J136" s="17">
        <v>86.656000000000006</v>
      </c>
      <c r="K136" s="17">
        <v>169641</v>
      </c>
    </row>
    <row r="137" spans="1:11" x14ac:dyDescent="0.25">
      <c r="A137" s="18">
        <f t="shared" si="8"/>
        <v>6574.6372172111405</v>
      </c>
      <c r="B137" s="18">
        <f t="shared" si="9"/>
        <v>5393.6990453891885</v>
      </c>
      <c r="C137" s="18">
        <f t="shared" si="10"/>
        <v>1180.9381718219518</v>
      </c>
      <c r="D137" s="18">
        <f t="shared" si="11"/>
        <v>30.529704075279302</v>
      </c>
      <c r="E137" s="17"/>
      <c r="F137" s="17" t="s">
        <v>208</v>
      </c>
      <c r="G137" s="17">
        <v>2641.288433382138</v>
      </c>
      <c r="H137" s="17">
        <v>1031.7343173431734</v>
      </c>
      <c r="I137" s="17">
        <v>804.2</v>
      </c>
      <c r="J137" s="17">
        <v>86.626000000000005</v>
      </c>
      <c r="K137" s="17">
        <v>170246</v>
      </c>
    </row>
    <row r="138" spans="1:11" x14ac:dyDescent="0.25">
      <c r="A138" s="18">
        <f t="shared" si="8"/>
        <v>6516.1744973180066</v>
      </c>
      <c r="B138" s="18">
        <f t="shared" si="9"/>
        <v>5384.6474700536355</v>
      </c>
      <c r="C138" s="18">
        <f t="shared" si="10"/>
        <v>1131.5270272643713</v>
      </c>
      <c r="D138" s="18">
        <f t="shared" si="11"/>
        <v>30.311751722684402</v>
      </c>
      <c r="E138" s="17"/>
      <c r="F138" s="17" t="s">
        <v>209</v>
      </c>
      <c r="G138" s="17">
        <v>2643.2550022710429</v>
      </c>
      <c r="H138" s="17">
        <v>1035.729996578523</v>
      </c>
      <c r="I138" s="17">
        <v>773.1</v>
      </c>
      <c r="J138" s="17">
        <v>86.292000000000002</v>
      </c>
      <c r="K138" s="17">
        <v>170809</v>
      </c>
    </row>
    <row r="139" spans="1:11" x14ac:dyDescent="0.25">
      <c r="A139" s="18">
        <f t="shared" si="8"/>
        <v>6396.2386368602693</v>
      </c>
      <c r="B139" s="18">
        <f t="shared" si="9"/>
        <v>5385.791267671254</v>
      </c>
      <c r="C139" s="18">
        <f t="shared" si="10"/>
        <v>1010.4473691890157</v>
      </c>
      <c r="D139" s="18">
        <f t="shared" si="11"/>
        <v>29.732278868882599</v>
      </c>
      <c r="E139" s="17"/>
      <c r="F139" s="17" t="s">
        <v>210</v>
      </c>
      <c r="G139" s="17">
        <v>2653.3439789592335</v>
      </c>
      <c r="H139" s="17">
        <v>1037.7542084265838</v>
      </c>
      <c r="I139" s="17">
        <v>692.5</v>
      </c>
      <c r="J139" s="17">
        <v>84.903000000000006</v>
      </c>
      <c r="K139" s="17">
        <v>171335</v>
      </c>
    </row>
    <row r="140" spans="1:11" x14ac:dyDescent="0.25">
      <c r="A140" s="18">
        <f t="shared" si="8"/>
        <v>6398.743727628319</v>
      </c>
      <c r="B140" s="18">
        <f t="shared" si="9"/>
        <v>5392.1621769195363</v>
      </c>
      <c r="C140" s="18">
        <f t="shared" si="10"/>
        <v>1006.5815507087824</v>
      </c>
      <c r="D140" s="18">
        <f t="shared" si="11"/>
        <v>29.759083820209028</v>
      </c>
      <c r="E140" s="17"/>
      <c r="F140" s="17" t="s">
        <v>211</v>
      </c>
      <c r="G140" s="17">
        <v>2670.5675563162035</v>
      </c>
      <c r="H140" s="17">
        <v>1035.8753122060398</v>
      </c>
      <c r="I140" s="17">
        <v>691.9</v>
      </c>
      <c r="J140" s="17">
        <v>85.231999999999999</v>
      </c>
      <c r="K140" s="17">
        <v>171844</v>
      </c>
    </row>
    <row r="141" spans="1:11" x14ac:dyDescent="0.25">
      <c r="A141" s="18">
        <f t="shared" si="8"/>
        <v>6410.7686161784468</v>
      </c>
      <c r="B141" s="18">
        <f t="shared" si="9"/>
        <v>5418.972185369229</v>
      </c>
      <c r="C141" s="18">
        <f t="shared" si="10"/>
        <v>991.79643080921755</v>
      </c>
      <c r="D141" s="18">
        <f t="shared" si="11"/>
        <v>29.459051774152375</v>
      </c>
      <c r="E141" s="17"/>
      <c r="F141" s="17" t="s">
        <v>212</v>
      </c>
      <c r="G141" s="17">
        <v>2695.8572367973516</v>
      </c>
      <c r="H141" s="17">
        <v>1040.2856502385757</v>
      </c>
      <c r="I141" s="17">
        <v>683.8</v>
      </c>
      <c r="J141" s="17">
        <v>84.628</v>
      </c>
      <c r="K141" s="17">
        <v>172364</v>
      </c>
    </row>
    <row r="142" spans="1:11" x14ac:dyDescent="0.25">
      <c r="A142" s="18">
        <f t="shared" si="8"/>
        <v>6383.9522195308</v>
      </c>
      <c r="B142" s="18">
        <f t="shared" si="9"/>
        <v>5483.1881101144963</v>
      </c>
      <c r="C142" s="18">
        <f t="shared" si="10"/>
        <v>900.76410941630365</v>
      </c>
      <c r="D142" s="18">
        <f t="shared" si="11"/>
        <v>29.105454040640673</v>
      </c>
      <c r="E142" s="17"/>
      <c r="F142" s="17" t="s">
        <v>213</v>
      </c>
      <c r="G142" s="17">
        <v>2740.8512153859851</v>
      </c>
      <c r="H142" s="17">
        <v>1050.9049592728322</v>
      </c>
      <c r="I142" s="17">
        <v>622.9</v>
      </c>
      <c r="J142" s="17">
        <v>83.863</v>
      </c>
      <c r="K142" s="17">
        <v>172881</v>
      </c>
    </row>
    <row r="143" spans="1:11" x14ac:dyDescent="0.25">
      <c r="A143" s="18">
        <f t="shared" si="8"/>
        <v>6455.392840658259</v>
      </c>
      <c r="B143" s="18">
        <f t="shared" si="9"/>
        <v>5525.0710713307553</v>
      </c>
      <c r="C143" s="18">
        <f t="shared" si="10"/>
        <v>930.32176932750338</v>
      </c>
      <c r="D143" s="18">
        <f t="shared" si="11"/>
        <v>29.195980479250551</v>
      </c>
      <c r="E143" s="17"/>
      <c r="F143" s="17" t="s">
        <v>214</v>
      </c>
      <c r="G143" s="17">
        <v>2776.851892460857</v>
      </c>
      <c r="H143" s="17">
        <v>1054.3207895370297</v>
      </c>
      <c r="I143" s="17">
        <v>645.1</v>
      </c>
      <c r="J143" s="17">
        <v>84.353999999999999</v>
      </c>
      <c r="K143" s="17">
        <v>173354</v>
      </c>
    </row>
    <row r="144" spans="1:11" x14ac:dyDescent="0.25">
      <c r="A144" s="18">
        <f t="shared" si="8"/>
        <v>6597.4946398292832</v>
      </c>
      <c r="B144" s="18">
        <f t="shared" si="9"/>
        <v>5579.9106035564546</v>
      </c>
      <c r="C144" s="18">
        <f t="shared" si="10"/>
        <v>1017.5840362728287</v>
      </c>
      <c r="D144" s="18">
        <f t="shared" si="11"/>
        <v>29.447276660874369</v>
      </c>
      <c r="E144" s="17"/>
      <c r="F144" s="17" t="s">
        <v>215</v>
      </c>
      <c r="G144" s="17">
        <v>2812.391304347826</v>
      </c>
      <c r="H144" s="17">
        <v>1066.6286293901358</v>
      </c>
      <c r="I144" s="17">
        <v>707.4</v>
      </c>
      <c r="J144" s="17">
        <v>85.296000000000006</v>
      </c>
      <c r="K144" s="17">
        <v>173794</v>
      </c>
    </row>
    <row r="145" spans="1:11" x14ac:dyDescent="0.25">
      <c r="A145" s="18">
        <f t="shared" si="8"/>
        <v>6727.3723771121149</v>
      </c>
      <c r="B145" s="18">
        <f t="shared" si="9"/>
        <v>5644.650038236804</v>
      </c>
      <c r="C145" s="18">
        <f t="shared" si="10"/>
        <v>1082.7223388753114</v>
      </c>
      <c r="D145" s="18">
        <f t="shared" si="11"/>
        <v>29.938384220852981</v>
      </c>
      <c r="E145" s="17"/>
      <c r="F145" s="17" t="s">
        <v>216</v>
      </c>
      <c r="G145" s="17">
        <v>2852.7188073982315</v>
      </c>
      <c r="H145" s="17">
        <v>1082.8666708613853</v>
      </c>
      <c r="I145" s="17">
        <v>754.9</v>
      </c>
      <c r="J145" s="17">
        <v>86.974000000000004</v>
      </c>
      <c r="K145" s="17">
        <v>174306</v>
      </c>
    </row>
    <row r="146" spans="1:11" x14ac:dyDescent="0.25">
      <c r="A146" s="18">
        <f t="shared" si="8"/>
        <v>6883.7665182907785</v>
      </c>
      <c r="B146" s="18">
        <f t="shared" si="9"/>
        <v>5690.2592891614204</v>
      </c>
      <c r="C146" s="18">
        <f t="shared" si="10"/>
        <v>1193.5072291293577</v>
      </c>
      <c r="D146" s="18">
        <f t="shared" si="11"/>
        <v>30.415896646622304</v>
      </c>
      <c r="E146" s="17"/>
      <c r="F146" s="17" t="s">
        <v>217</v>
      </c>
      <c r="G146" s="17">
        <v>2882.0259158264103</v>
      </c>
      <c r="H146" s="17">
        <v>1096.1253973749647</v>
      </c>
      <c r="I146" s="17">
        <v>834.4</v>
      </c>
      <c r="J146" s="17">
        <v>88.600999999999999</v>
      </c>
      <c r="K146" s="17">
        <v>174779</v>
      </c>
    </row>
    <row r="147" spans="1:11" x14ac:dyDescent="0.25">
      <c r="A147" s="18">
        <f t="shared" si="8"/>
        <v>7003.0519596625418</v>
      </c>
      <c r="B147" s="18">
        <f t="shared" si="9"/>
        <v>5690.1934088487351</v>
      </c>
      <c r="C147" s="18">
        <f t="shared" si="10"/>
        <v>1312.8585508138071</v>
      </c>
      <c r="D147" s="18">
        <f t="shared" si="11"/>
        <v>30.866332826306163</v>
      </c>
      <c r="E147" s="17"/>
      <c r="F147" s="17" t="s">
        <v>218</v>
      </c>
      <c r="G147" s="17">
        <v>2896.2033770950297</v>
      </c>
      <c r="H147" s="17">
        <v>1099.0635014467503</v>
      </c>
      <c r="I147" s="17">
        <v>921.8</v>
      </c>
      <c r="J147" s="17">
        <v>90.301000000000002</v>
      </c>
      <c r="K147" s="17">
        <v>175533</v>
      </c>
    </row>
    <row r="148" spans="1:11" x14ac:dyDescent="0.25">
      <c r="A148" s="18">
        <f t="shared" si="8"/>
        <v>7098.5733254909755</v>
      </c>
      <c r="B148" s="18">
        <f t="shared" si="9"/>
        <v>5744.9258080305135</v>
      </c>
      <c r="C148" s="18">
        <f t="shared" si="10"/>
        <v>1353.6475174604618</v>
      </c>
      <c r="D148" s="18">
        <f t="shared" si="11"/>
        <v>31.198677039705856</v>
      </c>
      <c r="E148" s="17"/>
      <c r="F148" s="17" t="s">
        <v>219</v>
      </c>
      <c r="G148" s="17">
        <v>2920.6159919402921</v>
      </c>
      <c r="H148" s="17">
        <v>1123.0994061129938</v>
      </c>
      <c r="I148" s="17">
        <v>952.8</v>
      </c>
      <c r="J148" s="17">
        <v>91.5</v>
      </c>
      <c r="K148" s="17">
        <v>175969</v>
      </c>
    </row>
    <row r="149" spans="1:11" x14ac:dyDescent="0.25">
      <c r="A149" s="18">
        <f t="shared" si="8"/>
        <v>7166.2028144504256</v>
      </c>
      <c r="B149" s="18">
        <f t="shared" si="9"/>
        <v>5784.7133562776753</v>
      </c>
      <c r="C149" s="18">
        <f t="shared" si="10"/>
        <v>1381.4894581727499</v>
      </c>
      <c r="D149" s="18">
        <f t="shared" si="11"/>
        <v>31.257878032192245</v>
      </c>
      <c r="E149" s="17"/>
      <c r="F149" s="17" t="s">
        <v>220</v>
      </c>
      <c r="G149" s="17">
        <v>2958.6508178400891</v>
      </c>
      <c r="H149" s="17">
        <v>1123.9684804864428</v>
      </c>
      <c r="I149" s="17">
        <v>975</v>
      </c>
      <c r="J149" s="17">
        <v>91.918999999999997</v>
      </c>
      <c r="K149" s="17">
        <v>176440</v>
      </c>
    </row>
    <row r="150" spans="1:11" x14ac:dyDescent="0.25">
      <c r="A150" s="18">
        <f t="shared" si="8"/>
        <v>7182.5222161521306</v>
      </c>
      <c r="B150" s="18">
        <f t="shared" si="9"/>
        <v>5827.6656416364312</v>
      </c>
      <c r="C150" s="18">
        <f t="shared" si="10"/>
        <v>1354.8565745156989</v>
      </c>
      <c r="D150" s="18">
        <f t="shared" si="11"/>
        <v>31.372544587355048</v>
      </c>
      <c r="E150" s="17"/>
      <c r="F150" s="17" t="s">
        <v>221</v>
      </c>
      <c r="G150" s="17">
        <v>2992.3845595938428</v>
      </c>
      <c r="H150" s="17">
        <v>1132.5770455318229</v>
      </c>
      <c r="I150" s="17">
        <v>959</v>
      </c>
      <c r="J150" s="17">
        <v>92.525999999999996</v>
      </c>
      <c r="K150" s="17">
        <v>176956</v>
      </c>
    </row>
    <row r="151" spans="1:11" x14ac:dyDescent="0.25">
      <c r="A151" s="18">
        <f t="shared" si="8"/>
        <v>7206.7910449444162</v>
      </c>
      <c r="B151" s="18">
        <f t="shared" si="9"/>
        <v>5899.7396761625641</v>
      </c>
      <c r="C151" s="18">
        <f t="shared" si="10"/>
        <v>1307.0513687818518</v>
      </c>
      <c r="D151" s="18">
        <f t="shared" si="11"/>
        <v>31.552902178324988</v>
      </c>
      <c r="E151" s="17"/>
      <c r="F151" s="17" t="s">
        <v>222</v>
      </c>
      <c r="G151" s="17">
        <v>3046.6234747009025</v>
      </c>
      <c r="H151" s="17">
        <v>1139.4542161647787</v>
      </c>
      <c r="I151" s="17">
        <v>927.4</v>
      </c>
      <c r="J151" s="17">
        <v>93.283000000000001</v>
      </c>
      <c r="K151" s="17">
        <v>177384</v>
      </c>
    </row>
    <row r="152" spans="1:11" x14ac:dyDescent="0.25">
      <c r="A152" s="18">
        <f t="shared" si="8"/>
        <v>7264.0664989989145</v>
      </c>
      <c r="B152" s="18">
        <f t="shared" si="9"/>
        <v>5937.5685996856446</v>
      </c>
      <c r="C152" s="18">
        <f t="shared" si="10"/>
        <v>1326.4978993132695</v>
      </c>
      <c r="D152" s="18">
        <f t="shared" si="11"/>
        <v>31.683080332285332</v>
      </c>
      <c r="E152" s="17"/>
      <c r="F152" s="17" t="s">
        <v>223</v>
      </c>
      <c r="G152" s="17">
        <v>3074.4088054029576</v>
      </c>
      <c r="H152" s="17">
        <v>1148.3662324190743</v>
      </c>
      <c r="I152" s="17">
        <v>943.4</v>
      </c>
      <c r="J152" s="17">
        <v>93.887</v>
      </c>
      <c r="K152" s="17">
        <v>177799</v>
      </c>
    </row>
    <row r="153" spans="1:11" x14ac:dyDescent="0.25">
      <c r="A153" s="18">
        <f t="shared" si="8"/>
        <v>7301.8143183917455</v>
      </c>
      <c r="B153" s="18">
        <f t="shared" si="9"/>
        <v>5993.3543463279966</v>
      </c>
      <c r="C153" s="18">
        <f t="shared" si="10"/>
        <v>1308.4599720637484</v>
      </c>
      <c r="D153" s="18">
        <f t="shared" si="11"/>
        <v>31.686440820585315</v>
      </c>
      <c r="E153" s="17"/>
      <c r="F153" s="17" t="s">
        <v>224</v>
      </c>
      <c r="G153" s="17">
        <v>3115.7923454673005</v>
      </c>
      <c r="H153" s="17">
        <v>1157.7809578905701</v>
      </c>
      <c r="I153" s="17">
        <v>933</v>
      </c>
      <c r="J153" s="17">
        <v>94.141999999999996</v>
      </c>
      <c r="K153" s="17">
        <v>178263</v>
      </c>
    </row>
    <row r="154" spans="1:11" x14ac:dyDescent="0.25">
      <c r="A154" s="18">
        <f t="shared" si="8"/>
        <v>7381.2959045467724</v>
      </c>
      <c r="B154" s="18">
        <f t="shared" si="9"/>
        <v>6025.6433901427899</v>
      </c>
      <c r="C154" s="18">
        <f t="shared" si="10"/>
        <v>1355.6525144039829</v>
      </c>
      <c r="D154" s="18">
        <f t="shared" si="11"/>
        <v>31.745930525255915</v>
      </c>
      <c r="E154" s="17"/>
      <c r="F154" s="17" t="s">
        <v>225</v>
      </c>
      <c r="G154" s="17">
        <v>3140.7607646263755</v>
      </c>
      <c r="H154" s="17">
        <v>1168.0563107969308</v>
      </c>
      <c r="I154" s="17">
        <v>969.4</v>
      </c>
      <c r="J154" s="17">
        <v>94.587000000000003</v>
      </c>
      <c r="K154" s="17">
        <v>178770</v>
      </c>
    </row>
    <row r="155" spans="1:11" x14ac:dyDescent="0.25">
      <c r="A155" s="18">
        <f t="shared" si="8"/>
        <v>7377.6893328343986</v>
      </c>
      <c r="B155" s="18">
        <f t="shared" si="9"/>
        <v>6031.6104103654279</v>
      </c>
      <c r="C155" s="18">
        <f t="shared" si="10"/>
        <v>1346.0789224689709</v>
      </c>
      <c r="D155" s="18">
        <f t="shared" si="11"/>
        <v>31.541826682250793</v>
      </c>
      <c r="E155" s="17"/>
      <c r="F155" s="17" t="s">
        <v>226</v>
      </c>
      <c r="G155" s="17">
        <v>3151.7457901246316</v>
      </c>
      <c r="H155" s="17">
        <v>1183.0519795967937</v>
      </c>
      <c r="I155" s="17">
        <v>967.4</v>
      </c>
      <c r="J155" s="17">
        <v>94.451999999999998</v>
      </c>
      <c r="K155" s="17">
        <v>179670</v>
      </c>
    </row>
    <row r="156" spans="1:11" x14ac:dyDescent="0.25">
      <c r="A156" s="18">
        <f t="shared" si="8"/>
        <v>7367.6445638864152</v>
      </c>
      <c r="B156" s="18">
        <f t="shared" si="9"/>
        <v>6054.8350961154711</v>
      </c>
      <c r="C156" s="18">
        <f t="shared" si="10"/>
        <v>1312.8094677709439</v>
      </c>
      <c r="D156" s="18">
        <f t="shared" si="11"/>
        <v>31.384195217265805</v>
      </c>
      <c r="E156" s="17"/>
      <c r="F156" s="17" t="s">
        <v>227</v>
      </c>
      <c r="G156" s="17">
        <v>3169.4420923887483</v>
      </c>
      <c r="H156" s="17">
        <v>1193.6236391912907</v>
      </c>
      <c r="I156" s="17">
        <v>946</v>
      </c>
      <c r="J156" s="17">
        <v>94.23</v>
      </c>
      <c r="K156" s="17">
        <v>180148</v>
      </c>
    </row>
    <row r="157" spans="1:11" x14ac:dyDescent="0.25">
      <c r="A157" s="18">
        <f t="shared" si="8"/>
        <v>7343.743428939918</v>
      </c>
      <c r="B157" s="18">
        <f t="shared" si="9"/>
        <v>6075.9082267615049</v>
      </c>
      <c r="C157" s="18">
        <f t="shared" si="10"/>
        <v>1267.8352021784128</v>
      </c>
      <c r="D157" s="18">
        <f t="shared" si="11"/>
        <v>31.449507975337887</v>
      </c>
      <c r="E157" s="17"/>
      <c r="F157" s="17" t="s">
        <v>228</v>
      </c>
      <c r="G157" s="17">
        <v>3195.2497250135161</v>
      </c>
      <c r="H157" s="17">
        <v>1195.9792758973724</v>
      </c>
      <c r="I157" s="17">
        <v>916.3</v>
      </c>
      <c r="J157" s="17">
        <v>94.706000000000003</v>
      </c>
      <c r="K157" s="17">
        <v>180682</v>
      </c>
    </row>
    <row r="158" spans="1:11" x14ac:dyDescent="0.25">
      <c r="A158" s="18">
        <f t="shared" si="8"/>
        <v>7386.5458569706825</v>
      </c>
      <c r="B158" s="18">
        <f t="shared" si="9"/>
        <v>6120.3056397353557</v>
      </c>
      <c r="C158" s="18">
        <f t="shared" si="10"/>
        <v>1266.2402172353272</v>
      </c>
      <c r="D158" s="18">
        <f t="shared" si="11"/>
        <v>31.600123629861027</v>
      </c>
      <c r="E158" s="17"/>
      <c r="F158" s="17" t="s">
        <v>229</v>
      </c>
      <c r="G158" s="17">
        <v>3229.9030918320259</v>
      </c>
      <c r="H158" s="17">
        <v>1205.7516987323354</v>
      </c>
      <c r="I158" s="17">
        <v>917.7</v>
      </c>
      <c r="J158" s="17">
        <v>95.424999999999997</v>
      </c>
      <c r="K158" s="17">
        <v>181186</v>
      </c>
    </row>
    <row r="159" spans="1:11" x14ac:dyDescent="0.25">
      <c r="A159" s="18">
        <f t="shared" si="8"/>
        <v>7463.6023143392022</v>
      </c>
      <c r="B159" s="18">
        <f t="shared" si="9"/>
        <v>6163.1903843178079</v>
      </c>
      <c r="C159" s="18">
        <f t="shared" si="10"/>
        <v>1300.411930021394</v>
      </c>
      <c r="D159" s="18">
        <f t="shared" si="11"/>
        <v>31.86589450411655</v>
      </c>
      <c r="E159" s="17"/>
      <c r="F159" s="17" t="s">
        <v>230</v>
      </c>
      <c r="G159" s="17">
        <v>3275.2338929676489</v>
      </c>
      <c r="H159" s="17">
        <v>1207.3037790697672</v>
      </c>
      <c r="I159" s="17">
        <v>945.8</v>
      </c>
      <c r="J159" s="17">
        <v>96.567999999999998</v>
      </c>
      <c r="K159" s="17">
        <v>181827</v>
      </c>
    </row>
    <row r="160" spans="1:11" x14ac:dyDescent="0.25">
      <c r="A160" s="18">
        <f t="shared" si="8"/>
        <v>7499.7046521604152</v>
      </c>
      <c r="B160" s="18">
        <f t="shared" si="9"/>
        <v>6201.1974350323489</v>
      </c>
      <c r="C160" s="18">
        <f t="shared" si="10"/>
        <v>1298.5072171280658</v>
      </c>
      <c r="D160" s="18">
        <f t="shared" si="11"/>
        <v>31.956850787522484</v>
      </c>
      <c r="E160" s="17"/>
      <c r="F160" s="17" t="s">
        <v>231</v>
      </c>
      <c r="G160" s="17">
        <v>3306.5131316066695</v>
      </c>
      <c r="H160" s="17">
        <v>1216.4914487674844</v>
      </c>
      <c r="I160" s="17">
        <v>947.1</v>
      </c>
      <c r="J160" s="17">
        <v>97.119</v>
      </c>
      <c r="K160" s="17">
        <v>182344</v>
      </c>
    </row>
    <row r="161" spans="1:11" x14ac:dyDescent="0.25">
      <c r="A161" s="18">
        <f t="shared" si="8"/>
        <v>7518.9640742962511</v>
      </c>
      <c r="B161" s="18">
        <f t="shared" si="9"/>
        <v>6222.9310480775885</v>
      </c>
      <c r="C161" s="18">
        <f t="shared" si="10"/>
        <v>1296.0330262186621</v>
      </c>
      <c r="D161" s="18">
        <f t="shared" si="11"/>
        <v>32.08475271345381</v>
      </c>
      <c r="E161" s="17"/>
      <c r="F161" s="17" t="s">
        <v>232</v>
      </c>
      <c r="G161" s="17">
        <v>3334.8297658382412</v>
      </c>
      <c r="H161" s="17">
        <v>1217.4932130724383</v>
      </c>
      <c r="I161" s="17">
        <v>948.1</v>
      </c>
      <c r="J161" s="17">
        <v>97.796999999999997</v>
      </c>
      <c r="K161" s="17">
        <v>182885</v>
      </c>
    </row>
    <row r="162" spans="1:11" x14ac:dyDescent="0.25">
      <c r="A162" s="18">
        <f t="shared" si="8"/>
        <v>7650.4658120372005</v>
      </c>
      <c r="B162" s="18">
        <f t="shared" si="9"/>
        <v>6256.6596574692803</v>
      </c>
      <c r="C162" s="18">
        <f t="shared" si="10"/>
        <v>1393.8061545679202</v>
      </c>
      <c r="D162" s="18">
        <f t="shared" si="11"/>
        <v>32.340448745574463</v>
      </c>
      <c r="E162" s="17"/>
      <c r="F162" s="17" t="s">
        <v>233</v>
      </c>
      <c r="G162" s="17">
        <v>3368.7464468447988</v>
      </c>
      <c r="H162" s="17">
        <v>1218.9117070366055</v>
      </c>
      <c r="I162" s="17">
        <v>1022</v>
      </c>
      <c r="J162" s="17">
        <v>98.805999999999997</v>
      </c>
      <c r="K162" s="17">
        <v>183311</v>
      </c>
    </row>
    <row r="163" spans="1:11" x14ac:dyDescent="0.25">
      <c r="A163" s="18">
        <f t="shared" si="8"/>
        <v>7623.8416029599293</v>
      </c>
      <c r="B163" s="18">
        <f t="shared" si="9"/>
        <v>6312.2466904902576</v>
      </c>
      <c r="C163" s="18">
        <f t="shared" si="10"/>
        <v>1311.5949124696717</v>
      </c>
      <c r="D163" s="18">
        <f t="shared" si="11"/>
        <v>32.279270163527762</v>
      </c>
      <c r="E163" s="17"/>
      <c r="F163" s="17" t="s">
        <v>234</v>
      </c>
      <c r="G163" s="17">
        <v>3409.3020809593104</v>
      </c>
      <c r="H163" s="17">
        <v>1232.0171635978897</v>
      </c>
      <c r="I163" s="17">
        <v>964.4</v>
      </c>
      <c r="J163" s="17">
        <v>98.894000000000005</v>
      </c>
      <c r="K163" s="17">
        <v>183822</v>
      </c>
    </row>
    <row r="164" spans="1:11" x14ac:dyDescent="0.25">
      <c r="A164" s="18">
        <f t="shared" si="8"/>
        <v>7691.9202935457533</v>
      </c>
      <c r="B164" s="18">
        <f t="shared" si="9"/>
        <v>6351.3551365697667</v>
      </c>
      <c r="C164" s="18">
        <f t="shared" si="10"/>
        <v>1340.5651569759866</v>
      </c>
      <c r="D164" s="18">
        <f t="shared" si="11"/>
        <v>32.66794042294498</v>
      </c>
      <c r="E164" s="17"/>
      <c r="F164" s="17" t="s">
        <v>235</v>
      </c>
      <c r="G164" s="17">
        <v>3438.7659707073853</v>
      </c>
      <c r="H164" s="17">
        <v>1241.7254673747</v>
      </c>
      <c r="I164" s="17">
        <v>987.9</v>
      </c>
      <c r="J164" s="17">
        <v>100.30800000000001</v>
      </c>
      <c r="K164" s="17">
        <v>184232</v>
      </c>
    </row>
    <row r="165" spans="1:11" x14ac:dyDescent="0.25">
      <c r="A165" s="18">
        <f t="shared" si="8"/>
        <v>7753.1138332621613</v>
      </c>
      <c r="B165" s="18">
        <f t="shared" si="9"/>
        <v>6407.6293668275466</v>
      </c>
      <c r="C165" s="18">
        <f t="shared" si="10"/>
        <v>1345.4844664346151</v>
      </c>
      <c r="D165" s="18">
        <f t="shared" si="11"/>
        <v>32.669044925268906</v>
      </c>
      <c r="E165" s="17"/>
      <c r="F165" s="17" t="s">
        <v>236</v>
      </c>
      <c r="G165" s="17">
        <v>3484.3229389149942</v>
      </c>
      <c r="H165" s="17">
        <v>1250.3769223037491</v>
      </c>
      <c r="I165" s="17">
        <v>994.2</v>
      </c>
      <c r="J165" s="17">
        <v>100.58199999999999</v>
      </c>
      <c r="K165" s="17">
        <v>184729</v>
      </c>
    </row>
    <row r="166" spans="1:11" x14ac:dyDescent="0.25">
      <c r="A166" s="18">
        <f t="shared" si="8"/>
        <v>7815.1816851721296</v>
      </c>
      <c r="B166" s="18">
        <f t="shared" si="9"/>
        <v>6454.66870398216</v>
      </c>
      <c r="C166" s="18">
        <f t="shared" si="10"/>
        <v>1360.5129811899694</v>
      </c>
      <c r="D166" s="18">
        <f t="shared" si="11"/>
        <v>32.962822909126267</v>
      </c>
      <c r="E166" s="17"/>
      <c r="F166" s="17" t="s">
        <v>237</v>
      </c>
      <c r="G166" s="17">
        <v>3516.0527205136873</v>
      </c>
      <c r="H166" s="17">
        <v>1263.3454493621266</v>
      </c>
      <c r="I166" s="17">
        <v>1007.4</v>
      </c>
      <c r="J166" s="17">
        <v>101.69799999999999</v>
      </c>
      <c r="K166" s="17">
        <v>185114</v>
      </c>
    </row>
    <row r="167" spans="1:11" x14ac:dyDescent="0.25">
      <c r="A167" s="18">
        <f t="shared" si="8"/>
        <v>7877.1748037487032</v>
      </c>
      <c r="B167" s="18">
        <f t="shared" si="9"/>
        <v>6468.5647759535686</v>
      </c>
      <c r="C167" s="18">
        <f t="shared" si="10"/>
        <v>1408.6100277951348</v>
      </c>
      <c r="D167" s="18">
        <f t="shared" si="11"/>
        <v>33.191915709637804</v>
      </c>
      <c r="E167" s="17"/>
      <c r="F167" s="17" t="s">
        <v>238</v>
      </c>
      <c r="G167" s="17">
        <v>3534.3475794882056</v>
      </c>
      <c r="H167" s="17">
        <v>1269.0533775802912</v>
      </c>
      <c r="I167" s="17">
        <v>1046</v>
      </c>
      <c r="J167" s="17">
        <v>102.69799999999999</v>
      </c>
      <c r="K167" s="17">
        <v>185644</v>
      </c>
    </row>
    <row r="168" spans="1:11" x14ac:dyDescent="0.25">
      <c r="A168" s="18">
        <f t="shared" si="8"/>
        <v>7865.1126207309808</v>
      </c>
      <c r="B168" s="18">
        <f t="shared" si="9"/>
        <v>6475.7757609709497</v>
      </c>
      <c r="C168" s="18">
        <f t="shared" si="10"/>
        <v>1389.3368597600308</v>
      </c>
      <c r="D168" s="18">
        <f t="shared" si="11"/>
        <v>33.256354018836277</v>
      </c>
      <c r="E168" s="17"/>
      <c r="F168" s="17" t="s">
        <v>239</v>
      </c>
      <c r="G168" s="17">
        <v>3547.6202268337379</v>
      </c>
      <c r="H168" s="17">
        <v>1270.9786138017018</v>
      </c>
      <c r="I168" s="17">
        <v>1033.8</v>
      </c>
      <c r="J168" s="17">
        <v>103.108</v>
      </c>
      <c r="K168" s="17">
        <v>186024</v>
      </c>
    </row>
    <row r="169" spans="1:11" x14ac:dyDescent="0.25">
      <c r="A169" s="18">
        <f t="shared" si="8"/>
        <v>7883.4621503892367</v>
      </c>
      <c r="B169" s="18">
        <f t="shared" si="9"/>
        <v>6513.9003136534484</v>
      </c>
      <c r="C169" s="18">
        <f t="shared" si="10"/>
        <v>1369.5618367357883</v>
      </c>
      <c r="D169" s="18">
        <f t="shared" si="11"/>
        <v>33.249143353549655</v>
      </c>
      <c r="E169" s="17"/>
      <c r="F169" s="17" t="s">
        <v>240</v>
      </c>
      <c r="G169" s="17">
        <v>3575.0752716324128</v>
      </c>
      <c r="H169" s="17">
        <v>1283.8514171317308</v>
      </c>
      <c r="I169" s="17">
        <v>1021.6</v>
      </c>
      <c r="J169" s="17">
        <v>103.34</v>
      </c>
      <c r="K169" s="17">
        <v>186483</v>
      </c>
    </row>
    <row r="170" spans="1:11" x14ac:dyDescent="0.25">
      <c r="A170" s="18">
        <f t="shared" si="8"/>
        <v>7921.8837578464718</v>
      </c>
      <c r="B170" s="18">
        <f t="shared" si="9"/>
        <v>6569.2126638832569</v>
      </c>
      <c r="C170" s="18">
        <f t="shared" si="10"/>
        <v>1352.6710939632153</v>
      </c>
      <c r="D170" s="18">
        <f t="shared" si="11"/>
        <v>33.184603282478285</v>
      </c>
      <c r="E170" s="17"/>
      <c r="F170" s="17" t="s">
        <v>241</v>
      </c>
      <c r="G170" s="17">
        <v>3611.9973440005188</v>
      </c>
      <c r="H170" s="17">
        <v>1298.3840148495933</v>
      </c>
      <c r="I170" s="17">
        <v>1011.1</v>
      </c>
      <c r="J170" s="17">
        <v>103.354</v>
      </c>
      <c r="K170" s="17">
        <v>186871</v>
      </c>
    </row>
    <row r="171" spans="1:11" x14ac:dyDescent="0.25">
      <c r="A171" s="18">
        <f t="shared" si="8"/>
        <v>7889.1860492775522</v>
      </c>
      <c r="B171" s="18">
        <f t="shared" si="9"/>
        <v>6534.3166931290916</v>
      </c>
      <c r="C171" s="18">
        <f t="shared" si="10"/>
        <v>1354.8693561484611</v>
      </c>
      <c r="D171" s="18">
        <f t="shared" si="11"/>
        <v>32.991035650406289</v>
      </c>
      <c r="E171" s="17"/>
      <c r="F171" s="17" t="s">
        <v>242</v>
      </c>
      <c r="G171" s="17">
        <v>3627.7597480455943</v>
      </c>
      <c r="H171" s="17">
        <v>1296.8410963645322</v>
      </c>
      <c r="I171" s="17">
        <v>1021.1</v>
      </c>
      <c r="J171" s="17">
        <v>103.599</v>
      </c>
      <c r="K171" s="17">
        <v>188413</v>
      </c>
    </row>
    <row r="172" spans="1:11" x14ac:dyDescent="0.25">
      <c r="A172" s="18">
        <f t="shared" si="8"/>
        <v>7936.132074289977</v>
      </c>
      <c r="B172" s="18">
        <f t="shared" si="9"/>
        <v>6583.4850497426251</v>
      </c>
      <c r="C172" s="18">
        <f t="shared" si="10"/>
        <v>1352.6470245473517</v>
      </c>
      <c r="D172" s="18">
        <f t="shared" si="11"/>
        <v>32.756253376982485</v>
      </c>
      <c r="E172" s="17"/>
      <c r="F172" s="17" t="s">
        <v>243</v>
      </c>
      <c r="G172" s="17">
        <v>3672.9230963028281</v>
      </c>
      <c r="H172" s="17">
        <v>1298.345466578425</v>
      </c>
      <c r="I172" s="17">
        <v>1021.4</v>
      </c>
      <c r="J172" s="17">
        <v>103.06100000000001</v>
      </c>
      <c r="K172" s="17">
        <v>188778</v>
      </c>
    </row>
    <row r="173" spans="1:11" x14ac:dyDescent="0.25">
      <c r="A173" s="18">
        <f t="shared" si="8"/>
        <v>7927.0066695892019</v>
      </c>
      <c r="B173" s="18">
        <f t="shared" si="9"/>
        <v>6609.1376715555007</v>
      </c>
      <c r="C173" s="18">
        <f t="shared" si="10"/>
        <v>1317.8689980337017</v>
      </c>
      <c r="D173" s="18">
        <f t="shared" si="11"/>
        <v>32.46643550330888</v>
      </c>
      <c r="E173" s="17"/>
      <c r="F173" s="17" t="s">
        <v>244</v>
      </c>
      <c r="G173" s="17">
        <v>3701.0814595814204</v>
      </c>
      <c r="H173" s="17">
        <v>1300.3966916435479</v>
      </c>
      <c r="I173" s="17">
        <v>997.3</v>
      </c>
      <c r="J173" s="17">
        <v>102.371</v>
      </c>
      <c r="K173" s="17">
        <v>189188</v>
      </c>
    </row>
    <row r="174" spans="1:11" x14ac:dyDescent="0.25">
      <c r="A174" s="18">
        <f t="shared" si="8"/>
        <v>7791.5435367527825</v>
      </c>
      <c r="B174" s="18">
        <f t="shared" si="9"/>
        <v>6560.4539790067493</v>
      </c>
      <c r="C174" s="18">
        <f t="shared" si="10"/>
        <v>1231.0895577460335</v>
      </c>
      <c r="D174" s="18">
        <f t="shared" si="11"/>
        <v>32.21738442886511</v>
      </c>
      <c r="E174" s="17"/>
      <c r="F174" s="17" t="s">
        <v>245</v>
      </c>
      <c r="G174" s="17">
        <v>3690.9309346312612</v>
      </c>
      <c r="H174" s="17">
        <v>1287.4039627982208</v>
      </c>
      <c r="I174" s="17">
        <v>934.2</v>
      </c>
      <c r="J174" s="17">
        <v>101.866</v>
      </c>
      <c r="K174" s="17">
        <v>189710</v>
      </c>
    </row>
    <row r="175" spans="1:11" x14ac:dyDescent="0.25">
      <c r="A175" s="18">
        <f t="shared" si="8"/>
        <v>7727.0631747069992</v>
      </c>
      <c r="B175" s="18">
        <f t="shared" si="9"/>
        <v>6548.8634197599276</v>
      </c>
      <c r="C175" s="18">
        <f t="shared" si="10"/>
        <v>1178.1997549470718</v>
      </c>
      <c r="D175" s="18">
        <f t="shared" si="11"/>
        <v>31.802085579213621</v>
      </c>
      <c r="E175" s="17"/>
      <c r="F175" s="17" t="s">
        <v>246</v>
      </c>
      <c r="G175" s="17">
        <v>3693.5619047619048</v>
      </c>
      <c r="H175" s="17">
        <v>1287.8441532053237</v>
      </c>
      <c r="I175" s="17">
        <v>896.2</v>
      </c>
      <c r="J175" s="17">
        <v>100.79300000000001</v>
      </c>
      <c r="K175" s="17">
        <v>190163</v>
      </c>
    </row>
    <row r="176" spans="1:11" x14ac:dyDescent="0.25">
      <c r="A176" s="18">
        <f t="shared" si="8"/>
        <v>7759.73322629833</v>
      </c>
      <c r="B176" s="18">
        <f t="shared" si="9"/>
        <v>6589.6276714134638</v>
      </c>
      <c r="C176" s="18">
        <f t="shared" si="10"/>
        <v>1170.105554884866</v>
      </c>
      <c r="D176" s="18">
        <f t="shared" si="11"/>
        <v>31.546476167481117</v>
      </c>
      <c r="E176" s="17"/>
      <c r="F176" s="17" t="s">
        <v>247</v>
      </c>
      <c r="G176" s="17">
        <v>3726.2604438938165</v>
      </c>
      <c r="H176" s="17">
        <v>1295.4839364048989</v>
      </c>
      <c r="I176" s="17">
        <v>891.7</v>
      </c>
      <c r="J176" s="17">
        <v>100.169</v>
      </c>
      <c r="K176" s="17">
        <v>190517</v>
      </c>
    </row>
    <row r="177" spans="1:11" x14ac:dyDescent="0.25">
      <c r="A177" s="18">
        <f t="shared" si="8"/>
        <v>7786.3328947082955</v>
      </c>
      <c r="B177" s="18">
        <f t="shared" si="9"/>
        <v>6589.7904167302286</v>
      </c>
      <c r="C177" s="18">
        <f t="shared" si="10"/>
        <v>1196.5424779780669</v>
      </c>
      <c r="D177" s="18">
        <f t="shared" si="11"/>
        <v>31.437579210876372</v>
      </c>
      <c r="E177" s="17"/>
      <c r="F177" s="17" t="s">
        <v>248</v>
      </c>
      <c r="G177" s="17">
        <v>3735.5806586575814</v>
      </c>
      <c r="H177" s="17">
        <v>1297.5958249943001</v>
      </c>
      <c r="I177" s="17">
        <v>913.9</v>
      </c>
      <c r="J177" s="17">
        <v>100.048</v>
      </c>
      <c r="K177" s="17">
        <v>190946</v>
      </c>
    </row>
    <row r="178" spans="1:11" x14ac:dyDescent="0.25">
      <c r="A178" s="18">
        <f t="shared" si="8"/>
        <v>7823.7089355261951</v>
      </c>
      <c r="B178" s="18">
        <f t="shared" si="9"/>
        <v>6584.9166829060496</v>
      </c>
      <c r="C178" s="18">
        <f t="shared" si="10"/>
        <v>1238.7922526201455</v>
      </c>
      <c r="D178" s="18">
        <f t="shared" si="11"/>
        <v>31.308271147850881</v>
      </c>
      <c r="E178" s="17"/>
      <c r="F178" s="17" t="s">
        <v>249</v>
      </c>
      <c r="G178" s="17">
        <v>3757.5434859779907</v>
      </c>
      <c r="H178" s="17">
        <v>1286.4236741278485</v>
      </c>
      <c r="I178" s="17">
        <v>948.9</v>
      </c>
      <c r="J178" s="17">
        <v>99.924000000000007</v>
      </c>
      <c r="K178" s="17">
        <v>191497</v>
      </c>
    </row>
    <row r="179" spans="1:11" x14ac:dyDescent="0.25">
      <c r="A179" s="18">
        <f t="shared" si="8"/>
        <v>7871.041638232894</v>
      </c>
      <c r="B179" s="18">
        <f t="shared" si="9"/>
        <v>6662.6729229744715</v>
      </c>
      <c r="C179" s="18">
        <f t="shared" si="10"/>
        <v>1208.3687152584225</v>
      </c>
      <c r="D179" s="18">
        <f t="shared" si="11"/>
        <v>31.082296187087465</v>
      </c>
      <c r="E179" s="17"/>
      <c r="F179" s="17" t="s">
        <v>250</v>
      </c>
      <c r="G179" s="17">
        <v>3810.1016007601784</v>
      </c>
      <c r="H179" s="17">
        <v>1305.5786215746962</v>
      </c>
      <c r="I179" s="17">
        <v>927.8</v>
      </c>
      <c r="J179" s="17">
        <v>99.438999999999993</v>
      </c>
      <c r="K179" s="17">
        <v>191953</v>
      </c>
    </row>
    <row r="180" spans="1:11" x14ac:dyDescent="0.25">
      <c r="A180" s="18">
        <f t="shared" si="8"/>
        <v>7972.8082634230668</v>
      </c>
      <c r="B180" s="18">
        <f t="shared" si="9"/>
        <v>6687.5477541536993</v>
      </c>
      <c r="C180" s="18">
        <f t="shared" si="10"/>
        <v>1285.2605092693677</v>
      </c>
      <c r="D180" s="18">
        <f t="shared" si="11"/>
        <v>31.141957016750368</v>
      </c>
      <c r="E180" s="17"/>
      <c r="F180" s="17" t="s">
        <v>251</v>
      </c>
      <c r="G180" s="17">
        <v>3834.4905561917467</v>
      </c>
      <c r="H180" s="17">
        <v>1311.0156866181756</v>
      </c>
      <c r="I180" s="17">
        <v>988.9</v>
      </c>
      <c r="J180" s="17">
        <v>99.837999999999994</v>
      </c>
      <c r="K180" s="17">
        <v>192354</v>
      </c>
    </row>
    <row r="181" spans="1:11" x14ac:dyDescent="0.25">
      <c r="A181" s="18">
        <f t="shared" si="8"/>
        <v>8032.0502252544438</v>
      </c>
      <c r="B181" s="18">
        <f t="shared" si="9"/>
        <v>6736.7114223959079</v>
      </c>
      <c r="C181" s="18">
        <f t="shared" si="10"/>
        <v>1295.3388028585357</v>
      </c>
      <c r="D181" s="18">
        <f t="shared" si="11"/>
        <v>31.123603663406389</v>
      </c>
      <c r="E181" s="17"/>
      <c r="F181" s="17" t="s">
        <v>252</v>
      </c>
      <c r="G181" s="17">
        <v>3877.1457760766652</v>
      </c>
      <c r="H181" s="17">
        <v>1318.9066908629882</v>
      </c>
      <c r="I181" s="17">
        <v>999.1</v>
      </c>
      <c r="J181" s="17">
        <v>100.024</v>
      </c>
      <c r="K181" s="17">
        <v>192826</v>
      </c>
    </row>
    <row r="182" spans="1:11" x14ac:dyDescent="0.25">
      <c r="A182" s="18">
        <f t="shared" si="8"/>
        <v>8122.6838803849823</v>
      </c>
      <c r="B182" s="18">
        <f t="shared" si="9"/>
        <v>6790.501624204835</v>
      </c>
      <c r="C182" s="18">
        <f t="shared" si="10"/>
        <v>1332.1822561801471</v>
      </c>
      <c r="D182" s="18">
        <f t="shared" si="11"/>
        <v>31.234168381220211</v>
      </c>
      <c r="E182" s="17"/>
      <c r="F182" s="17" t="s">
        <v>253</v>
      </c>
      <c r="G182" s="17">
        <v>3922.1954247713102</v>
      </c>
      <c r="H182" s="17">
        <v>1332.0774359864163</v>
      </c>
      <c r="I182" s="17">
        <v>1030.8</v>
      </c>
      <c r="J182" s="17">
        <v>100.7</v>
      </c>
      <c r="K182" s="17">
        <v>193442</v>
      </c>
    </row>
    <row r="183" spans="1:11" x14ac:dyDescent="0.25">
      <c r="A183" s="18">
        <f t="shared" si="8"/>
        <v>8154.7727296330013</v>
      </c>
      <c r="B183" s="18">
        <f t="shared" si="9"/>
        <v>6794.9702941043925</v>
      </c>
      <c r="C183" s="18">
        <f t="shared" si="10"/>
        <v>1359.8024355286088</v>
      </c>
      <c r="D183" s="18">
        <f t="shared" si="11"/>
        <v>31.419865746898878</v>
      </c>
      <c r="E183" s="17"/>
      <c r="F183" s="17" t="s">
        <v>254</v>
      </c>
      <c r="G183" s="17">
        <v>3938.4401627606935</v>
      </c>
      <c r="H183" s="17">
        <v>1333.4239499796111</v>
      </c>
      <c r="I183" s="17">
        <v>1055</v>
      </c>
      <c r="J183" s="17">
        <v>101.571</v>
      </c>
      <c r="K183" s="17">
        <v>193962</v>
      </c>
    </row>
    <row r="184" spans="1:11" x14ac:dyDescent="0.25">
      <c r="A184" s="18">
        <f t="shared" si="8"/>
        <v>8190.6291151662626</v>
      </c>
      <c r="B184" s="18">
        <f t="shared" si="9"/>
        <v>6823.202495550835</v>
      </c>
      <c r="C184" s="18">
        <f t="shared" si="10"/>
        <v>1367.4266196154281</v>
      </c>
      <c r="D184" s="18">
        <f t="shared" si="11"/>
        <v>31.71977077953477</v>
      </c>
      <c r="E184" s="17"/>
      <c r="F184" s="17" t="s">
        <v>255</v>
      </c>
      <c r="G184" s="17">
        <v>3961.6195698017718</v>
      </c>
      <c r="H184" s="17">
        <v>1344.0481051185925</v>
      </c>
      <c r="I184" s="17">
        <v>1063.3</v>
      </c>
      <c r="J184" s="17">
        <v>102.771</v>
      </c>
      <c r="K184" s="17">
        <v>194398</v>
      </c>
    </row>
    <row r="185" spans="1:11" x14ac:dyDescent="0.25">
      <c r="A185" s="18">
        <f t="shared" si="8"/>
        <v>8243.1180853341721</v>
      </c>
      <c r="B185" s="18">
        <f t="shared" si="9"/>
        <v>6880.113805821441</v>
      </c>
      <c r="C185" s="18">
        <f t="shared" si="10"/>
        <v>1363.0042795127306</v>
      </c>
      <c r="D185" s="18">
        <f t="shared" si="11"/>
        <v>31.788158988516127</v>
      </c>
      <c r="E185" s="17"/>
      <c r="F185" s="17" t="s">
        <v>256</v>
      </c>
      <c r="G185" s="17">
        <v>4005.8961605096961</v>
      </c>
      <c r="H185" s="17">
        <v>1357.3451943146804</v>
      </c>
      <c r="I185" s="17">
        <v>1062.5</v>
      </c>
      <c r="J185" s="17">
        <v>103.249</v>
      </c>
      <c r="K185" s="17">
        <v>194882</v>
      </c>
    </row>
    <row r="186" spans="1:11" x14ac:dyDescent="0.25">
      <c r="A186" s="18">
        <f t="shared" si="8"/>
        <v>8337.6427923414885</v>
      </c>
      <c r="B186" s="18">
        <f t="shared" si="9"/>
        <v>6906.7981514213279</v>
      </c>
      <c r="C186" s="18">
        <f t="shared" si="10"/>
        <v>1430.8446409201611</v>
      </c>
      <c r="D186" s="18">
        <f t="shared" si="11"/>
        <v>31.956468348989993</v>
      </c>
      <c r="E186" s="17"/>
      <c r="F186" s="17" t="s">
        <v>257</v>
      </c>
      <c r="G186" s="17">
        <v>4032.7399563652534</v>
      </c>
      <c r="H186" s="17">
        <v>1366.829075260307</v>
      </c>
      <c r="I186" s="17">
        <v>1118.5999999999999</v>
      </c>
      <c r="J186" s="17">
        <v>104.095</v>
      </c>
      <c r="K186" s="17">
        <v>195444</v>
      </c>
    </row>
    <row r="187" spans="1:11" x14ac:dyDescent="0.25">
      <c r="A187" s="18">
        <f t="shared" si="8"/>
        <v>8440.6860428672535</v>
      </c>
      <c r="B187" s="18">
        <f t="shared" si="9"/>
        <v>6952.063771200068</v>
      </c>
      <c r="C187" s="18">
        <f t="shared" si="10"/>
        <v>1488.6222716671855</v>
      </c>
      <c r="D187" s="18">
        <f t="shared" si="11"/>
        <v>32.000530739514069</v>
      </c>
      <c r="E187" s="17"/>
      <c r="F187" s="17" t="s">
        <v>258</v>
      </c>
      <c r="G187" s="17">
        <v>4064.1216738434359</v>
      </c>
      <c r="H187" s="17">
        <v>1384.989334788432</v>
      </c>
      <c r="I187" s="17">
        <v>1166.8</v>
      </c>
      <c r="J187" s="17">
        <v>104.51</v>
      </c>
      <c r="K187" s="17">
        <v>195953</v>
      </c>
    </row>
    <row r="188" spans="1:11" x14ac:dyDescent="0.25">
      <c r="A188" s="18">
        <f t="shared" si="8"/>
        <v>8557.6224172768307</v>
      </c>
      <c r="B188" s="18">
        <f t="shared" si="9"/>
        <v>6985.4066739850705</v>
      </c>
      <c r="C188" s="18">
        <f t="shared" si="10"/>
        <v>1572.2157432917606</v>
      </c>
      <c r="D188" s="18">
        <f t="shared" si="11"/>
        <v>32.474549686040646</v>
      </c>
      <c r="E188" s="17"/>
      <c r="F188" s="17" t="s">
        <v>259</v>
      </c>
      <c r="G188" s="17">
        <v>4090.7283224311241</v>
      </c>
      <c r="H188" s="17">
        <v>1395.973320463798</v>
      </c>
      <c r="I188" s="17">
        <v>1234.9000000000001</v>
      </c>
      <c r="J188" s="17">
        <v>106.28</v>
      </c>
      <c r="K188" s="17">
        <v>196363</v>
      </c>
    </row>
    <row r="189" spans="1:11" x14ac:dyDescent="0.25">
      <c r="A189" s="18">
        <f t="shared" si="8"/>
        <v>8561.0130812796106</v>
      </c>
      <c r="B189" s="18">
        <f t="shared" si="9"/>
        <v>7020.9514127757575</v>
      </c>
      <c r="C189" s="18">
        <f t="shared" si="10"/>
        <v>1540.0616685038531</v>
      </c>
      <c r="D189" s="18">
        <f t="shared" si="11"/>
        <v>32.779502080169053</v>
      </c>
      <c r="E189" s="17"/>
      <c r="F189" s="17" t="s">
        <v>260</v>
      </c>
      <c r="G189" s="17">
        <v>4120.537354874712</v>
      </c>
      <c r="H189" s="17">
        <v>1408.0125417957793</v>
      </c>
      <c r="I189" s="17">
        <v>1212.7</v>
      </c>
      <c r="J189" s="17">
        <v>107.54900000000001</v>
      </c>
      <c r="K189" s="17">
        <v>196859</v>
      </c>
    </row>
    <row r="190" spans="1:11" x14ac:dyDescent="0.25">
      <c r="A190" s="18">
        <f t="shared" si="8"/>
        <v>8650.2740393883978</v>
      </c>
      <c r="B190" s="18">
        <f t="shared" si="9"/>
        <v>7043.1221374484703</v>
      </c>
      <c r="C190" s="18">
        <f t="shared" si="10"/>
        <v>1607.1519019399282</v>
      </c>
      <c r="D190" s="18">
        <f t="shared" si="11"/>
        <v>32.881325026591703</v>
      </c>
      <c r="E190" s="17"/>
      <c r="F190" s="17" t="s">
        <v>261</v>
      </c>
      <c r="G190" s="17">
        <v>4139.1337262748075</v>
      </c>
      <c r="H190" s="17">
        <v>1422.9606881109983</v>
      </c>
      <c r="I190" s="17">
        <v>1269.2</v>
      </c>
      <c r="J190" s="17">
        <v>108.196</v>
      </c>
      <c r="K190" s="17">
        <v>197430</v>
      </c>
    </row>
    <row r="191" spans="1:11" x14ac:dyDescent="0.25">
      <c r="A191" s="18">
        <f t="shared" si="8"/>
        <v>8683.982045027451</v>
      </c>
      <c r="B191" s="18">
        <f t="shared" si="9"/>
        <v>7063.1469628795194</v>
      </c>
      <c r="C191" s="18">
        <f t="shared" si="10"/>
        <v>1620.8350821479321</v>
      </c>
      <c r="D191" s="18">
        <f t="shared" si="11"/>
        <v>33.050927166718076</v>
      </c>
      <c r="E191" s="17"/>
      <c r="F191" s="17" t="s">
        <v>262</v>
      </c>
      <c r="G191" s="17">
        <v>4158.8647155082226</v>
      </c>
      <c r="H191" s="17">
        <v>1428.1692898930312</v>
      </c>
      <c r="I191" s="17">
        <v>1282.0999999999999</v>
      </c>
      <c r="J191" s="17">
        <v>108.932</v>
      </c>
      <c r="K191" s="17">
        <v>197753</v>
      </c>
    </row>
    <row r="192" spans="1:11" x14ac:dyDescent="0.25">
      <c r="A192" s="18">
        <f t="shared" si="8"/>
        <v>8679.3463926403983</v>
      </c>
      <c r="B192" s="18">
        <f t="shared" si="9"/>
        <v>7105.2704494060481</v>
      </c>
      <c r="C192" s="18">
        <f t="shared" si="10"/>
        <v>1574.07594323435</v>
      </c>
      <c r="D192" s="18">
        <f t="shared" si="11"/>
        <v>33.003815329955387</v>
      </c>
      <c r="E192" s="17"/>
      <c r="F192" s="17" t="s">
        <v>263</v>
      </c>
      <c r="G192" s="17">
        <v>4196.4071856287419</v>
      </c>
      <c r="H192" s="17">
        <v>1435.1733304068966</v>
      </c>
      <c r="I192" s="17">
        <v>1247.5999999999999</v>
      </c>
      <c r="J192" s="17">
        <v>108.994</v>
      </c>
      <c r="K192" s="17">
        <v>198148</v>
      </c>
    </row>
    <row r="193" spans="1:11" x14ac:dyDescent="0.25">
      <c r="A193" s="18">
        <f t="shared" si="8"/>
        <v>8687.9645594368631</v>
      </c>
      <c r="B193" s="18">
        <f t="shared" si="9"/>
        <v>7132.6943129801502</v>
      </c>
      <c r="C193" s="18">
        <f t="shared" si="10"/>
        <v>1555.2702464567126</v>
      </c>
      <c r="D193" s="18">
        <f t="shared" si="11"/>
        <v>33.26697379352013</v>
      </c>
      <c r="E193" s="17"/>
      <c r="F193" s="17" t="s">
        <v>264</v>
      </c>
      <c r="G193" s="17">
        <v>4226.3706915927387</v>
      </c>
      <c r="H193" s="17">
        <v>1440.2696322974716</v>
      </c>
      <c r="I193" s="17">
        <v>1235.5999999999999</v>
      </c>
      <c r="J193" s="17">
        <v>110.122</v>
      </c>
      <c r="K193" s="17">
        <v>198615</v>
      </c>
    </row>
    <row r="194" spans="1:11" x14ac:dyDescent="0.25">
      <c r="A194" s="18">
        <f t="shared" si="8"/>
        <v>8745.7457993887892</v>
      </c>
      <c r="B194" s="18">
        <f t="shared" si="9"/>
        <v>7151.3042555516877</v>
      </c>
      <c r="C194" s="18">
        <f t="shared" si="10"/>
        <v>1594.441543837102</v>
      </c>
      <c r="D194" s="18">
        <f t="shared" si="11"/>
        <v>33.203140688381062</v>
      </c>
      <c r="E194" s="17"/>
      <c r="F194" s="17" t="s">
        <v>265</v>
      </c>
      <c r="G194" s="17">
        <v>4250.216700375614</v>
      </c>
      <c r="H194" s="17">
        <v>1447.7136887117936</v>
      </c>
      <c r="I194" s="17">
        <v>1270.4000000000001</v>
      </c>
      <c r="J194" s="17">
        <v>110.23</v>
      </c>
      <c r="K194" s="17">
        <v>199192</v>
      </c>
    </row>
    <row r="195" spans="1:11" x14ac:dyDescent="0.25">
      <c r="A195" s="18">
        <f t="shared" si="8"/>
        <v>8811.0121951772144</v>
      </c>
      <c r="B195" s="18">
        <f t="shared" si="9"/>
        <v>7199.1875560876806</v>
      </c>
      <c r="C195" s="18">
        <f t="shared" si="10"/>
        <v>1611.8246390895338</v>
      </c>
      <c r="D195" s="18">
        <f t="shared" si="11"/>
        <v>33.077030966669007</v>
      </c>
      <c r="E195" s="17"/>
      <c r="F195" s="17" t="s">
        <v>266</v>
      </c>
      <c r="G195" s="17">
        <v>4291.7978394053798</v>
      </c>
      <c r="H195" s="17">
        <v>1457.0125948826521</v>
      </c>
      <c r="I195" s="17">
        <v>1287.0999999999999</v>
      </c>
      <c r="J195" s="17">
        <v>110.05500000000001</v>
      </c>
      <c r="K195" s="17">
        <v>199634</v>
      </c>
    </row>
    <row r="196" spans="1:11" x14ac:dyDescent="0.25">
      <c r="A196" s="18">
        <f t="shared" ref="A196:A251" si="12">B196+C196</f>
        <v>8932.7993079791049</v>
      </c>
      <c r="B196" s="18">
        <f t="shared" ref="B196:B251" si="13">((G196+H196)*(1000000/K196))/4</f>
        <v>7241.4034628808795</v>
      </c>
      <c r="C196" s="18">
        <f t="shared" ref="C196:C251" si="14">(I196*(1000000/K196))/4</f>
        <v>1691.3958450982252</v>
      </c>
      <c r="D196" s="18">
        <f t="shared" ref="D196:D251" si="15">J196*60000/K196</f>
        <v>33.272997136446094</v>
      </c>
      <c r="E196" s="17"/>
      <c r="F196" s="17" t="s">
        <v>267</v>
      </c>
      <c r="G196" s="17">
        <v>4320.4179251519899</v>
      </c>
      <c r="H196" s="17">
        <v>1475.6303721517179</v>
      </c>
      <c r="I196" s="17">
        <v>1353.8</v>
      </c>
      <c r="J196" s="17">
        <v>110.96599999999999</v>
      </c>
      <c r="K196" s="17">
        <v>200101</v>
      </c>
    </row>
    <row r="197" spans="1:11" x14ac:dyDescent="0.25">
      <c r="A197" s="18">
        <f t="shared" si="12"/>
        <v>9035.6828446228283</v>
      </c>
      <c r="B197" s="18">
        <f t="shared" si="13"/>
        <v>7263.7369312751089</v>
      </c>
      <c r="C197" s="18">
        <f t="shared" si="14"/>
        <v>1771.9459133477203</v>
      </c>
      <c r="D197" s="18">
        <f t="shared" si="15"/>
        <v>33.442716094915795</v>
      </c>
      <c r="E197" s="17"/>
      <c r="F197" s="17" t="s">
        <v>268</v>
      </c>
      <c r="G197" s="17">
        <v>4343.4382392265761</v>
      </c>
      <c r="H197" s="17">
        <v>1486.1755272853002</v>
      </c>
      <c r="I197" s="17">
        <v>1422.1</v>
      </c>
      <c r="J197" s="17">
        <v>111.833</v>
      </c>
      <c r="K197" s="17">
        <v>200641</v>
      </c>
    </row>
    <row r="198" spans="1:11" x14ac:dyDescent="0.25">
      <c r="A198" s="18">
        <f t="shared" si="12"/>
        <v>9049.267664455565</v>
      </c>
      <c r="B198" s="18">
        <f t="shared" si="13"/>
        <v>7287.7298526278491</v>
      </c>
      <c r="C198" s="18">
        <f t="shared" si="14"/>
        <v>1761.5378118277165</v>
      </c>
      <c r="D198" s="18">
        <f t="shared" si="15"/>
        <v>33.74908706085764</v>
      </c>
      <c r="E198" s="17"/>
      <c r="F198" s="17" t="s">
        <v>269</v>
      </c>
      <c r="G198" s="17">
        <v>4369.0236377081374</v>
      </c>
      <c r="H198" s="17">
        <v>1498.2693648037234</v>
      </c>
      <c r="I198" s="17">
        <v>1418.2</v>
      </c>
      <c r="J198" s="17">
        <v>113.21299999999999</v>
      </c>
      <c r="K198" s="17">
        <v>201273</v>
      </c>
    </row>
    <row r="199" spans="1:11" x14ac:dyDescent="0.25">
      <c r="A199" s="18">
        <f t="shared" si="12"/>
        <v>9100.1224305221986</v>
      </c>
      <c r="B199" s="18">
        <f t="shared" si="13"/>
        <v>7306.4896846438578</v>
      </c>
      <c r="C199" s="18">
        <f t="shared" si="14"/>
        <v>1793.6327458783398</v>
      </c>
      <c r="D199" s="18">
        <f t="shared" si="15"/>
        <v>33.958128383221691</v>
      </c>
      <c r="E199" s="17"/>
      <c r="F199" s="17" t="s">
        <v>270</v>
      </c>
      <c r="G199" s="17">
        <v>4404.5660482421727</v>
      </c>
      <c r="H199" s="17">
        <v>1507.4070151905587</v>
      </c>
      <c r="I199" s="17">
        <v>1451.3</v>
      </c>
      <c r="J199" s="17">
        <v>114.48699999999999</v>
      </c>
      <c r="K199" s="17">
        <v>202285</v>
      </c>
    </row>
    <row r="200" spans="1:11" x14ac:dyDescent="0.25">
      <c r="A200" s="18">
        <f t="shared" si="12"/>
        <v>9234.7807338636994</v>
      </c>
      <c r="B200" s="18">
        <f t="shared" si="13"/>
        <v>7330.2443848500134</v>
      </c>
      <c r="C200" s="18">
        <f t="shared" si="14"/>
        <v>1904.536349013687</v>
      </c>
      <c r="D200" s="18">
        <f t="shared" si="15"/>
        <v>34.080641818881553</v>
      </c>
      <c r="E200" s="17"/>
      <c r="F200" s="17" t="s">
        <v>271</v>
      </c>
      <c r="G200" s="17">
        <v>4434.3794758398872</v>
      </c>
      <c r="H200" s="17">
        <v>1508.2203259804792</v>
      </c>
      <c r="I200" s="17">
        <v>1544</v>
      </c>
      <c r="J200" s="17">
        <v>115.121</v>
      </c>
      <c r="K200" s="17">
        <v>202674</v>
      </c>
    </row>
    <row r="201" spans="1:11" x14ac:dyDescent="0.25">
      <c r="A201" s="18">
        <f t="shared" si="12"/>
        <v>9341.0394121598692</v>
      </c>
      <c r="B201" s="18">
        <f t="shared" si="13"/>
        <v>7407.3989408211619</v>
      </c>
      <c r="C201" s="18">
        <f t="shared" si="14"/>
        <v>1933.6404713387083</v>
      </c>
      <c r="D201" s="18">
        <f t="shared" si="15"/>
        <v>34.18888987330557</v>
      </c>
      <c r="E201" s="17"/>
      <c r="F201" s="17" t="s">
        <v>272</v>
      </c>
      <c r="G201" s="17">
        <v>4487.1426608884613</v>
      </c>
      <c r="H201" s="17">
        <v>1532.5837919550274</v>
      </c>
      <c r="I201" s="17">
        <v>1571.4</v>
      </c>
      <c r="J201" s="17">
        <v>115.767</v>
      </c>
      <c r="K201" s="17">
        <v>203166</v>
      </c>
    </row>
    <row r="202" spans="1:11" x14ac:dyDescent="0.25">
      <c r="A202" s="18">
        <f t="shared" si="12"/>
        <v>9413.4981774142143</v>
      </c>
      <c r="B202" s="18">
        <f t="shared" si="13"/>
        <v>7454.7658998619108</v>
      </c>
      <c r="C202" s="18">
        <f t="shared" si="14"/>
        <v>1958.7322775523025</v>
      </c>
      <c r="D202" s="18">
        <f t="shared" si="15"/>
        <v>34.256773667963898</v>
      </c>
      <c r="E202" s="17"/>
      <c r="F202" s="17" t="s">
        <v>273</v>
      </c>
      <c r="G202" s="17">
        <v>4532.7972600699877</v>
      </c>
      <c r="H202" s="17">
        <v>1543.3438723986599</v>
      </c>
      <c r="I202" s="17">
        <v>1596.5</v>
      </c>
      <c r="J202" s="17">
        <v>116.34</v>
      </c>
      <c r="K202" s="17">
        <v>203767</v>
      </c>
    </row>
    <row r="203" spans="1:11" x14ac:dyDescent="0.25">
      <c r="A203" s="18">
        <f t="shared" si="12"/>
        <v>9560.7261555335281</v>
      </c>
      <c r="B203" s="18">
        <f t="shared" si="13"/>
        <v>7513.2374413863072</v>
      </c>
      <c r="C203" s="18">
        <f t="shared" si="14"/>
        <v>2047.4887141472207</v>
      </c>
      <c r="D203" s="18">
        <f t="shared" si="15"/>
        <v>34.370783105984195</v>
      </c>
      <c r="E203" s="17"/>
      <c r="F203" s="17" t="s">
        <v>274</v>
      </c>
      <c r="G203" s="17">
        <v>4583.1995851749425</v>
      </c>
      <c r="H203" s="17">
        <v>1554.7547690404833</v>
      </c>
      <c r="I203" s="17">
        <v>1672.7</v>
      </c>
      <c r="J203" s="17">
        <v>116.997</v>
      </c>
      <c r="K203" s="17">
        <v>204238</v>
      </c>
    </row>
    <row r="204" spans="1:11" x14ac:dyDescent="0.25">
      <c r="A204" s="18">
        <f t="shared" si="12"/>
        <v>9604.8972239378691</v>
      </c>
      <c r="B204" s="18">
        <f t="shared" si="13"/>
        <v>7586.7612308542621</v>
      </c>
      <c r="C204" s="18">
        <f t="shared" si="14"/>
        <v>2018.1359930836074</v>
      </c>
      <c r="D204" s="18">
        <f t="shared" si="15"/>
        <v>34.436602175537658</v>
      </c>
      <c r="E204" s="17"/>
      <c r="F204" s="17" t="s">
        <v>275</v>
      </c>
      <c r="G204" s="17">
        <v>4639.0259469278544</v>
      </c>
      <c r="H204" s="17">
        <v>1573.9549072882405</v>
      </c>
      <c r="I204" s="17">
        <v>1652.7</v>
      </c>
      <c r="J204" s="17">
        <v>117.504</v>
      </c>
      <c r="K204" s="17">
        <v>204731</v>
      </c>
    </row>
    <row r="205" spans="1:11" x14ac:dyDescent="0.25">
      <c r="A205" s="18">
        <f t="shared" si="12"/>
        <v>9720.1412750402906</v>
      </c>
      <c r="B205" s="18">
        <f t="shared" si="13"/>
        <v>7649.5756785088934</v>
      </c>
      <c r="C205" s="18">
        <f t="shared" si="14"/>
        <v>2070.5655965313977</v>
      </c>
      <c r="D205" s="18">
        <f t="shared" si="15"/>
        <v>34.402007112583426</v>
      </c>
      <c r="E205" s="17"/>
      <c r="F205" s="17" t="s">
        <v>276</v>
      </c>
      <c r="G205" s="17">
        <v>4695.4695835825814</v>
      </c>
      <c r="H205" s="17">
        <v>1585.4440145275</v>
      </c>
      <c r="I205" s="17">
        <v>1700.1</v>
      </c>
      <c r="J205" s="17">
        <v>117.69499999999999</v>
      </c>
      <c r="K205" s="17">
        <v>205270</v>
      </c>
    </row>
    <row r="206" spans="1:11" x14ac:dyDescent="0.25">
      <c r="A206" s="18">
        <f t="shared" si="12"/>
        <v>9821.8149054389469</v>
      </c>
      <c r="B206" s="18">
        <f t="shared" si="13"/>
        <v>7691.4869609559228</v>
      </c>
      <c r="C206" s="18">
        <f t="shared" si="14"/>
        <v>2130.327944483025</v>
      </c>
      <c r="D206" s="18">
        <f t="shared" si="15"/>
        <v>34.769399618296518</v>
      </c>
      <c r="E206" s="17"/>
      <c r="F206" s="17" t="s">
        <v>277</v>
      </c>
      <c r="G206" s="17">
        <v>4728.1355438502806</v>
      </c>
      <c r="H206" s="17">
        <v>1607.15767020205</v>
      </c>
      <c r="I206" s="17">
        <v>1754.7</v>
      </c>
      <c r="J206" s="17">
        <v>119.328</v>
      </c>
      <c r="K206" s="17">
        <v>205919</v>
      </c>
    </row>
    <row r="207" spans="1:11" x14ac:dyDescent="0.25">
      <c r="A207" s="18">
        <f t="shared" si="12"/>
        <v>9934.6710158638434</v>
      </c>
      <c r="B207" s="18">
        <f t="shared" si="13"/>
        <v>7745.7091884556221</v>
      </c>
      <c r="C207" s="18">
        <f t="shared" si="14"/>
        <v>2188.9618274082209</v>
      </c>
      <c r="D207" s="18">
        <f t="shared" si="15"/>
        <v>34.645001185183752</v>
      </c>
      <c r="E207" s="17"/>
      <c r="F207" s="17" t="s">
        <v>278</v>
      </c>
      <c r="G207" s="17">
        <v>4768.0144840072426</v>
      </c>
      <c r="H207" s="17">
        <v>1636.7265469061877</v>
      </c>
      <c r="I207" s="17">
        <v>1810</v>
      </c>
      <c r="J207" s="17">
        <v>119.363</v>
      </c>
      <c r="K207" s="17">
        <v>206719</v>
      </c>
    </row>
    <row r="208" spans="1:11" x14ac:dyDescent="0.25">
      <c r="A208" s="18">
        <f t="shared" si="12"/>
        <v>9985.791965880906</v>
      </c>
      <c r="B208" s="18">
        <f t="shared" si="13"/>
        <v>7809.8910606327827</v>
      </c>
      <c r="C208" s="18">
        <f t="shared" si="14"/>
        <v>2175.9009052481229</v>
      </c>
      <c r="D208" s="18">
        <f t="shared" si="15"/>
        <v>34.796849968152252</v>
      </c>
      <c r="E208" s="17"/>
      <c r="F208" s="17" t="s">
        <v>279</v>
      </c>
      <c r="G208" s="17">
        <v>4821.9240609722401</v>
      </c>
      <c r="H208" s="17">
        <v>1652.038274392941</v>
      </c>
      <c r="I208" s="17">
        <v>1803.7</v>
      </c>
      <c r="J208" s="17">
        <v>120.18600000000001</v>
      </c>
      <c r="K208" s="17">
        <v>207236</v>
      </c>
    </row>
    <row r="209" spans="1:11" x14ac:dyDescent="0.25">
      <c r="A209" s="18">
        <f t="shared" si="12"/>
        <v>10090.727123860213</v>
      </c>
      <c r="B209" s="18">
        <f t="shared" si="13"/>
        <v>7866.6524082299811</v>
      </c>
      <c r="C209" s="18">
        <f t="shared" si="14"/>
        <v>2224.0747156302327</v>
      </c>
      <c r="D209" s="18">
        <f t="shared" si="15"/>
        <v>34.930711934869215</v>
      </c>
      <c r="E209" s="17"/>
      <c r="F209" s="17" t="s">
        <v>280</v>
      </c>
      <c r="G209" s="17">
        <v>4879.8088410991631</v>
      </c>
      <c r="H209" s="17">
        <v>1659.833705691319</v>
      </c>
      <c r="I209" s="17">
        <v>1848.9</v>
      </c>
      <c r="J209" s="17">
        <v>120.99299999999999</v>
      </c>
      <c r="K209" s="17">
        <v>207828</v>
      </c>
    </row>
    <row r="210" spans="1:11" x14ac:dyDescent="0.25">
      <c r="A210" s="18">
        <f t="shared" si="12"/>
        <v>10250.354349737234</v>
      </c>
      <c r="B210" s="18">
        <f t="shared" si="13"/>
        <v>7954.4837032096993</v>
      </c>
      <c r="C210" s="18">
        <f t="shared" si="14"/>
        <v>2295.8706465275345</v>
      </c>
      <c r="D210" s="18">
        <f t="shared" si="15"/>
        <v>34.931193430639432</v>
      </c>
      <c r="E210" s="17"/>
      <c r="F210" s="17" t="s">
        <v>281</v>
      </c>
      <c r="G210" s="17">
        <v>4939.7089890574198</v>
      </c>
      <c r="H210" s="17">
        <v>1693.7895145276516</v>
      </c>
      <c r="I210" s="17">
        <v>1914.6</v>
      </c>
      <c r="J210" s="17">
        <v>121.376</v>
      </c>
      <c r="K210" s="17">
        <v>208483</v>
      </c>
    </row>
    <row r="211" spans="1:11" x14ac:dyDescent="0.25">
      <c r="A211" s="18">
        <f t="shared" si="12"/>
        <v>10147.790075570529</v>
      </c>
      <c r="B211" s="18">
        <f t="shared" si="13"/>
        <v>7915.3980411350713</v>
      </c>
      <c r="C211" s="18">
        <f t="shared" si="14"/>
        <v>2232.3920344354574</v>
      </c>
      <c r="D211" s="18">
        <f t="shared" si="15"/>
        <v>34.586916418334042</v>
      </c>
      <c r="E211" s="17"/>
      <c r="F211" s="17" t="s">
        <v>282</v>
      </c>
      <c r="G211" s="17">
        <v>5014.3431540830961</v>
      </c>
      <c r="H211" s="17">
        <v>1679.2340454223652</v>
      </c>
      <c r="I211" s="17">
        <v>1887.8</v>
      </c>
      <c r="J211" s="17">
        <v>121.867</v>
      </c>
      <c r="K211" s="17">
        <v>211410</v>
      </c>
    </row>
    <row r="212" spans="1:11" x14ac:dyDescent="0.25">
      <c r="A212" s="18">
        <f t="shared" si="12"/>
        <v>10381.149465630862</v>
      </c>
      <c r="B212" s="18">
        <f t="shared" si="13"/>
        <v>8001.0449462032666</v>
      </c>
      <c r="C212" s="18">
        <f t="shared" si="14"/>
        <v>2380.1045194275957</v>
      </c>
      <c r="D212" s="18">
        <f t="shared" si="15"/>
        <v>34.503296889886705</v>
      </c>
      <c r="E212" s="17"/>
      <c r="F212" s="17" t="s">
        <v>283</v>
      </c>
      <c r="G212" s="17">
        <v>5072.6436189517308</v>
      </c>
      <c r="H212" s="17">
        <v>1712.8185706647657</v>
      </c>
      <c r="I212" s="17">
        <v>2018.5</v>
      </c>
      <c r="J212" s="17">
        <v>121.922</v>
      </c>
      <c r="K212" s="17">
        <v>212018</v>
      </c>
    </row>
    <row r="213" spans="1:11" x14ac:dyDescent="0.25">
      <c r="A213" s="18">
        <f t="shared" si="12"/>
        <v>10381.13435394624</v>
      </c>
      <c r="B213" s="18">
        <f t="shared" si="13"/>
        <v>8045.4327971253324</v>
      </c>
      <c r="C213" s="18">
        <f t="shared" si="14"/>
        <v>2335.7015568209067</v>
      </c>
      <c r="D213" s="18">
        <f t="shared" si="15"/>
        <v>34.392153359319529</v>
      </c>
      <c r="E213" s="17"/>
      <c r="F213" s="17" t="s">
        <v>284</v>
      </c>
      <c r="G213" s="17">
        <v>5119.7378664466723</v>
      </c>
      <c r="H213" s="17">
        <v>1724.5761775302258</v>
      </c>
      <c r="I213" s="17">
        <v>1987</v>
      </c>
      <c r="J213" s="17">
        <v>121.907</v>
      </c>
      <c r="K213" s="17">
        <v>212677</v>
      </c>
    </row>
    <row r="214" spans="1:11" x14ac:dyDescent="0.25">
      <c r="A214" s="18">
        <f t="shared" si="12"/>
        <v>10419.21984770555</v>
      </c>
      <c r="B214" s="18">
        <f t="shared" si="13"/>
        <v>8090.5490105649014</v>
      </c>
      <c r="C214" s="18">
        <f t="shared" si="14"/>
        <v>2328.670837140648</v>
      </c>
      <c r="D214" s="18">
        <f t="shared" si="15"/>
        <v>34.140437196879176</v>
      </c>
      <c r="E214" s="17"/>
      <c r="F214" s="17" t="s">
        <v>285</v>
      </c>
      <c r="G214" s="17">
        <v>5164.7148324035225</v>
      </c>
      <c r="H214" s="17">
        <v>1741.5396139948887</v>
      </c>
      <c r="I214" s="17">
        <v>1987.8</v>
      </c>
      <c r="J214" s="17">
        <v>121.429</v>
      </c>
      <c r="K214" s="17">
        <v>213405</v>
      </c>
    </row>
    <row r="215" spans="1:11" x14ac:dyDescent="0.25">
      <c r="A215" s="18">
        <f t="shared" si="12"/>
        <v>10289.727650788474</v>
      </c>
      <c r="B215" s="18">
        <f t="shared" si="13"/>
        <v>8089.1600640140887</v>
      </c>
      <c r="C215" s="18">
        <f t="shared" si="14"/>
        <v>2200.5675867743867</v>
      </c>
      <c r="D215" s="18">
        <f t="shared" si="15"/>
        <v>34.011445242369838</v>
      </c>
      <c r="E215" s="17"/>
      <c r="F215" s="17" t="s">
        <v>286</v>
      </c>
      <c r="G215" s="17">
        <v>5189.2052126919698</v>
      </c>
      <c r="H215" s="17">
        <v>1731.4918583954118</v>
      </c>
      <c r="I215" s="17">
        <v>1882.7</v>
      </c>
      <c r="J215" s="17">
        <v>121.244</v>
      </c>
      <c r="K215" s="17">
        <v>213888</v>
      </c>
    </row>
    <row r="216" spans="1:11" x14ac:dyDescent="0.25">
      <c r="A216" s="18">
        <f t="shared" si="12"/>
        <v>10287.495651324392</v>
      </c>
      <c r="B216" s="18">
        <f t="shared" si="13"/>
        <v>8100.454513927818</v>
      </c>
      <c r="C216" s="18">
        <f t="shared" si="14"/>
        <v>2187.041137396574</v>
      </c>
      <c r="D216" s="18">
        <f t="shared" si="15"/>
        <v>33.559445286097194</v>
      </c>
      <c r="E216" s="17"/>
      <c r="F216" s="17" t="s">
        <v>287</v>
      </c>
      <c r="G216" s="17">
        <v>5211.2101679939278</v>
      </c>
      <c r="H216" s="17">
        <v>1739.7898504075331</v>
      </c>
      <c r="I216" s="17">
        <v>1876.7</v>
      </c>
      <c r="J216" s="17">
        <v>119.989</v>
      </c>
      <c r="K216" s="17">
        <v>214525</v>
      </c>
    </row>
    <row r="217" spans="1:11" x14ac:dyDescent="0.25">
      <c r="A217" s="18">
        <f t="shared" si="12"/>
        <v>10236.303057510015</v>
      </c>
      <c r="B217" s="18">
        <f t="shared" si="13"/>
        <v>8101.9271861465049</v>
      </c>
      <c r="C217" s="18">
        <f t="shared" si="14"/>
        <v>2134.3758713635093</v>
      </c>
      <c r="D217" s="18">
        <f t="shared" si="15"/>
        <v>33.069709080769591</v>
      </c>
      <c r="E217" s="17"/>
      <c r="F217" s="17" t="s">
        <v>288</v>
      </c>
      <c r="G217" s="17">
        <v>5225.3401840663992</v>
      </c>
      <c r="H217" s="17">
        <v>1748.1505835936214</v>
      </c>
      <c r="I217" s="17">
        <v>1837.1</v>
      </c>
      <c r="J217" s="17">
        <v>118.599</v>
      </c>
      <c r="K217" s="17">
        <v>215180</v>
      </c>
    </row>
    <row r="218" spans="1:11" x14ac:dyDescent="0.25">
      <c r="A218" s="18">
        <f t="shared" si="12"/>
        <v>10123.867616950014</v>
      </c>
      <c r="B218" s="18">
        <f t="shared" si="13"/>
        <v>8119.2636975973428</v>
      </c>
      <c r="C218" s="18">
        <f t="shared" si="14"/>
        <v>2004.6039193526722</v>
      </c>
      <c r="D218" s="18">
        <f t="shared" si="15"/>
        <v>32.582409693241871</v>
      </c>
      <c r="E218" s="17"/>
      <c r="F218" s="17" t="s">
        <v>289</v>
      </c>
      <c r="G218" s="17">
        <v>5248.561784396622</v>
      </c>
      <c r="H218" s="17">
        <v>1763.3317760128145</v>
      </c>
      <c r="I218" s="17">
        <v>1731.2</v>
      </c>
      <c r="J218" s="17">
        <v>117.244</v>
      </c>
      <c r="K218" s="17">
        <v>215903</v>
      </c>
    </row>
    <row r="219" spans="1:11" x14ac:dyDescent="0.25">
      <c r="A219" s="18">
        <f t="shared" si="12"/>
        <v>10210.128794216569</v>
      </c>
      <c r="B219" s="18">
        <f t="shared" si="13"/>
        <v>8144.0197718338186</v>
      </c>
      <c r="C219" s="18">
        <f t="shared" si="14"/>
        <v>2066.1090223827514</v>
      </c>
      <c r="D219" s="18">
        <f t="shared" si="15"/>
        <v>32.214534470176346</v>
      </c>
      <c r="E219" s="17"/>
      <c r="F219" s="17" t="s">
        <v>290</v>
      </c>
      <c r="G219" s="17">
        <v>5282.4931173998821</v>
      </c>
      <c r="H219" s="17">
        <v>1770.4234614827283</v>
      </c>
      <c r="I219" s="17">
        <v>1789.3</v>
      </c>
      <c r="J219" s="17">
        <v>116.244</v>
      </c>
      <c r="K219" s="17">
        <v>216506</v>
      </c>
    </row>
    <row r="220" spans="1:11" x14ac:dyDescent="0.25">
      <c r="A220" s="18">
        <f t="shared" si="12"/>
        <v>10245.88644509364</v>
      </c>
      <c r="B220" s="18">
        <f t="shared" si="13"/>
        <v>8159.7690105526599</v>
      </c>
      <c r="C220" s="18">
        <f t="shared" si="14"/>
        <v>2086.1174345409804</v>
      </c>
      <c r="D220" s="18">
        <f t="shared" si="15"/>
        <v>32.20224325594684</v>
      </c>
      <c r="E220" s="17"/>
      <c r="F220" s="17" t="s">
        <v>291</v>
      </c>
      <c r="G220" s="17">
        <v>5310.2754565150108</v>
      </c>
      <c r="H220" s="17">
        <v>1772.5998791009506</v>
      </c>
      <c r="I220" s="17">
        <v>1810.8</v>
      </c>
      <c r="J220" s="17">
        <v>116.468</v>
      </c>
      <c r="K220" s="17">
        <v>217006</v>
      </c>
    </row>
    <row r="221" spans="1:11" x14ac:dyDescent="0.25">
      <c r="A221" s="18">
        <f t="shared" si="12"/>
        <v>10247.909385424839</v>
      </c>
      <c r="B221" s="18">
        <f t="shared" si="13"/>
        <v>8163.5230416303239</v>
      </c>
      <c r="C221" s="18">
        <f t="shared" si="14"/>
        <v>2084.3863437945138</v>
      </c>
      <c r="D221" s="18">
        <f t="shared" si="15"/>
        <v>32.012590175986766</v>
      </c>
      <c r="E221" s="17"/>
      <c r="F221" s="17" t="s">
        <v>292</v>
      </c>
      <c r="G221" s="17">
        <v>5328.88820652293</v>
      </c>
      <c r="H221" s="17">
        <v>1777.6218716770989</v>
      </c>
      <c r="I221" s="17">
        <v>1814.5</v>
      </c>
      <c r="J221" s="17">
        <v>116.11499999999999</v>
      </c>
      <c r="K221" s="17">
        <v>217630</v>
      </c>
    </row>
    <row r="222" spans="1:11" x14ac:dyDescent="0.25">
      <c r="A222" s="18">
        <f t="shared" si="12"/>
        <v>10262.828434449388</v>
      </c>
      <c r="B222" s="18">
        <f t="shared" si="13"/>
        <v>8186.708621313911</v>
      </c>
      <c r="C222" s="18">
        <f t="shared" si="14"/>
        <v>2076.1198131354768</v>
      </c>
      <c r="D222" s="18">
        <f t="shared" si="15"/>
        <v>31.946688650728223</v>
      </c>
      <c r="E222" s="17"/>
      <c r="F222" s="17" t="s">
        <v>293</v>
      </c>
      <c r="G222" s="17">
        <v>5349.7866225396283</v>
      </c>
      <c r="H222" s="17">
        <v>1800.1572189710892</v>
      </c>
      <c r="I222" s="17">
        <v>1813.2</v>
      </c>
      <c r="J222" s="17">
        <v>116.254</v>
      </c>
      <c r="K222" s="17">
        <v>218340</v>
      </c>
    </row>
    <row r="223" spans="1:11" x14ac:dyDescent="0.25">
      <c r="A223" s="18">
        <f t="shared" si="12"/>
        <v>10236.780745433172</v>
      </c>
      <c r="B223" s="18">
        <f t="shared" si="13"/>
        <v>8175.4747703630255</v>
      </c>
      <c r="C223" s="18">
        <f t="shared" si="14"/>
        <v>2061.3059750701464</v>
      </c>
      <c r="D223" s="18">
        <f t="shared" si="15"/>
        <v>31.534127341437127</v>
      </c>
      <c r="E223" s="17"/>
      <c r="F223" s="17" t="s">
        <v>294</v>
      </c>
      <c r="G223" s="17">
        <v>5371.5508113831329</v>
      </c>
      <c r="H223" s="17">
        <v>1819.4986909309412</v>
      </c>
      <c r="I223" s="17">
        <v>1813.1</v>
      </c>
      <c r="J223" s="17">
        <v>115.571</v>
      </c>
      <c r="K223" s="17">
        <v>219897</v>
      </c>
    </row>
    <row r="224" spans="1:11" x14ac:dyDescent="0.25">
      <c r="A224" s="18">
        <f t="shared" si="12"/>
        <v>10258.880061376209</v>
      </c>
      <c r="B224" s="18">
        <f t="shared" si="13"/>
        <v>8191.5680091407867</v>
      </c>
      <c r="C224" s="18">
        <f t="shared" si="14"/>
        <v>2067.312052235422</v>
      </c>
      <c r="D224" s="18">
        <f t="shared" si="15"/>
        <v>31.345606239230978</v>
      </c>
      <c r="E224" s="17"/>
      <c r="F224" s="17" t="s">
        <v>295</v>
      </c>
      <c r="G224" s="17">
        <v>5398.428130889155</v>
      </c>
      <c r="H224" s="17">
        <v>1827.8455040544818</v>
      </c>
      <c r="I224" s="17">
        <v>1823.7</v>
      </c>
      <c r="J224" s="17">
        <v>115.21599999999999</v>
      </c>
      <c r="K224" s="17">
        <v>220540</v>
      </c>
    </row>
    <row r="225" spans="1:11" x14ac:dyDescent="0.25">
      <c r="A225" s="18">
        <f t="shared" si="12"/>
        <v>10382.82537921599</v>
      </c>
      <c r="B225" s="18">
        <f t="shared" si="13"/>
        <v>8247.3644568288473</v>
      </c>
      <c r="C225" s="18">
        <f t="shared" si="14"/>
        <v>2135.4609223871425</v>
      </c>
      <c r="D225" s="18">
        <f t="shared" si="15"/>
        <v>31.288666317140635</v>
      </c>
      <c r="E225" s="17"/>
      <c r="F225" s="17" t="s">
        <v>296</v>
      </c>
      <c r="G225" s="17">
        <v>5435.2933672113368</v>
      </c>
      <c r="H225" s="17">
        <v>1863.6901559978483</v>
      </c>
      <c r="I225" s="17">
        <v>1889.9</v>
      </c>
      <c r="J225" s="17">
        <v>115.378</v>
      </c>
      <c r="K225" s="17">
        <v>221252</v>
      </c>
    </row>
    <row r="226" spans="1:11" x14ac:dyDescent="0.25">
      <c r="A226" s="18">
        <f t="shared" si="12"/>
        <v>10469.057965913506</v>
      </c>
      <c r="B226" s="18">
        <f t="shared" si="13"/>
        <v>8262.4636288826241</v>
      </c>
      <c r="C226" s="18">
        <f t="shared" si="14"/>
        <v>2206.5943370308819</v>
      </c>
      <c r="D226" s="18">
        <f t="shared" si="15"/>
        <v>31.325577939010714</v>
      </c>
      <c r="E226" s="17"/>
      <c r="F226" s="17" t="s">
        <v>297</v>
      </c>
      <c r="G226" s="17">
        <v>5467.1042911117211</v>
      </c>
      <c r="H226" s="17">
        <v>1871.2523556621552</v>
      </c>
      <c r="I226" s="17">
        <v>1959.8</v>
      </c>
      <c r="J226" s="17">
        <v>115.925</v>
      </c>
      <c r="K226" s="17">
        <v>222039</v>
      </c>
    </row>
    <row r="227" spans="1:11" x14ac:dyDescent="0.25">
      <c r="A227" s="18">
        <f t="shared" si="12"/>
        <v>10551.743625482119</v>
      </c>
      <c r="B227" s="18">
        <f t="shared" si="13"/>
        <v>8334.8828803468332</v>
      </c>
      <c r="C227" s="18">
        <f t="shared" si="14"/>
        <v>2216.8607451352846</v>
      </c>
      <c r="D227" s="18">
        <f t="shared" si="15"/>
        <v>31.441252064943892</v>
      </c>
      <c r="E227" s="17"/>
      <c r="F227" s="17" t="s">
        <v>298</v>
      </c>
      <c r="G227" s="17">
        <v>5517.8876173923973</v>
      </c>
      <c r="H227" s="17">
        <v>1888.8560449305348</v>
      </c>
      <c r="I227" s="17">
        <v>1970</v>
      </c>
      <c r="J227" s="17">
        <v>116.417</v>
      </c>
      <c r="K227" s="17">
        <v>222161</v>
      </c>
    </row>
    <row r="228" spans="1:11" x14ac:dyDescent="0.25">
      <c r="A228" s="18">
        <f t="shared" si="12"/>
        <v>10662.545434766322</v>
      </c>
      <c r="B228" s="18">
        <f t="shared" si="13"/>
        <v>8355.5472259558246</v>
      </c>
      <c r="C228" s="18">
        <f t="shared" si="14"/>
        <v>2306.9982088104975</v>
      </c>
      <c r="D228" s="18">
        <f t="shared" si="15"/>
        <v>31.374098232603242</v>
      </c>
      <c r="E228" s="17"/>
      <c r="F228" s="17" t="s">
        <v>299</v>
      </c>
      <c r="G228" s="17">
        <v>5551.2178914799524</v>
      </c>
      <c r="H228" s="17">
        <v>1893.808642169015</v>
      </c>
      <c r="I228" s="17">
        <v>2055.6</v>
      </c>
      <c r="J228" s="17">
        <v>116.48</v>
      </c>
      <c r="K228" s="17">
        <v>222757</v>
      </c>
    </row>
    <row r="229" spans="1:11" x14ac:dyDescent="0.25">
      <c r="A229" s="18">
        <f t="shared" si="12"/>
        <v>10718.560237897687</v>
      </c>
      <c r="B229" s="18">
        <f t="shared" si="13"/>
        <v>8388.6643458190192</v>
      </c>
      <c r="C229" s="18">
        <f t="shared" si="14"/>
        <v>2329.8958920786672</v>
      </c>
      <c r="D229" s="18">
        <f t="shared" si="15"/>
        <v>31.451513279802349</v>
      </c>
      <c r="E229" s="17"/>
      <c r="F229" s="17" t="s">
        <v>300</v>
      </c>
      <c r="G229" s="17">
        <v>5589.1947517365579</v>
      </c>
      <c r="H229" s="17">
        <v>1907.6539101497506</v>
      </c>
      <c r="I229" s="17">
        <v>2082.1999999999998</v>
      </c>
      <c r="J229" s="17">
        <v>117.116</v>
      </c>
      <c r="K229" s="17">
        <v>223422</v>
      </c>
    </row>
    <row r="230" spans="1:11" x14ac:dyDescent="0.25">
      <c r="A230" s="18">
        <f t="shared" si="12"/>
        <v>10819.864989490541</v>
      </c>
      <c r="B230" s="18">
        <f t="shared" si="13"/>
        <v>8450.0212840951663</v>
      </c>
      <c r="C230" s="18">
        <f t="shared" si="14"/>
        <v>2369.8437053953753</v>
      </c>
      <c r="D230" s="18">
        <f t="shared" si="15"/>
        <v>31.545550242649156</v>
      </c>
      <c r="E230" s="17"/>
      <c r="F230" s="17" t="s">
        <v>301</v>
      </c>
      <c r="G230" s="17">
        <v>5650.3457871260798</v>
      </c>
      <c r="H230" s="17">
        <v>1927.3628997693736</v>
      </c>
      <c r="I230" s="17">
        <v>2125.1999999999998</v>
      </c>
      <c r="J230" s="17">
        <v>117.871</v>
      </c>
      <c r="K230" s="17">
        <v>224192</v>
      </c>
    </row>
    <row r="231" spans="1:11" x14ac:dyDescent="0.25">
      <c r="A231" s="18">
        <f t="shared" si="12"/>
        <v>10903.008418527796</v>
      </c>
      <c r="B231" s="18">
        <f t="shared" si="13"/>
        <v>8489.815750061307</v>
      </c>
      <c r="C231" s="18">
        <f t="shared" si="14"/>
        <v>2413.1926684664895</v>
      </c>
      <c r="D231" s="18">
        <f t="shared" si="15"/>
        <v>31.514297024066323</v>
      </c>
      <c r="E231" s="17"/>
      <c r="F231" s="17" t="s">
        <v>302</v>
      </c>
      <c r="G231" s="17">
        <v>5685.9904360512246</v>
      </c>
      <c r="H231" s="17">
        <v>1949.308379134912</v>
      </c>
      <c r="I231" s="17">
        <v>2170.3000000000002</v>
      </c>
      <c r="J231" s="17">
        <v>118.093</v>
      </c>
      <c r="K231" s="17">
        <v>224837</v>
      </c>
    </row>
    <row r="232" spans="1:11" x14ac:dyDescent="0.25">
      <c r="A232" s="18">
        <f t="shared" si="12"/>
        <v>10889.946956332446</v>
      </c>
      <c r="B232" s="18">
        <f t="shared" si="13"/>
        <v>8526.2464759406812</v>
      </c>
      <c r="C232" s="18">
        <f t="shared" si="14"/>
        <v>2363.7004803917653</v>
      </c>
      <c r="D232" s="18">
        <f t="shared" si="15"/>
        <v>31.62148854911041</v>
      </c>
      <c r="E232" s="17"/>
      <c r="F232" s="17" t="s">
        <v>303</v>
      </c>
      <c r="G232" s="17">
        <v>5727.3914790996787</v>
      </c>
      <c r="H232" s="17">
        <v>1961.2706480304955</v>
      </c>
      <c r="I232" s="17">
        <v>2131.5</v>
      </c>
      <c r="J232" s="17">
        <v>118.813</v>
      </c>
      <c r="K232" s="17">
        <v>225441</v>
      </c>
    </row>
    <row r="233" spans="1:11" x14ac:dyDescent="0.25">
      <c r="A233" s="18">
        <f t="shared" si="12"/>
        <v>10936.458606607372</v>
      </c>
      <c r="B233" s="18">
        <f t="shared" si="13"/>
        <v>8554.3323469512979</v>
      </c>
      <c r="C233" s="18">
        <f t="shared" si="14"/>
        <v>2382.1262596560737</v>
      </c>
      <c r="D233" s="18">
        <f t="shared" si="15"/>
        <v>31.573934460299</v>
      </c>
      <c r="E233" s="17"/>
      <c r="F233" s="17" t="s">
        <v>304</v>
      </c>
      <c r="G233" s="17">
        <v>5766.7537335752586</v>
      </c>
      <c r="H233" s="17">
        <v>1971.5979594650489</v>
      </c>
      <c r="I233" s="17">
        <v>2154.9</v>
      </c>
      <c r="J233" s="17">
        <v>119.009</v>
      </c>
      <c r="K233" s="17">
        <v>226153</v>
      </c>
    </row>
    <row r="234" spans="1:11" x14ac:dyDescent="0.25">
      <c r="A234" s="18">
        <f t="shared" si="12"/>
        <v>11038.482707602028</v>
      </c>
      <c r="B234" s="18">
        <f t="shared" si="13"/>
        <v>8579.6685605534421</v>
      </c>
      <c r="C234" s="18">
        <f t="shared" si="14"/>
        <v>2458.8141470485857</v>
      </c>
      <c r="D234" s="18">
        <f t="shared" si="15"/>
        <v>31.655849734974158</v>
      </c>
      <c r="E234" s="17"/>
      <c r="F234" s="17" t="s">
        <v>305</v>
      </c>
      <c r="G234" s="17">
        <v>5798.4625997831872</v>
      </c>
      <c r="H234" s="17">
        <v>1990.4693875554076</v>
      </c>
      <c r="I234" s="17">
        <v>2232.1999999999998</v>
      </c>
      <c r="J234" s="17">
        <v>119.74299999999999</v>
      </c>
      <c r="K234" s="17">
        <v>226959</v>
      </c>
    </row>
    <row r="235" spans="1:11" x14ac:dyDescent="0.25">
      <c r="A235" s="18">
        <f t="shared" si="12"/>
        <v>11106.137307532597</v>
      </c>
      <c r="B235" s="18">
        <f t="shared" si="13"/>
        <v>8618.0356345157616</v>
      </c>
      <c r="C235" s="18">
        <f t="shared" si="14"/>
        <v>2488.1016730168353</v>
      </c>
      <c r="D235" s="18">
        <f t="shared" si="15"/>
        <v>31.889625713570027</v>
      </c>
      <c r="E235" s="17"/>
      <c r="F235" s="17" t="s">
        <v>306</v>
      </c>
      <c r="G235" s="17">
        <v>5840.6005618032505</v>
      </c>
      <c r="H235" s="17">
        <v>2003.6388891606102</v>
      </c>
      <c r="I235" s="17">
        <v>2264.6999999999998</v>
      </c>
      <c r="J235" s="17">
        <v>120.943</v>
      </c>
      <c r="K235" s="17">
        <v>227553</v>
      </c>
    </row>
    <row r="236" spans="1:11" x14ac:dyDescent="0.25">
      <c r="A236" s="18">
        <f t="shared" si="12"/>
        <v>11126.763441425694</v>
      </c>
      <c r="B236" s="18">
        <f t="shared" si="13"/>
        <v>8649.5396148532727</v>
      </c>
      <c r="C236" s="18">
        <f t="shared" si="14"/>
        <v>2477.2238265724213</v>
      </c>
      <c r="D236" s="18">
        <f t="shared" si="15"/>
        <v>31.851147463398174</v>
      </c>
      <c r="E236" s="17"/>
      <c r="F236" s="17" t="s">
        <v>307</v>
      </c>
      <c r="G236" s="17">
        <v>5883.7064797374705</v>
      </c>
      <c r="H236" s="17">
        <v>2011.5586825421374</v>
      </c>
      <c r="I236" s="17">
        <v>2261.1999999999998</v>
      </c>
      <c r="J236" s="17">
        <v>121.14</v>
      </c>
      <c r="K236" s="17">
        <v>228199</v>
      </c>
    </row>
    <row r="237" spans="1:11" x14ac:dyDescent="0.25">
      <c r="A237" s="18">
        <f t="shared" si="12"/>
        <v>11104.827232514761</v>
      </c>
      <c r="B237" s="18">
        <f t="shared" si="13"/>
        <v>8669.8303778282443</v>
      </c>
      <c r="C237" s="18">
        <f t="shared" si="14"/>
        <v>2434.9968546865171</v>
      </c>
      <c r="D237" s="18">
        <f t="shared" si="15"/>
        <v>31.894789263996646</v>
      </c>
      <c r="E237" s="17"/>
      <c r="F237" s="17" t="s">
        <v>308</v>
      </c>
      <c r="G237" s="17">
        <v>5913.9671045029081</v>
      </c>
      <c r="H237" s="17">
        <v>2024.545741294769</v>
      </c>
      <c r="I237" s="17">
        <v>2229.6</v>
      </c>
      <c r="J237" s="17">
        <v>121.685</v>
      </c>
      <c r="K237" s="17">
        <v>228912</v>
      </c>
    </row>
    <row r="238" spans="1:11" x14ac:dyDescent="0.25">
      <c r="A238" s="18">
        <f t="shared" si="12"/>
        <v>11080.683950554208</v>
      </c>
      <c r="B238" s="18">
        <f t="shared" si="13"/>
        <v>8723.0046210668897</v>
      </c>
      <c r="C238" s="18">
        <f t="shared" si="14"/>
        <v>2357.6793294873187</v>
      </c>
      <c r="D238" s="18">
        <f t="shared" si="15"/>
        <v>31.887057799063896</v>
      </c>
      <c r="E238" s="17"/>
      <c r="F238" s="17" t="s">
        <v>309</v>
      </c>
      <c r="G238" s="17">
        <v>5959.093950109911</v>
      </c>
      <c r="H238" s="17">
        <v>2054.730395264241</v>
      </c>
      <c r="I238" s="17">
        <v>2166</v>
      </c>
      <c r="J238" s="17">
        <v>122.06100000000001</v>
      </c>
      <c r="K238" s="17">
        <v>229675</v>
      </c>
    </row>
    <row r="239" spans="1:11" x14ac:dyDescent="0.25">
      <c r="A239" s="18">
        <f t="shared" si="12"/>
        <v>11071.267711356651</v>
      </c>
      <c r="B239" s="18">
        <f t="shared" si="13"/>
        <v>8759.7567640338675</v>
      </c>
      <c r="C239" s="18">
        <f t="shared" si="14"/>
        <v>2311.5109473227835</v>
      </c>
      <c r="D239" s="18">
        <f t="shared" si="15"/>
        <v>31.750964665076957</v>
      </c>
      <c r="E239" s="17"/>
      <c r="F239" s="17" t="s">
        <v>310</v>
      </c>
      <c r="G239" s="17">
        <v>6011.4698868153082</v>
      </c>
      <c r="H239" s="17">
        <v>2070.2817036823385</v>
      </c>
      <c r="I239" s="17">
        <v>2132.6</v>
      </c>
      <c r="J239" s="17">
        <v>122.056</v>
      </c>
      <c r="K239" s="17">
        <v>230650</v>
      </c>
    </row>
    <row r="240" spans="1:11" x14ac:dyDescent="0.25">
      <c r="A240" s="18">
        <f t="shared" si="12"/>
        <v>11096.285013464343</v>
      </c>
      <c r="B240" s="18">
        <f t="shared" si="13"/>
        <v>8758.8018240570709</v>
      </c>
      <c r="C240" s="18">
        <f t="shared" si="14"/>
        <v>2337.4831894072722</v>
      </c>
      <c r="D240" s="18">
        <f t="shared" si="15"/>
        <v>31.784149827245486</v>
      </c>
      <c r="E240" s="17"/>
      <c r="F240" s="17" t="s">
        <v>311</v>
      </c>
      <c r="G240" s="17">
        <v>6036.0038709798655</v>
      </c>
      <c r="H240" s="17">
        <v>2065.9929218948128</v>
      </c>
      <c r="I240" s="17">
        <v>2162.1999999999998</v>
      </c>
      <c r="J240" s="17">
        <v>122.503</v>
      </c>
      <c r="K240" s="17">
        <v>231253</v>
      </c>
    </row>
    <row r="241" spans="1:11" x14ac:dyDescent="0.25">
      <c r="A241" s="18">
        <f t="shared" si="12"/>
        <v>11099.574026307906</v>
      </c>
      <c r="B241" s="18">
        <f t="shared" si="13"/>
        <v>8764.5607911532661</v>
      </c>
      <c r="C241" s="18">
        <f t="shared" si="14"/>
        <v>2335.0132351546399</v>
      </c>
      <c r="D241" s="18">
        <f t="shared" si="15"/>
        <v>31.557954457272437</v>
      </c>
      <c r="E241" s="17"/>
      <c r="F241" s="17" t="s">
        <v>312</v>
      </c>
      <c r="G241" s="17">
        <v>6055.3262459586131</v>
      </c>
      <c r="H241" s="17">
        <v>2076.7137220187028</v>
      </c>
      <c r="I241" s="17">
        <v>2166.5</v>
      </c>
      <c r="J241" s="17">
        <v>122.002</v>
      </c>
      <c r="K241" s="17">
        <v>231958</v>
      </c>
    </row>
    <row r="242" spans="1:11" x14ac:dyDescent="0.25">
      <c r="A242" s="18">
        <f t="shared" si="12"/>
        <v>11031.625333644894</v>
      </c>
      <c r="B242" s="18">
        <f t="shared" si="13"/>
        <v>8750.5089466479221</v>
      </c>
      <c r="C242" s="18">
        <f t="shared" si="14"/>
        <v>2281.1163869969705</v>
      </c>
      <c r="D242" s="18">
        <f t="shared" si="15"/>
        <v>31.372537223642652</v>
      </c>
      <c r="E242" s="17"/>
      <c r="F242" s="17" t="s">
        <v>313</v>
      </c>
      <c r="G242" s="17">
        <v>6059.6530384498328</v>
      </c>
      <c r="H242" s="17">
        <v>2085.8457196268528</v>
      </c>
      <c r="I242" s="17">
        <v>2123.4</v>
      </c>
      <c r="J242" s="17">
        <v>121.681</v>
      </c>
      <c r="K242" s="17">
        <v>232715</v>
      </c>
    </row>
    <row r="243" spans="1:11" x14ac:dyDescent="0.25">
      <c r="A243" s="18">
        <f t="shared" si="12"/>
        <v>11005.132263049274</v>
      </c>
      <c r="B243" s="18">
        <f t="shared" si="13"/>
        <v>8766.5717169131531</v>
      </c>
      <c r="C243" s="18">
        <f t="shared" si="14"/>
        <v>2238.5605461361215</v>
      </c>
      <c r="D243" s="18">
        <f t="shared" si="15"/>
        <v>31.292258486088659</v>
      </c>
      <c r="E243" s="17"/>
      <c r="F243" s="17" t="s">
        <v>314</v>
      </c>
      <c r="G243" s="17">
        <v>6087.0958585516373</v>
      </c>
      <c r="H243" s="17">
        <v>2069.883527454243</v>
      </c>
      <c r="I243" s="17">
        <v>2082.9</v>
      </c>
      <c r="J243" s="17">
        <v>121.318</v>
      </c>
      <c r="K243" s="17">
        <v>232616</v>
      </c>
    </row>
    <row r="244" spans="1:11" x14ac:dyDescent="0.25">
      <c r="A244" s="18">
        <f t="shared" si="12"/>
        <v>10935.158602615042</v>
      </c>
      <c r="B244" s="18">
        <f t="shared" si="13"/>
        <v>8762.6485467826587</v>
      </c>
      <c r="C244" s="18">
        <f t="shared" si="14"/>
        <v>2172.5100558323829</v>
      </c>
      <c r="D244" s="18">
        <f t="shared" si="15"/>
        <v>31.090918446984965</v>
      </c>
      <c r="E244" s="17"/>
      <c r="F244" s="17" t="s">
        <v>315</v>
      </c>
      <c r="G244" s="17">
        <v>6092.514687749328</v>
      </c>
      <c r="H244" s="17">
        <v>2081.2137755011613</v>
      </c>
      <c r="I244" s="17">
        <v>2026.5</v>
      </c>
      <c r="J244" s="17">
        <v>120.839</v>
      </c>
      <c r="K244" s="17">
        <v>233198</v>
      </c>
    </row>
    <row r="245" spans="1:11" x14ac:dyDescent="0.25">
      <c r="A245" s="18">
        <f t="shared" si="12"/>
        <v>10812.242966822098</v>
      </c>
      <c r="B245" s="18">
        <f t="shared" si="13"/>
        <v>8684.1899103448286</v>
      </c>
      <c r="C245" s="18">
        <f t="shared" si="14"/>
        <v>2128.0530564772689</v>
      </c>
      <c r="D245" s="18">
        <f t="shared" si="15"/>
        <v>30.60573666746485</v>
      </c>
      <c r="E245" s="17"/>
      <c r="F245" s="17" t="s">
        <v>316</v>
      </c>
      <c r="G245" s="17">
        <v>6072.433161087396</v>
      </c>
      <c r="H245" s="17">
        <v>2051.2443956841371</v>
      </c>
      <c r="I245" s="17">
        <v>1990.7</v>
      </c>
      <c r="J245" s="17">
        <v>119.29300000000001</v>
      </c>
      <c r="K245" s="17">
        <v>233864</v>
      </c>
    </row>
    <row r="246" spans="1:11" x14ac:dyDescent="0.25">
      <c r="A246" s="18">
        <f t="shared" si="12"/>
        <v>10617.583447925301</v>
      </c>
      <c r="B246" s="18">
        <f t="shared" si="13"/>
        <v>8638.0384971128951</v>
      </c>
      <c r="C246" s="18">
        <f t="shared" si="14"/>
        <v>1979.5449508124052</v>
      </c>
      <c r="D246" s="18">
        <f t="shared" si="15"/>
        <v>29.74707176103524</v>
      </c>
      <c r="E246" s="17"/>
      <c r="F246" s="17" t="s">
        <v>317</v>
      </c>
      <c r="G246" s="17">
        <v>6080.4898603216725</v>
      </c>
      <c r="H246" s="17">
        <v>2025.8600912169293</v>
      </c>
      <c r="I246" s="17">
        <v>1857.7</v>
      </c>
      <c r="J246" s="17">
        <v>116.31699999999999</v>
      </c>
      <c r="K246" s="17">
        <v>234612</v>
      </c>
    </row>
    <row r="247" spans="1:11" x14ac:dyDescent="0.25">
      <c r="A247" s="18">
        <f t="shared" si="12"/>
        <v>10298.525023344169</v>
      </c>
      <c r="B247" s="18">
        <f t="shared" si="13"/>
        <v>8638.7028378530485</v>
      </c>
      <c r="C247" s="18">
        <f t="shared" si="14"/>
        <v>1659.8221854911199</v>
      </c>
      <c r="D247" s="18">
        <f t="shared" si="15"/>
        <v>28.988962209091799</v>
      </c>
      <c r="E247" s="17"/>
      <c r="F247" s="17" t="s">
        <v>318</v>
      </c>
      <c r="G247" s="17">
        <v>6076.1170122327721</v>
      </c>
      <c r="H247" s="17">
        <v>2035.2448495863741</v>
      </c>
      <c r="I247" s="17">
        <v>1558.5</v>
      </c>
      <c r="J247" s="17">
        <v>113.414</v>
      </c>
      <c r="K247" s="17">
        <v>234739</v>
      </c>
    </row>
    <row r="248" spans="1:11" x14ac:dyDescent="0.25">
      <c r="A248" s="18">
        <f t="shared" si="12"/>
        <v>10159.701012094787</v>
      </c>
      <c r="B248" s="18">
        <f t="shared" si="13"/>
        <v>8611.8051813294151</v>
      </c>
      <c r="C248" s="18">
        <f t="shared" si="14"/>
        <v>1547.8958307653727</v>
      </c>
      <c r="D248" s="18">
        <f t="shared" si="15"/>
        <v>28.322317667710852</v>
      </c>
      <c r="E248" s="17"/>
      <c r="F248" s="17" t="s">
        <v>319</v>
      </c>
      <c r="G248" s="17">
        <v>6078.9252728799329</v>
      </c>
      <c r="H248" s="17">
        <v>2025.5067943862773</v>
      </c>
      <c r="I248" s="17">
        <v>1456.7</v>
      </c>
      <c r="J248" s="17">
        <v>111.057</v>
      </c>
      <c r="K248" s="17">
        <v>235271</v>
      </c>
    </row>
    <row r="249" spans="1:11" x14ac:dyDescent="0.25">
      <c r="A249" s="18">
        <f t="shared" si="12"/>
        <v>10173.176733356375</v>
      </c>
      <c r="B249" s="18">
        <f t="shared" si="13"/>
        <v>8610.4515033567986</v>
      </c>
      <c r="C249" s="18">
        <f t="shared" si="14"/>
        <v>1562.7252299995762</v>
      </c>
      <c r="D249" s="18">
        <f t="shared" si="15"/>
        <v>27.871369822359775</v>
      </c>
      <c r="E249" s="17"/>
      <c r="F249" s="17" t="s">
        <v>320</v>
      </c>
      <c r="G249" s="17">
        <v>6090.7115891445264</v>
      </c>
      <c r="H249" s="17">
        <v>2033.0771952425448</v>
      </c>
      <c r="I249" s="17">
        <v>1474.4</v>
      </c>
      <c r="J249" s="17">
        <v>109.56699999999999</v>
      </c>
      <c r="K249" s="17">
        <v>235870</v>
      </c>
    </row>
    <row r="250" spans="1:11" x14ac:dyDescent="0.25">
      <c r="A250" s="18">
        <f t="shared" si="12"/>
        <v>10336.369972190068</v>
      </c>
      <c r="B250" s="18">
        <f t="shared" si="13"/>
        <v>8623.201508863076</v>
      </c>
      <c r="C250" s="18">
        <f t="shared" si="14"/>
        <v>1713.1684633269922</v>
      </c>
      <c r="D250" s="18">
        <f t="shared" si="15"/>
        <v>27.837920101458465</v>
      </c>
      <c r="E250" s="17"/>
      <c r="F250" s="17" t="s">
        <v>321</v>
      </c>
      <c r="G250" s="17">
        <v>6106.0075049561028</v>
      </c>
      <c r="H250" s="17">
        <v>2053.2657627301396</v>
      </c>
      <c r="I250" s="17">
        <v>1621</v>
      </c>
      <c r="J250" s="17">
        <v>109.751</v>
      </c>
      <c r="K250" s="17">
        <v>236550</v>
      </c>
    </row>
    <row r="251" spans="1:11" x14ac:dyDescent="0.25">
      <c r="A251" s="18">
        <f t="shared" si="12"/>
        <v>10433.445316071566</v>
      </c>
      <c r="B251" s="18">
        <f t="shared" si="13"/>
        <v>8656.6583953851714</v>
      </c>
      <c r="C251" s="18">
        <f t="shared" si="14"/>
        <v>1776.7869206863938</v>
      </c>
      <c r="D251" s="18">
        <f t="shared" si="15"/>
        <v>27.884323064450751</v>
      </c>
      <c r="E251" s="17"/>
      <c r="F251" s="17" t="s">
        <v>322</v>
      </c>
      <c r="G251" s="17">
        <v>6127.9369223170825</v>
      </c>
      <c r="H251" s="17">
        <v>2072.7579620663614</v>
      </c>
      <c r="I251" s="17">
        <v>1683.2</v>
      </c>
      <c r="J251" s="17">
        <v>110.065</v>
      </c>
      <c r="K251" s="17">
        <v>236832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5" x14ac:dyDescent="0.25"/>
  <cols>
    <col min="1" max="1" width="5" bestFit="1" customWidth="1"/>
    <col min="2" max="2" width="10.7109375" bestFit="1" customWidth="1"/>
    <col min="3" max="3" width="12.5703125" bestFit="1" customWidth="1"/>
    <col min="4" max="4" width="11.140625" bestFit="1" customWidth="1"/>
  </cols>
  <sheetData>
    <row r="1" spans="1:4" x14ac:dyDescent="0.25">
      <c r="A1" s="17" t="s">
        <v>323</v>
      </c>
      <c r="B1" s="17" t="s">
        <v>324</v>
      </c>
      <c r="C1" s="17" t="s">
        <v>325</v>
      </c>
      <c r="D1" s="17" t="s">
        <v>326</v>
      </c>
    </row>
    <row r="2" spans="1:4" x14ac:dyDescent="0.25">
      <c r="A2" s="17">
        <v>1947</v>
      </c>
      <c r="B2" s="17">
        <v>144126</v>
      </c>
      <c r="C2" s="17">
        <v>1147.5</v>
      </c>
      <c r="D2" s="17">
        <v>183.9</v>
      </c>
    </row>
    <row r="3" spans="1:4" x14ac:dyDescent="0.25">
      <c r="A3" s="17">
        <v>1948</v>
      </c>
      <c r="B3" s="17">
        <v>146631</v>
      </c>
      <c r="C3" s="17">
        <v>1173.4000000000001</v>
      </c>
      <c r="D3" s="17">
        <v>234.9</v>
      </c>
    </row>
    <row r="4" spans="1:4" x14ac:dyDescent="0.25">
      <c r="A4" s="17">
        <v>1949</v>
      </c>
      <c r="B4" s="17">
        <v>149188</v>
      </c>
      <c r="C4" s="17">
        <v>1205.9000000000001</v>
      </c>
      <c r="D4" s="17">
        <v>179.3</v>
      </c>
    </row>
    <row r="5" spans="1:4" x14ac:dyDescent="0.25">
      <c r="A5" s="17">
        <v>1950</v>
      </c>
      <c r="B5" s="17">
        <v>152271</v>
      </c>
      <c r="C5" s="17">
        <v>1283.3</v>
      </c>
      <c r="D5" s="17">
        <v>253.2</v>
      </c>
    </row>
    <row r="6" spans="1:4" x14ac:dyDescent="0.25">
      <c r="A6" s="17">
        <v>1951</v>
      </c>
      <c r="B6" s="17">
        <v>154878</v>
      </c>
      <c r="C6" s="17">
        <v>1303.4000000000001</v>
      </c>
      <c r="D6" s="17">
        <v>254</v>
      </c>
    </row>
    <row r="7" spans="1:4" x14ac:dyDescent="0.25">
      <c r="A7" s="17">
        <v>1952</v>
      </c>
      <c r="B7" s="17">
        <v>157553</v>
      </c>
      <c r="C7" s="17">
        <v>1344.6</v>
      </c>
      <c r="D7" s="17">
        <v>229.7</v>
      </c>
    </row>
    <row r="8" spans="1:4" x14ac:dyDescent="0.25">
      <c r="A8" s="17">
        <v>1953</v>
      </c>
      <c r="B8" s="17">
        <v>160184</v>
      </c>
      <c r="C8" s="17">
        <v>1408.8</v>
      </c>
      <c r="D8" s="17">
        <v>240.5</v>
      </c>
    </row>
    <row r="9" spans="1:4" x14ac:dyDescent="0.25">
      <c r="A9" s="17">
        <v>1954</v>
      </c>
      <c r="B9" s="17">
        <v>163026</v>
      </c>
      <c r="C9" s="17">
        <v>1438.3</v>
      </c>
      <c r="D9" s="17">
        <v>229.3</v>
      </c>
    </row>
    <row r="10" spans="1:4" x14ac:dyDescent="0.25">
      <c r="A10" s="17">
        <v>1955</v>
      </c>
      <c r="B10" s="17">
        <v>165931</v>
      </c>
      <c r="C10" s="17">
        <v>1544.5</v>
      </c>
      <c r="D10" s="17">
        <v>285</v>
      </c>
    </row>
    <row r="11" spans="1:4" x14ac:dyDescent="0.25">
      <c r="A11" s="17">
        <v>1956</v>
      </c>
      <c r="B11" s="17">
        <v>168903</v>
      </c>
      <c r="C11" s="17">
        <v>1589.7</v>
      </c>
      <c r="D11" s="17">
        <v>281.10000000000002</v>
      </c>
    </row>
    <row r="12" spans="1:4" x14ac:dyDescent="0.25">
      <c r="A12" s="17">
        <v>1957</v>
      </c>
      <c r="B12" s="17">
        <v>171984</v>
      </c>
      <c r="C12" s="17">
        <v>1629.1</v>
      </c>
      <c r="D12" s="17">
        <v>268.89999999999998</v>
      </c>
    </row>
    <row r="13" spans="1:4" x14ac:dyDescent="0.25">
      <c r="A13" s="17">
        <v>1958</v>
      </c>
      <c r="B13" s="17">
        <v>174882</v>
      </c>
      <c r="C13" s="17">
        <v>1643.3</v>
      </c>
      <c r="D13" s="17">
        <v>246.6</v>
      </c>
    </row>
    <row r="14" spans="1:4" x14ac:dyDescent="0.25">
      <c r="A14" s="17">
        <v>1959</v>
      </c>
      <c r="B14" s="17">
        <v>177830</v>
      </c>
      <c r="C14" s="17">
        <v>1736.7</v>
      </c>
      <c r="D14" s="17">
        <v>296.60000000000002</v>
      </c>
    </row>
    <row r="15" spans="1:4" x14ac:dyDescent="0.25">
      <c r="A15" s="17">
        <v>1960</v>
      </c>
      <c r="B15" s="17">
        <v>180671</v>
      </c>
      <c r="C15" s="17">
        <v>1784.4</v>
      </c>
      <c r="D15" s="17">
        <v>296.5</v>
      </c>
    </row>
    <row r="16" spans="1:4" x14ac:dyDescent="0.25">
      <c r="A16" s="17">
        <v>1961</v>
      </c>
      <c r="B16" s="17">
        <v>183691</v>
      </c>
      <c r="C16" s="17">
        <v>1821.2</v>
      </c>
      <c r="D16" s="17">
        <v>294.60000000000002</v>
      </c>
    </row>
    <row r="17" spans="1:4" x14ac:dyDescent="0.25">
      <c r="A17" s="17">
        <v>1962</v>
      </c>
      <c r="B17" s="17">
        <v>186538</v>
      </c>
      <c r="C17" s="17">
        <v>1911.2</v>
      </c>
      <c r="D17" s="17">
        <v>332</v>
      </c>
    </row>
    <row r="18" spans="1:4" x14ac:dyDescent="0.25">
      <c r="A18" s="17">
        <v>1963</v>
      </c>
      <c r="B18" s="17">
        <v>189242</v>
      </c>
      <c r="C18" s="17">
        <v>1989.9</v>
      </c>
      <c r="D18" s="17">
        <v>354.3</v>
      </c>
    </row>
    <row r="19" spans="1:4" x14ac:dyDescent="0.25">
      <c r="A19" s="17">
        <v>1964</v>
      </c>
      <c r="B19" s="17">
        <v>191889</v>
      </c>
      <c r="C19" s="17">
        <v>2108.4</v>
      </c>
      <c r="D19" s="17">
        <v>383.5</v>
      </c>
    </row>
    <row r="20" spans="1:4" x14ac:dyDescent="0.25">
      <c r="A20" s="17">
        <v>1965</v>
      </c>
      <c r="B20" s="17">
        <v>194303</v>
      </c>
      <c r="C20" s="17">
        <v>2241.8000000000002</v>
      </c>
      <c r="D20" s="17">
        <v>437.3</v>
      </c>
    </row>
    <row r="21" spans="1:4" x14ac:dyDescent="0.25">
      <c r="A21" s="17">
        <v>1966</v>
      </c>
      <c r="B21" s="17">
        <v>196560</v>
      </c>
      <c r="C21" s="17">
        <v>2369</v>
      </c>
      <c r="D21" s="17">
        <v>475.8</v>
      </c>
    </row>
    <row r="22" spans="1:4" x14ac:dyDescent="0.25">
      <c r="A22" s="17">
        <v>1967</v>
      </c>
      <c r="B22" s="17">
        <v>198712</v>
      </c>
      <c r="C22" s="17">
        <v>2440</v>
      </c>
      <c r="D22" s="17">
        <v>454.1</v>
      </c>
    </row>
    <row r="23" spans="1:4" x14ac:dyDescent="0.25">
      <c r="A23" s="17">
        <v>1968</v>
      </c>
      <c r="B23" s="17">
        <v>200706</v>
      </c>
      <c r="C23" s="17">
        <v>2580.6999999999998</v>
      </c>
      <c r="D23" s="17">
        <v>480.5</v>
      </c>
    </row>
    <row r="24" spans="1:4" x14ac:dyDescent="0.25">
      <c r="A24" s="17">
        <v>1969</v>
      </c>
      <c r="B24" s="17">
        <v>202677</v>
      </c>
      <c r="C24" s="17">
        <v>2677.4</v>
      </c>
      <c r="D24" s="17">
        <v>508.5</v>
      </c>
    </row>
    <row r="25" spans="1:4" x14ac:dyDescent="0.25">
      <c r="A25" s="17">
        <v>1970</v>
      </c>
      <c r="B25" s="17">
        <v>205052</v>
      </c>
      <c r="C25" s="17">
        <v>2740.2</v>
      </c>
      <c r="D25" s="17">
        <v>475.1</v>
      </c>
    </row>
    <row r="26" spans="1:4" x14ac:dyDescent="0.25">
      <c r="A26" s="17">
        <v>1971</v>
      </c>
      <c r="B26" s="17">
        <v>207661</v>
      </c>
      <c r="C26" s="17">
        <v>2844.6</v>
      </c>
      <c r="D26" s="17">
        <v>529.29999999999995</v>
      </c>
    </row>
    <row r="27" spans="1:4" x14ac:dyDescent="0.25">
      <c r="A27" s="17">
        <v>1972</v>
      </c>
      <c r="B27" s="17">
        <v>209896</v>
      </c>
      <c r="C27" s="17">
        <v>3019.5</v>
      </c>
      <c r="D27" s="17">
        <v>591.9</v>
      </c>
    </row>
    <row r="28" spans="1:4" x14ac:dyDescent="0.25">
      <c r="A28" s="17">
        <v>1973</v>
      </c>
      <c r="B28" s="17">
        <v>211909</v>
      </c>
      <c r="C28" s="17">
        <v>3169.1</v>
      </c>
      <c r="D28" s="17">
        <v>661.3</v>
      </c>
    </row>
    <row r="29" spans="1:4" x14ac:dyDescent="0.25">
      <c r="A29" s="17">
        <v>1974</v>
      </c>
      <c r="B29" s="17">
        <v>213854</v>
      </c>
      <c r="C29" s="17">
        <v>3142.8</v>
      </c>
      <c r="D29" s="17">
        <v>612.6</v>
      </c>
    </row>
    <row r="30" spans="1:4" x14ac:dyDescent="0.25">
      <c r="A30" s="17">
        <v>1975</v>
      </c>
      <c r="B30" s="17">
        <v>215973</v>
      </c>
      <c r="C30" s="17">
        <v>3214.1</v>
      </c>
      <c r="D30" s="17">
        <v>504.1</v>
      </c>
    </row>
    <row r="31" spans="1:4" x14ac:dyDescent="0.25">
      <c r="A31" s="17">
        <v>1976</v>
      </c>
      <c r="B31" s="17">
        <v>218035</v>
      </c>
      <c r="C31" s="17">
        <v>3393.1</v>
      </c>
      <c r="D31" s="17">
        <v>605.9</v>
      </c>
    </row>
    <row r="32" spans="1:4" x14ac:dyDescent="0.25">
      <c r="A32" s="17">
        <v>1977</v>
      </c>
      <c r="B32" s="17">
        <v>220239</v>
      </c>
      <c r="C32" s="17">
        <v>3535.9</v>
      </c>
      <c r="D32" s="17">
        <v>697.4</v>
      </c>
    </row>
    <row r="33" spans="1:4" x14ac:dyDescent="0.25">
      <c r="A33" s="17">
        <v>1978</v>
      </c>
      <c r="B33" s="17">
        <v>222585</v>
      </c>
      <c r="C33" s="17">
        <v>3691.8</v>
      </c>
      <c r="D33" s="17">
        <v>781.5</v>
      </c>
    </row>
    <row r="34" spans="1:4" x14ac:dyDescent="0.25">
      <c r="A34" s="17">
        <v>1979</v>
      </c>
      <c r="B34" s="17">
        <v>225055</v>
      </c>
      <c r="C34" s="17">
        <v>3779.5</v>
      </c>
      <c r="D34" s="17">
        <v>806.4</v>
      </c>
    </row>
    <row r="35" spans="1:4" x14ac:dyDescent="0.25">
      <c r="A35" s="17">
        <v>1980</v>
      </c>
      <c r="B35" s="17">
        <v>227726</v>
      </c>
      <c r="C35" s="17">
        <v>3766.2</v>
      </c>
      <c r="D35" s="17">
        <v>717.9</v>
      </c>
    </row>
    <row r="36" spans="1:4" x14ac:dyDescent="0.25">
      <c r="A36" s="17">
        <v>1981</v>
      </c>
      <c r="B36" s="17">
        <v>229966</v>
      </c>
      <c r="C36" s="17">
        <v>3823.3</v>
      </c>
      <c r="D36" s="17">
        <v>782.4</v>
      </c>
    </row>
    <row r="37" spans="1:4" x14ac:dyDescent="0.25">
      <c r="A37" s="17">
        <v>1982</v>
      </c>
      <c r="B37" s="17">
        <v>232188</v>
      </c>
      <c r="C37" s="17">
        <v>3876.7</v>
      </c>
      <c r="D37" s="17">
        <v>672.8</v>
      </c>
    </row>
    <row r="38" spans="1:4" x14ac:dyDescent="0.25">
      <c r="A38" s="17">
        <v>1983</v>
      </c>
      <c r="B38" s="17">
        <v>234307</v>
      </c>
      <c r="C38" s="17">
        <v>4098.3</v>
      </c>
      <c r="D38" s="17">
        <v>735.5</v>
      </c>
    </row>
    <row r="39" spans="1:4" x14ac:dyDescent="0.25">
      <c r="A39" s="17">
        <v>1984</v>
      </c>
      <c r="B39" s="17">
        <v>236348</v>
      </c>
      <c r="C39" s="17">
        <v>4315.6000000000004</v>
      </c>
      <c r="D39" s="17">
        <v>952.1</v>
      </c>
    </row>
    <row r="40" spans="1:4" x14ac:dyDescent="0.25">
      <c r="A40" s="17">
        <v>1985</v>
      </c>
      <c r="B40" s="17">
        <v>238466</v>
      </c>
      <c r="C40" s="17">
        <v>4540.3999999999996</v>
      </c>
      <c r="D40" s="17">
        <v>943.3</v>
      </c>
    </row>
    <row r="41" spans="1:4" x14ac:dyDescent="0.25">
      <c r="A41" s="17">
        <v>1986</v>
      </c>
      <c r="B41" s="17">
        <v>240651</v>
      </c>
      <c r="C41" s="17">
        <v>4724.5</v>
      </c>
      <c r="D41" s="17">
        <v>936.9</v>
      </c>
    </row>
    <row r="42" spans="1:4" x14ac:dyDescent="0.25">
      <c r="A42" s="17">
        <v>1987</v>
      </c>
      <c r="B42" s="17">
        <v>242804</v>
      </c>
      <c r="C42" s="17">
        <v>4870.3</v>
      </c>
      <c r="D42" s="17">
        <v>965.7</v>
      </c>
    </row>
    <row r="43" spans="1:4" x14ac:dyDescent="0.25">
      <c r="A43" s="17">
        <v>1988</v>
      </c>
      <c r="B43" s="17">
        <v>245021</v>
      </c>
      <c r="C43" s="17">
        <v>5066.6000000000004</v>
      </c>
      <c r="D43" s="17">
        <v>988.5</v>
      </c>
    </row>
    <row r="44" spans="1:4" x14ac:dyDescent="0.25">
      <c r="A44" s="17">
        <v>1989</v>
      </c>
      <c r="B44" s="17">
        <v>247342</v>
      </c>
      <c r="C44" s="17">
        <v>5209.8999999999996</v>
      </c>
      <c r="D44" s="17">
        <v>1028.0999999999999</v>
      </c>
    </row>
    <row r="45" spans="1:4" x14ac:dyDescent="0.25">
      <c r="A45" s="17">
        <v>1990</v>
      </c>
      <c r="B45" s="17">
        <v>250132</v>
      </c>
      <c r="C45" s="17">
        <v>5316.2</v>
      </c>
      <c r="D45" s="17">
        <v>993.5</v>
      </c>
    </row>
    <row r="46" spans="1:4" x14ac:dyDescent="0.25">
      <c r="A46" s="17">
        <v>1991</v>
      </c>
      <c r="B46" s="17">
        <v>253493</v>
      </c>
      <c r="C46" s="17">
        <v>5324.2</v>
      </c>
      <c r="D46" s="17">
        <v>912.7</v>
      </c>
    </row>
    <row r="47" spans="1:4" x14ac:dyDescent="0.25">
      <c r="A47" s="17">
        <v>1992</v>
      </c>
      <c r="B47" s="17">
        <v>256894</v>
      </c>
      <c r="C47" s="17">
        <v>5505.7</v>
      </c>
      <c r="D47" s="17">
        <v>986.7</v>
      </c>
    </row>
    <row r="48" spans="1:4" x14ac:dyDescent="0.25">
      <c r="A48" s="17">
        <v>1993</v>
      </c>
      <c r="B48" s="17">
        <v>260255</v>
      </c>
      <c r="C48" s="17">
        <v>5701.2</v>
      </c>
      <c r="D48" s="17">
        <v>1074.8</v>
      </c>
    </row>
    <row r="49" spans="1:4" x14ac:dyDescent="0.25">
      <c r="A49" s="17">
        <v>1994</v>
      </c>
      <c r="B49" s="17">
        <v>263436</v>
      </c>
      <c r="C49" s="17">
        <v>5918.9</v>
      </c>
      <c r="D49" s="17">
        <v>1220.9000000000001</v>
      </c>
    </row>
    <row r="50" spans="1:4" x14ac:dyDescent="0.25">
      <c r="A50" s="17">
        <v>1995</v>
      </c>
      <c r="B50" s="17">
        <v>266557</v>
      </c>
      <c r="C50" s="17">
        <v>6079</v>
      </c>
      <c r="D50" s="17">
        <v>1258.9000000000001</v>
      </c>
    </row>
    <row r="51" spans="1:4" x14ac:dyDescent="0.25">
      <c r="A51" s="17">
        <v>1996</v>
      </c>
      <c r="B51" s="17">
        <v>269667</v>
      </c>
      <c r="C51" s="17">
        <v>6291.2</v>
      </c>
      <c r="D51" s="17">
        <v>1370.3</v>
      </c>
    </row>
    <row r="52" spans="1:4" x14ac:dyDescent="0.25">
      <c r="A52" s="17">
        <v>1997</v>
      </c>
      <c r="B52" s="17">
        <v>272912</v>
      </c>
      <c r="C52" s="17">
        <v>6523.4</v>
      </c>
      <c r="D52" s="17">
        <v>1540.8</v>
      </c>
    </row>
    <row r="53" spans="1:4" x14ac:dyDescent="0.25">
      <c r="A53" s="17">
        <v>1998</v>
      </c>
      <c r="B53" s="17">
        <v>276115</v>
      </c>
      <c r="C53" s="17">
        <v>6865.5</v>
      </c>
      <c r="D53" s="17">
        <v>1695.1</v>
      </c>
    </row>
    <row r="54" spans="1:4" x14ac:dyDescent="0.25">
      <c r="A54" s="17">
        <v>1999</v>
      </c>
      <c r="B54" s="17">
        <v>279295</v>
      </c>
      <c r="C54" s="17">
        <v>7240.9</v>
      </c>
      <c r="D54" s="17">
        <v>1844.3</v>
      </c>
    </row>
    <row r="55" spans="1:4" x14ac:dyDescent="0.25">
      <c r="A55" s="17">
        <v>2000</v>
      </c>
      <c r="B55" s="17">
        <v>282434</v>
      </c>
      <c r="C55" s="17">
        <v>7608.1</v>
      </c>
      <c r="D55" s="17">
        <v>1970.3</v>
      </c>
    </row>
    <row r="56" spans="1:4" x14ac:dyDescent="0.25">
      <c r="A56" s="17">
        <v>2001</v>
      </c>
      <c r="B56" s="17">
        <v>285545</v>
      </c>
      <c r="C56" s="17">
        <v>7813.9</v>
      </c>
      <c r="D56" s="17">
        <v>1831.9</v>
      </c>
    </row>
    <row r="57" spans="1:4" x14ac:dyDescent="0.25">
      <c r="A57" s="17">
        <v>2002</v>
      </c>
      <c r="B57" s="17">
        <v>288600</v>
      </c>
      <c r="C57" s="17">
        <v>8021.9</v>
      </c>
      <c r="D57" s="17">
        <v>1807</v>
      </c>
    </row>
    <row r="58" spans="1:4" x14ac:dyDescent="0.25">
      <c r="A58" s="17">
        <v>2003</v>
      </c>
      <c r="B58" s="17">
        <v>307007</v>
      </c>
      <c r="C58" s="17">
        <v>8247.6</v>
      </c>
      <c r="D58" s="17">
        <v>1871.6</v>
      </c>
    </row>
    <row r="59" spans="1:4" x14ac:dyDescent="0.25">
      <c r="A59" s="17">
        <v>2004</v>
      </c>
      <c r="B59" s="17">
        <v>304375</v>
      </c>
      <c r="C59" s="17">
        <v>8532.7000000000007</v>
      </c>
      <c r="D59" s="17">
        <v>2058.1999999999998</v>
      </c>
    </row>
    <row r="60" spans="1:4" x14ac:dyDescent="0.25">
      <c r="A60" s="17">
        <v>2005</v>
      </c>
      <c r="B60" s="17">
        <v>301580</v>
      </c>
      <c r="C60" s="17">
        <v>8819</v>
      </c>
      <c r="D60" s="17">
        <v>2172.1999999999998</v>
      </c>
    </row>
    <row r="61" spans="1:4" x14ac:dyDescent="0.25">
      <c r="A61" s="17">
        <v>2006</v>
      </c>
      <c r="B61" s="17">
        <v>298593</v>
      </c>
      <c r="C61" s="17">
        <v>9073.5</v>
      </c>
      <c r="D61" s="17">
        <v>2230.4</v>
      </c>
    </row>
    <row r="62" spans="1:4" x14ac:dyDescent="0.25">
      <c r="A62" s="17">
        <v>2007</v>
      </c>
      <c r="B62" s="17">
        <v>295753</v>
      </c>
      <c r="C62" s="17">
        <v>9313.9</v>
      </c>
      <c r="D62" s="17">
        <v>2146.1999999999998</v>
      </c>
    </row>
    <row r="63" spans="1:4" x14ac:dyDescent="0.25">
      <c r="A63" s="17">
        <v>2008</v>
      </c>
      <c r="B63" s="17">
        <v>293046</v>
      </c>
      <c r="C63" s="17">
        <v>9290.9</v>
      </c>
      <c r="D63" s="17">
        <v>1989.4</v>
      </c>
    </row>
    <row r="64" spans="1:4" x14ac:dyDescent="0.25">
      <c r="A64" s="17">
        <v>2009</v>
      </c>
      <c r="B64" s="17">
        <v>290326</v>
      </c>
      <c r="C64" s="17">
        <v>9235.1</v>
      </c>
      <c r="D64" s="17">
        <v>1527.6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 x14ac:dyDescent="0.25"/>
  <cols>
    <col min="1" max="1" width="5" style="17" bestFit="1" customWidth="1"/>
    <col min="2" max="4" width="12" style="17" bestFit="1" customWidth="1"/>
    <col min="5" max="16384" width="9.140625" style="17"/>
  </cols>
  <sheetData>
    <row r="1" spans="1:6" x14ac:dyDescent="0.25">
      <c r="A1" s="17" t="s">
        <v>323</v>
      </c>
      <c r="B1" s="17" t="s">
        <v>327</v>
      </c>
      <c r="C1" s="17" t="s">
        <v>328</v>
      </c>
      <c r="D1" s="17" t="s">
        <v>9</v>
      </c>
      <c r="E1" s="17" t="s">
        <v>3</v>
      </c>
      <c r="F1" s="17" t="s">
        <v>2</v>
      </c>
    </row>
    <row r="2" spans="1:6" x14ac:dyDescent="0.25">
      <c r="A2" s="17">
        <v>1980</v>
      </c>
      <c r="B2" s="17">
        <v>11.434166666666668</v>
      </c>
      <c r="C2" s="17">
        <v>0.42304026795658106</v>
      </c>
      <c r="D2" s="17">
        <v>2.1552034971407105E-2</v>
      </c>
      <c r="E2" s="17">
        <v>6.16</v>
      </c>
      <c r="F2" s="2">
        <v>110.87</v>
      </c>
    </row>
    <row r="3" spans="1:6" x14ac:dyDescent="0.25">
      <c r="A3" s="17">
        <v>1981</v>
      </c>
      <c r="B3" s="17">
        <v>14.024999999999999</v>
      </c>
      <c r="C3" s="17">
        <v>46.212213768189251</v>
      </c>
      <c r="D3" s="17">
        <v>2.156555025908108E-4</v>
      </c>
      <c r="E3" s="17">
        <v>6.63</v>
      </c>
      <c r="F3" s="2">
        <v>132.97</v>
      </c>
    </row>
    <row r="4" spans="1:6" x14ac:dyDescent="0.25">
      <c r="A4" s="17">
        <v>1982</v>
      </c>
      <c r="B4" s="17">
        <v>10.614166666666664</v>
      </c>
      <c r="C4" s="17">
        <v>48.833029229245845</v>
      </c>
      <c r="D4" s="17">
        <v>2.1664131176106743E-4</v>
      </c>
      <c r="E4" s="17">
        <v>6.87</v>
      </c>
      <c r="F4" s="2">
        <v>117.28</v>
      </c>
    </row>
    <row r="5" spans="1:6" x14ac:dyDescent="0.25">
      <c r="A5" s="17">
        <v>1983</v>
      </c>
      <c r="B5" s="17">
        <v>8.6108333333333338</v>
      </c>
      <c r="C5" s="17">
        <v>51.028565454206479</v>
      </c>
      <c r="D5" s="17">
        <v>2.2425279980610674E-4</v>
      </c>
      <c r="E5" s="17">
        <v>7.09</v>
      </c>
      <c r="F5" s="2">
        <v>144.27000000000001</v>
      </c>
    </row>
    <row r="6" spans="1:6" x14ac:dyDescent="0.25">
      <c r="A6" s="17">
        <v>1984</v>
      </c>
      <c r="B6" s="17">
        <v>9.5224999999999991</v>
      </c>
      <c r="C6" s="17">
        <v>53.147765855343124</v>
      </c>
      <c r="D6" s="17">
        <v>2.3029843858749495E-4</v>
      </c>
      <c r="E6" s="17">
        <v>7.53</v>
      </c>
      <c r="F6" s="2">
        <v>166.39</v>
      </c>
    </row>
    <row r="7" spans="1:6" x14ac:dyDescent="0.25">
      <c r="A7" s="17">
        <v>1985</v>
      </c>
      <c r="B7" s="17">
        <v>7.4791666666666652</v>
      </c>
      <c r="C7" s="17">
        <v>55.016084020722396</v>
      </c>
      <c r="D7" s="17">
        <v>2.3838816641386305E-4</v>
      </c>
      <c r="E7" s="17">
        <v>7.9</v>
      </c>
      <c r="F7" s="2">
        <v>171.61</v>
      </c>
    </row>
    <row r="8" spans="1:6" x14ac:dyDescent="0.25">
      <c r="A8" s="17">
        <v>1986</v>
      </c>
      <c r="B8" s="17">
        <v>5.9783333333333326</v>
      </c>
      <c r="C8" s="17">
        <v>56.495076092018216</v>
      </c>
      <c r="D8" s="17">
        <v>2.4262266110505726E-4</v>
      </c>
      <c r="E8" s="17">
        <v>8.2799999999999994</v>
      </c>
      <c r="F8" s="2">
        <v>208.19</v>
      </c>
    </row>
    <row r="9" spans="1:6" x14ac:dyDescent="0.25">
      <c r="A9" s="17">
        <v>1987</v>
      </c>
      <c r="B9" s="17">
        <v>5.7749999999999995</v>
      </c>
      <c r="C9" s="17">
        <v>58.520331035644389</v>
      </c>
      <c r="D9" s="17">
        <v>2.48252614186971E-4</v>
      </c>
      <c r="E9" s="17">
        <v>8.81</v>
      </c>
      <c r="F9" s="2">
        <v>264.51</v>
      </c>
    </row>
    <row r="10" spans="1:6" x14ac:dyDescent="0.25">
      <c r="A10" s="17">
        <v>1988</v>
      </c>
      <c r="B10" s="17">
        <v>6.6675000000000013</v>
      </c>
      <c r="C10" s="17">
        <v>61.044721072543595</v>
      </c>
      <c r="D10" s="17">
        <v>2.5511055983246995E-4</v>
      </c>
      <c r="E10" s="17">
        <v>9.73</v>
      </c>
      <c r="F10" s="2">
        <v>250.48</v>
      </c>
    </row>
    <row r="11" spans="1:6" x14ac:dyDescent="0.25">
      <c r="A11" s="17">
        <v>1989</v>
      </c>
      <c r="B11" s="17">
        <v>8.1116666666666664</v>
      </c>
      <c r="C11" s="17">
        <v>63.943076041105023</v>
      </c>
      <c r="D11" s="17">
        <v>2.6011617892341565E-4</v>
      </c>
      <c r="E11" s="17">
        <v>11.05</v>
      </c>
      <c r="F11" s="2">
        <v>285.41000000000003</v>
      </c>
    </row>
    <row r="12" spans="1:6" x14ac:dyDescent="0.25">
      <c r="A12" s="17">
        <v>1990</v>
      </c>
      <c r="B12" s="17">
        <v>7.4933333333333332</v>
      </c>
      <c r="C12" s="17">
        <v>67.181642253143622</v>
      </c>
      <c r="D12" s="17">
        <v>2.6269381087403099E-4</v>
      </c>
      <c r="E12" s="17">
        <v>12.1</v>
      </c>
      <c r="F12" s="2">
        <v>339.97</v>
      </c>
    </row>
    <row r="13" spans="1:6" x14ac:dyDescent="0.25">
      <c r="A13" s="17">
        <v>1991</v>
      </c>
      <c r="B13" s="17">
        <v>5.375</v>
      </c>
      <c r="C13" s="17">
        <v>69.774624506307802</v>
      </c>
      <c r="D13" s="17">
        <v>2.629467523328796E-4</v>
      </c>
      <c r="E13" s="17">
        <v>12.2</v>
      </c>
      <c r="F13" s="2">
        <v>325.5</v>
      </c>
    </row>
    <row r="14" spans="1:6" x14ac:dyDescent="0.25">
      <c r="A14" s="17">
        <v>1992</v>
      </c>
      <c r="B14" s="17">
        <v>3.4316666666666666</v>
      </c>
      <c r="C14" s="17">
        <v>72.0080415358793</v>
      </c>
      <c r="D14" s="17">
        <v>2.6857714173280181E-4</v>
      </c>
      <c r="E14" s="17">
        <v>12.38</v>
      </c>
      <c r="F14" s="2">
        <v>416.08</v>
      </c>
    </row>
    <row r="15" spans="1:6" x14ac:dyDescent="0.25">
      <c r="A15" s="17">
        <v>1993</v>
      </c>
      <c r="B15" s="17">
        <v>2.9975000000000001</v>
      </c>
      <c r="C15" s="17">
        <v>73.697689476629904</v>
      </c>
      <c r="D15" s="17">
        <v>2.7383370508948253E-4</v>
      </c>
      <c r="E15" s="17">
        <v>12.58</v>
      </c>
      <c r="F15" s="2">
        <v>435.23</v>
      </c>
    </row>
    <row r="16" spans="1:6" x14ac:dyDescent="0.25">
      <c r="A16" s="17">
        <v>1994</v>
      </c>
      <c r="B16" s="17">
        <v>4.246666666666667</v>
      </c>
      <c r="C16" s="17">
        <v>75.243511262579901</v>
      </c>
      <c r="D16" s="17">
        <v>2.7980930983927143E-4</v>
      </c>
      <c r="E16" s="17">
        <v>13.18</v>
      </c>
      <c r="F16" s="2">
        <v>472.99</v>
      </c>
    </row>
    <row r="17" spans="1:6" x14ac:dyDescent="0.25">
      <c r="A17" s="17">
        <v>1995</v>
      </c>
      <c r="B17" s="17">
        <v>5.4899999999999993</v>
      </c>
      <c r="C17" s="17">
        <v>77.072412178044544</v>
      </c>
      <c r="D17" s="17">
        <v>2.8431226799864617E-4</v>
      </c>
      <c r="E17" s="17">
        <v>13.79</v>
      </c>
      <c r="F17" s="2">
        <v>465.25</v>
      </c>
    </row>
    <row r="18" spans="1:6" x14ac:dyDescent="0.25">
      <c r="A18" s="17">
        <v>1996</v>
      </c>
      <c r="B18" s="17">
        <v>5.0058333333333342</v>
      </c>
      <c r="C18" s="17">
        <v>79.117064005121136</v>
      </c>
      <c r="D18" s="17">
        <v>2.8968242078853914E-4</v>
      </c>
      <c r="E18" s="17">
        <v>14.9</v>
      </c>
      <c r="F18" s="2">
        <v>614.41999999999996</v>
      </c>
    </row>
    <row r="19" spans="1:6" x14ac:dyDescent="0.25">
      <c r="A19" s="17">
        <v>1997</v>
      </c>
      <c r="B19" s="17">
        <v>5.060833333333334</v>
      </c>
      <c r="C19" s="17">
        <v>81.081470084177127</v>
      </c>
      <c r="D19" s="17">
        <v>2.9477832596858214E-4</v>
      </c>
      <c r="E19" s="17">
        <v>15.5</v>
      </c>
      <c r="F19" s="2">
        <v>766.22</v>
      </c>
    </row>
    <row r="20" spans="1:6" x14ac:dyDescent="0.25">
      <c r="A20" s="17">
        <v>1998</v>
      </c>
      <c r="B20" s="17">
        <v>4.7766666666666664</v>
      </c>
      <c r="C20" s="17">
        <v>82.319060771352724</v>
      </c>
      <c r="D20" s="17">
        <v>3.04169801661386E-4</v>
      </c>
      <c r="E20" s="17">
        <v>16.2</v>
      </c>
      <c r="F20" s="2">
        <v>963.36</v>
      </c>
    </row>
    <row r="21" spans="1:6" x14ac:dyDescent="0.25">
      <c r="A21" s="17">
        <v>1999</v>
      </c>
      <c r="B21" s="17">
        <v>4.6383333333333336</v>
      </c>
      <c r="C21" s="17">
        <v>84.214655104485487</v>
      </c>
      <c r="D21" s="17">
        <v>3.1352595415592787E-4</v>
      </c>
      <c r="E21" s="17">
        <v>16.690000000000001</v>
      </c>
      <c r="F21" s="2">
        <v>1248.77</v>
      </c>
    </row>
    <row r="22" spans="1:6" x14ac:dyDescent="0.25">
      <c r="A22" s="17">
        <v>2000</v>
      </c>
      <c r="B22" s="17">
        <v>5.8166666666666664</v>
      </c>
      <c r="C22" s="17">
        <v>86.87734889437759</v>
      </c>
      <c r="D22" s="17">
        <v>3.2026026317425122E-4</v>
      </c>
      <c r="E22" s="17">
        <v>16.27</v>
      </c>
      <c r="F22" s="2">
        <v>1425.59</v>
      </c>
    </row>
    <row r="23" spans="1:6" x14ac:dyDescent="0.25">
      <c r="A23" s="17">
        <v>2001</v>
      </c>
      <c r="B23" s="17">
        <v>3.3883333333333323</v>
      </c>
      <c r="C23" s="17">
        <v>89.060651638841023</v>
      </c>
      <c r="D23" s="17">
        <v>3.2378418872155675E-4</v>
      </c>
      <c r="E23" s="17">
        <v>15.74</v>
      </c>
      <c r="F23" s="2">
        <v>1330.93</v>
      </c>
    </row>
    <row r="24" spans="1:6" x14ac:dyDescent="0.25">
      <c r="A24" s="17">
        <v>2002</v>
      </c>
      <c r="B24" s="17">
        <v>1.6041666666666667</v>
      </c>
      <c r="C24" s="17">
        <v>90.824807023844784</v>
      </c>
      <c r="D24" s="17">
        <v>3.2625843056820653E-4</v>
      </c>
      <c r="E24" s="17">
        <v>16.07</v>
      </c>
      <c r="F24" s="2">
        <v>1140.21</v>
      </c>
    </row>
    <row r="25" spans="1:6" x14ac:dyDescent="0.25">
      <c r="A25" s="17">
        <v>2003</v>
      </c>
      <c r="B25" s="17">
        <v>1.0108333333333333</v>
      </c>
      <c r="C25" s="17">
        <v>93.463073361677047</v>
      </c>
      <c r="D25" s="17">
        <v>3.2844028295656133E-4</v>
      </c>
      <c r="E25" s="17">
        <v>17.39</v>
      </c>
      <c r="F25" s="2">
        <v>895.84</v>
      </c>
    </row>
    <row r="26" spans="1:6" x14ac:dyDescent="0.25">
      <c r="A26" s="17">
        <v>2004</v>
      </c>
      <c r="B26" s="17">
        <v>1.3716666666666668</v>
      </c>
      <c r="C26" s="17">
        <v>96.542669503863593</v>
      </c>
      <c r="D26" s="17">
        <v>3.3498790753030185E-4</v>
      </c>
      <c r="E26" s="17">
        <v>19.440000000000001</v>
      </c>
      <c r="F26" s="10">
        <v>1080.6400000000001</v>
      </c>
    </row>
    <row r="27" spans="1:6" x14ac:dyDescent="0.25">
      <c r="A27" s="17">
        <v>2005</v>
      </c>
      <c r="B27" s="17">
        <v>3.1466666666666669</v>
      </c>
      <c r="C27" s="17">
        <v>100</v>
      </c>
      <c r="D27" s="17">
        <v>3.4118063790112093E-4</v>
      </c>
      <c r="E27" s="17">
        <v>22.22</v>
      </c>
      <c r="F27" s="10">
        <v>1199.21</v>
      </c>
    </row>
    <row r="28" spans="1:6" x14ac:dyDescent="0.25">
      <c r="A28" s="17">
        <v>2006</v>
      </c>
      <c r="B28" s="17">
        <v>4.7266666666666675</v>
      </c>
      <c r="C28" s="17">
        <v>103.36094089450241</v>
      </c>
      <c r="D28" s="17">
        <v>3.4627598842155755E-4</v>
      </c>
      <c r="E28" s="17">
        <v>24.88</v>
      </c>
      <c r="F28" s="2">
        <v>1262.07</v>
      </c>
    </row>
    <row r="29" spans="1:6" x14ac:dyDescent="0.25">
      <c r="A29" s="17">
        <v>2007</v>
      </c>
      <c r="B29" s="17">
        <v>4.3533333333333344</v>
      </c>
      <c r="C29" s="17">
        <v>106.78145852662003</v>
      </c>
      <c r="D29" s="17">
        <v>3.5000873394283008E-4</v>
      </c>
      <c r="E29" s="17">
        <v>27.73</v>
      </c>
      <c r="F29" s="2">
        <v>1416.42</v>
      </c>
    </row>
    <row r="30" spans="1:6" x14ac:dyDescent="0.25">
      <c r="A30" s="17">
        <v>2008</v>
      </c>
      <c r="B30" s="17">
        <v>1.3650000000000004</v>
      </c>
      <c r="C30" s="17">
        <v>110.98787465401797</v>
      </c>
      <c r="D30" s="17">
        <v>3.4819360658323216E-4</v>
      </c>
      <c r="E30" s="17">
        <v>28.39</v>
      </c>
      <c r="F30" s="2">
        <v>1479.22</v>
      </c>
    </row>
    <row r="31" spans="1:6" x14ac:dyDescent="0.25">
      <c r="A31" s="17">
        <v>2009</v>
      </c>
      <c r="B31" s="17">
        <v>0.15</v>
      </c>
      <c r="C31" s="17">
        <v>111.43622158650412</v>
      </c>
      <c r="D31" s="17">
        <v>3.4456667022991224E-4</v>
      </c>
      <c r="E31" s="17">
        <v>22.41</v>
      </c>
      <c r="F31" s="2">
        <v>877.56</v>
      </c>
    </row>
    <row r="32" spans="1:6" x14ac:dyDescent="0.25">
      <c r="F32" s="1">
        <v>1110.3800000000001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2"/>
  <sheetViews>
    <sheetView tabSelected="1" workbookViewId="0"/>
  </sheetViews>
  <sheetFormatPr defaultColWidth="11" defaultRowHeight="15" x14ac:dyDescent="0.25"/>
  <cols>
    <col min="1" max="1" width="13.85546875" customWidth="1"/>
    <col min="2" max="2" width="11.7109375" customWidth="1"/>
    <col min="257" max="257" width="13.85546875" customWidth="1"/>
    <col min="258" max="258" width="11.7109375" customWidth="1"/>
    <col min="513" max="513" width="13.85546875" customWidth="1"/>
    <col min="514" max="514" width="11.7109375" customWidth="1"/>
    <col min="769" max="769" width="13.85546875" customWidth="1"/>
    <col min="770" max="770" width="11.7109375" customWidth="1"/>
    <col min="1025" max="1025" width="13.85546875" customWidth="1"/>
    <col min="1026" max="1026" width="11.7109375" customWidth="1"/>
    <col min="1281" max="1281" width="13.85546875" customWidth="1"/>
    <col min="1282" max="1282" width="11.7109375" customWidth="1"/>
    <col min="1537" max="1537" width="13.85546875" customWidth="1"/>
    <col min="1538" max="1538" width="11.7109375" customWidth="1"/>
    <col min="1793" max="1793" width="13.85546875" customWidth="1"/>
    <col min="1794" max="1794" width="11.7109375" customWidth="1"/>
    <col min="2049" max="2049" width="13.85546875" customWidth="1"/>
    <col min="2050" max="2050" width="11.7109375" customWidth="1"/>
    <col min="2305" max="2305" width="13.85546875" customWidth="1"/>
    <col min="2306" max="2306" width="11.7109375" customWidth="1"/>
    <col min="2561" max="2561" width="13.85546875" customWidth="1"/>
    <col min="2562" max="2562" width="11.7109375" customWidth="1"/>
    <col min="2817" max="2817" width="13.85546875" customWidth="1"/>
    <col min="2818" max="2818" width="11.7109375" customWidth="1"/>
    <col min="3073" max="3073" width="13.85546875" customWidth="1"/>
    <col min="3074" max="3074" width="11.7109375" customWidth="1"/>
    <col min="3329" max="3329" width="13.85546875" customWidth="1"/>
    <col min="3330" max="3330" width="11.7109375" customWidth="1"/>
    <col min="3585" max="3585" width="13.85546875" customWidth="1"/>
    <col min="3586" max="3586" width="11.7109375" customWidth="1"/>
    <col min="3841" max="3841" width="13.85546875" customWidth="1"/>
    <col min="3842" max="3842" width="11.7109375" customWidth="1"/>
    <col min="4097" max="4097" width="13.85546875" customWidth="1"/>
    <col min="4098" max="4098" width="11.7109375" customWidth="1"/>
    <col min="4353" max="4353" width="13.85546875" customWidth="1"/>
    <col min="4354" max="4354" width="11.7109375" customWidth="1"/>
    <col min="4609" max="4609" width="13.85546875" customWidth="1"/>
    <col min="4610" max="4610" width="11.7109375" customWidth="1"/>
    <col min="4865" max="4865" width="13.85546875" customWidth="1"/>
    <col min="4866" max="4866" width="11.7109375" customWidth="1"/>
    <col min="5121" max="5121" width="13.85546875" customWidth="1"/>
    <col min="5122" max="5122" width="11.7109375" customWidth="1"/>
    <col min="5377" max="5377" width="13.85546875" customWidth="1"/>
    <col min="5378" max="5378" width="11.7109375" customWidth="1"/>
    <col min="5633" max="5633" width="13.85546875" customWidth="1"/>
    <col min="5634" max="5634" width="11.7109375" customWidth="1"/>
    <col min="5889" max="5889" width="13.85546875" customWidth="1"/>
    <col min="5890" max="5890" width="11.7109375" customWidth="1"/>
    <col min="6145" max="6145" width="13.85546875" customWidth="1"/>
    <col min="6146" max="6146" width="11.7109375" customWidth="1"/>
    <col min="6401" max="6401" width="13.85546875" customWidth="1"/>
    <col min="6402" max="6402" width="11.7109375" customWidth="1"/>
    <col min="6657" max="6657" width="13.85546875" customWidth="1"/>
    <col min="6658" max="6658" width="11.7109375" customWidth="1"/>
    <col min="6913" max="6913" width="13.85546875" customWidth="1"/>
    <col min="6914" max="6914" width="11.7109375" customWidth="1"/>
    <col min="7169" max="7169" width="13.85546875" customWidth="1"/>
    <col min="7170" max="7170" width="11.7109375" customWidth="1"/>
    <col min="7425" max="7425" width="13.85546875" customWidth="1"/>
    <col min="7426" max="7426" width="11.7109375" customWidth="1"/>
    <col min="7681" max="7681" width="13.85546875" customWidth="1"/>
    <col min="7682" max="7682" width="11.7109375" customWidth="1"/>
    <col min="7937" max="7937" width="13.85546875" customWidth="1"/>
    <col min="7938" max="7938" width="11.7109375" customWidth="1"/>
    <col min="8193" max="8193" width="13.85546875" customWidth="1"/>
    <col min="8194" max="8194" width="11.7109375" customWidth="1"/>
    <col min="8449" max="8449" width="13.85546875" customWidth="1"/>
    <col min="8450" max="8450" width="11.7109375" customWidth="1"/>
    <col min="8705" max="8705" width="13.85546875" customWidth="1"/>
    <col min="8706" max="8706" width="11.7109375" customWidth="1"/>
    <col min="8961" max="8961" width="13.85546875" customWidth="1"/>
    <col min="8962" max="8962" width="11.7109375" customWidth="1"/>
    <col min="9217" max="9217" width="13.85546875" customWidth="1"/>
    <col min="9218" max="9218" width="11.7109375" customWidth="1"/>
    <col min="9473" max="9473" width="13.85546875" customWidth="1"/>
    <col min="9474" max="9474" width="11.7109375" customWidth="1"/>
    <col min="9729" max="9729" width="13.85546875" customWidth="1"/>
    <col min="9730" max="9730" width="11.7109375" customWidth="1"/>
    <col min="9985" max="9985" width="13.85546875" customWidth="1"/>
    <col min="9986" max="9986" width="11.7109375" customWidth="1"/>
    <col min="10241" max="10241" width="13.85546875" customWidth="1"/>
    <col min="10242" max="10242" width="11.7109375" customWidth="1"/>
    <col min="10497" max="10497" width="13.85546875" customWidth="1"/>
    <col min="10498" max="10498" width="11.7109375" customWidth="1"/>
    <col min="10753" max="10753" width="13.85546875" customWidth="1"/>
    <col min="10754" max="10754" width="11.7109375" customWidth="1"/>
    <col min="11009" max="11009" width="13.85546875" customWidth="1"/>
    <col min="11010" max="11010" width="11.7109375" customWidth="1"/>
    <col min="11265" max="11265" width="13.85546875" customWidth="1"/>
    <col min="11266" max="11266" width="11.7109375" customWidth="1"/>
    <col min="11521" max="11521" width="13.85546875" customWidth="1"/>
    <col min="11522" max="11522" width="11.7109375" customWidth="1"/>
    <col min="11777" max="11777" width="13.85546875" customWidth="1"/>
    <col min="11778" max="11778" width="11.7109375" customWidth="1"/>
    <col min="12033" max="12033" width="13.85546875" customWidth="1"/>
    <col min="12034" max="12034" width="11.7109375" customWidth="1"/>
    <col min="12289" max="12289" width="13.85546875" customWidth="1"/>
    <col min="12290" max="12290" width="11.7109375" customWidth="1"/>
    <col min="12545" max="12545" width="13.85546875" customWidth="1"/>
    <col min="12546" max="12546" width="11.7109375" customWidth="1"/>
    <col min="12801" max="12801" width="13.85546875" customWidth="1"/>
    <col min="12802" max="12802" width="11.7109375" customWidth="1"/>
    <col min="13057" max="13057" width="13.85546875" customWidth="1"/>
    <col min="13058" max="13058" width="11.7109375" customWidth="1"/>
    <col min="13313" max="13313" width="13.85546875" customWidth="1"/>
    <col min="13314" max="13314" width="11.7109375" customWidth="1"/>
    <col min="13569" max="13569" width="13.85546875" customWidth="1"/>
    <col min="13570" max="13570" width="11.7109375" customWidth="1"/>
    <col min="13825" max="13825" width="13.85546875" customWidth="1"/>
    <col min="13826" max="13826" width="11.7109375" customWidth="1"/>
    <col min="14081" max="14081" width="13.85546875" customWidth="1"/>
    <col min="14082" max="14082" width="11.7109375" customWidth="1"/>
    <col min="14337" max="14337" width="13.85546875" customWidth="1"/>
    <col min="14338" max="14338" width="11.7109375" customWidth="1"/>
    <col min="14593" max="14593" width="13.85546875" customWidth="1"/>
    <col min="14594" max="14594" width="11.7109375" customWidth="1"/>
    <col min="14849" max="14849" width="13.85546875" customWidth="1"/>
    <col min="14850" max="14850" width="11.7109375" customWidth="1"/>
    <col min="15105" max="15105" width="13.85546875" customWidth="1"/>
    <col min="15106" max="15106" width="11.7109375" customWidth="1"/>
    <col min="15361" max="15361" width="13.85546875" customWidth="1"/>
    <col min="15362" max="15362" width="11.7109375" customWidth="1"/>
    <col min="15617" max="15617" width="13.85546875" customWidth="1"/>
    <col min="15618" max="15618" width="11.7109375" customWidth="1"/>
    <col min="15873" max="15873" width="13.85546875" customWidth="1"/>
    <col min="15874" max="15874" width="11.7109375" customWidth="1"/>
    <col min="16129" max="16129" width="13.85546875" customWidth="1"/>
    <col min="16130" max="16130" width="11.7109375" customWidth="1"/>
  </cols>
  <sheetData>
    <row r="1" spans="1:23" x14ac:dyDescent="0.25">
      <c r="A1" s="1" t="s">
        <v>0</v>
      </c>
    </row>
    <row r="2" spans="1:23" x14ac:dyDescent="0.25">
      <c r="A2" t="s">
        <v>1</v>
      </c>
    </row>
    <row r="3" spans="1:23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/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/>
      <c r="W3" s="2"/>
    </row>
    <row r="4" spans="1:23" x14ac:dyDescent="0.25"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t="s">
        <v>28</v>
      </c>
      <c r="J4" s="2"/>
      <c r="K4" s="2" t="s">
        <v>10</v>
      </c>
      <c r="L4" s="2" t="s">
        <v>29</v>
      </c>
      <c r="M4" s="2" t="s">
        <v>29</v>
      </c>
      <c r="N4" s="2" t="s">
        <v>29</v>
      </c>
      <c r="O4" s="2" t="s">
        <v>14</v>
      </c>
      <c r="P4" s="2" t="s">
        <v>30</v>
      </c>
      <c r="Q4" s="2"/>
      <c r="R4" s="2" t="s">
        <v>17</v>
      </c>
      <c r="S4" s="2" t="s">
        <v>31</v>
      </c>
      <c r="T4" s="2" t="s">
        <v>32</v>
      </c>
      <c r="U4" s="2" t="s">
        <v>31</v>
      </c>
      <c r="V4" s="2"/>
      <c r="W4" s="2"/>
    </row>
    <row r="5" spans="1:23" x14ac:dyDescent="0.25">
      <c r="B5" s="2" t="s">
        <v>33</v>
      </c>
      <c r="C5" s="2" t="s">
        <v>34</v>
      </c>
      <c r="D5" s="2" t="s">
        <v>34</v>
      </c>
      <c r="E5" s="2" t="s">
        <v>35</v>
      </c>
      <c r="F5" s="2" t="s">
        <v>36</v>
      </c>
      <c r="G5" s="2" t="s">
        <v>31</v>
      </c>
      <c r="H5" s="2" t="s">
        <v>24</v>
      </c>
      <c r="I5" t="s">
        <v>37</v>
      </c>
      <c r="J5" s="2"/>
      <c r="K5" s="2" t="s">
        <v>38</v>
      </c>
      <c r="L5" s="2" t="s">
        <v>39</v>
      </c>
      <c r="M5" s="2" t="s">
        <v>39</v>
      </c>
      <c r="N5" s="2" t="s">
        <v>39</v>
      </c>
      <c r="O5" s="2" t="s">
        <v>21</v>
      </c>
      <c r="P5" s="2" t="s">
        <v>21</v>
      </c>
      <c r="Q5" s="2"/>
      <c r="R5" s="2" t="s">
        <v>23</v>
      </c>
      <c r="S5" s="2" t="s">
        <v>23</v>
      </c>
      <c r="T5" s="2" t="s">
        <v>40</v>
      </c>
      <c r="U5" s="2" t="s">
        <v>23</v>
      </c>
      <c r="V5" s="2"/>
      <c r="W5" s="2"/>
    </row>
    <row r="6" spans="1:23" x14ac:dyDescent="0.25">
      <c r="B6" s="2" t="s">
        <v>38</v>
      </c>
      <c r="C6" s="2" t="s">
        <v>41</v>
      </c>
      <c r="D6" s="2" t="s">
        <v>41</v>
      </c>
      <c r="E6" s="2" t="s">
        <v>42</v>
      </c>
      <c r="F6" s="2" t="s">
        <v>43</v>
      </c>
      <c r="G6" s="2" t="s">
        <v>44</v>
      </c>
      <c r="H6" s="2" t="s">
        <v>35</v>
      </c>
      <c r="I6" t="s">
        <v>45</v>
      </c>
      <c r="J6" s="2"/>
      <c r="K6" s="2" t="s">
        <v>31</v>
      </c>
      <c r="L6" s="2" t="s">
        <v>46</v>
      </c>
      <c r="M6" s="2" t="s">
        <v>46</v>
      </c>
      <c r="N6" s="2" t="s">
        <v>46</v>
      </c>
      <c r="O6" s="2" t="s">
        <v>47</v>
      </c>
      <c r="P6" s="2" t="s">
        <v>33</v>
      </c>
      <c r="Q6" s="2"/>
      <c r="R6" s="2"/>
      <c r="S6" s="2" t="s">
        <v>48</v>
      </c>
      <c r="T6" s="2" t="s">
        <v>49</v>
      </c>
      <c r="U6" s="2" t="s">
        <v>48</v>
      </c>
      <c r="V6" s="2"/>
      <c r="W6" s="2"/>
    </row>
    <row r="7" spans="1:23" x14ac:dyDescent="0.25">
      <c r="B7" s="2" t="s">
        <v>31</v>
      </c>
      <c r="C7" s="2" t="s">
        <v>44</v>
      </c>
      <c r="D7" s="2" t="s">
        <v>44</v>
      </c>
      <c r="E7" s="2"/>
      <c r="F7" s="2" t="s">
        <v>50</v>
      </c>
      <c r="G7" s="2"/>
      <c r="H7" s="2" t="s">
        <v>42</v>
      </c>
      <c r="I7" t="s">
        <v>51</v>
      </c>
      <c r="J7" s="2"/>
      <c r="K7" s="2"/>
      <c r="L7" s="2" t="s">
        <v>22</v>
      </c>
      <c r="M7" s="2" t="s">
        <v>22</v>
      </c>
      <c r="N7" s="2" t="s">
        <v>22</v>
      </c>
      <c r="O7" s="2"/>
      <c r="P7" s="2"/>
      <c r="Q7" s="2"/>
      <c r="R7" s="2"/>
      <c r="S7" s="2" t="s">
        <v>24</v>
      </c>
      <c r="T7" s="2" t="s">
        <v>27</v>
      </c>
      <c r="U7" s="2" t="s">
        <v>32</v>
      </c>
      <c r="V7" s="2"/>
      <c r="W7" s="2"/>
    </row>
    <row r="8" spans="1:23" x14ac:dyDescent="0.25">
      <c r="B8" s="2" t="s">
        <v>44</v>
      </c>
      <c r="C8" s="2"/>
      <c r="D8" s="2"/>
      <c r="E8" s="2"/>
      <c r="F8" s="2" t="s">
        <v>52</v>
      </c>
      <c r="G8" s="2"/>
      <c r="H8" s="2"/>
      <c r="I8" t="s">
        <v>45</v>
      </c>
      <c r="J8" s="2"/>
      <c r="K8" s="2"/>
      <c r="L8" s="2" t="s">
        <v>53</v>
      </c>
      <c r="M8" s="2" t="s">
        <v>54</v>
      </c>
      <c r="N8" s="2" t="s">
        <v>55</v>
      </c>
      <c r="O8" s="2"/>
      <c r="P8" s="2"/>
      <c r="Q8" s="2"/>
      <c r="R8" s="2"/>
      <c r="S8" s="2" t="s">
        <v>23</v>
      </c>
      <c r="T8" s="2" t="s">
        <v>23</v>
      </c>
      <c r="U8" s="2" t="s">
        <v>23</v>
      </c>
      <c r="V8" s="2"/>
      <c r="W8" s="2"/>
    </row>
    <row r="9" spans="1:23" x14ac:dyDescent="0.25">
      <c r="A9" s="3">
        <v>1871</v>
      </c>
      <c r="B9" s="2">
        <v>4.4400000000000004</v>
      </c>
      <c r="C9" s="2">
        <v>0.26</v>
      </c>
      <c r="D9" s="2">
        <v>0.4</v>
      </c>
      <c r="E9" s="2">
        <v>6.35</v>
      </c>
      <c r="F9" s="2">
        <v>5.32</v>
      </c>
      <c r="G9" s="4">
        <v>12.464060999999999</v>
      </c>
      <c r="H9">
        <f>(1+E9/100)*G9/G10</f>
        <v>1.0475042083017498</v>
      </c>
      <c r="I9" t="s">
        <v>56</v>
      </c>
      <c r="J9" s="3">
        <f>1871</f>
        <v>1871</v>
      </c>
      <c r="K9" s="3">
        <f>B9*$G$145/G9</f>
        <v>72.105475093550979</v>
      </c>
      <c r="L9" s="3">
        <f>O9+L10/(1+[1]Calculations!$E$3)</f>
        <v>94.285200455479554</v>
      </c>
      <c r="M9" s="3">
        <f>O9+M10/(H9+[1]Calculations!$E$3-[1]Calculations!$E$1+1)</f>
        <v>55.275103407960962</v>
      </c>
      <c r="N9" s="3"/>
      <c r="O9" s="3">
        <f>C9*$G$145/G10</f>
        <v>4.1588849152136271</v>
      </c>
      <c r="P9" s="3">
        <f>(K10-K9+O9)/K9</f>
        <v>0.13580891466324435</v>
      </c>
      <c r="Q9" s="3">
        <f>LN(1+P9)</f>
        <v>0.1273450972270517</v>
      </c>
      <c r="R9" s="3">
        <f>D9*$G$145/G10</f>
        <v>6.3982844849440426</v>
      </c>
    </row>
    <row r="10" spans="1:23" x14ac:dyDescent="0.25">
      <c r="A10" s="3">
        <v>1872</v>
      </c>
      <c r="B10" s="2">
        <v>4.8600000000000003</v>
      </c>
      <c r="C10" s="2">
        <v>0.3</v>
      </c>
      <c r="D10" s="2">
        <v>0.43</v>
      </c>
      <c r="E10" s="2">
        <v>7.81</v>
      </c>
      <c r="F10" s="2">
        <v>5.36</v>
      </c>
      <c r="G10" s="4">
        <v>12.654392</v>
      </c>
      <c r="H10">
        <f t="shared" ref="H10:H73" si="0">(1+E10/100)*G10/G11</f>
        <v>1.0543202085780723</v>
      </c>
      <c r="I10" s="1" t="s">
        <v>57</v>
      </c>
      <c r="J10" s="3">
        <f>J9+1</f>
        <v>1872</v>
      </c>
      <c r="K10" s="3">
        <f t="shared" ref="K10:K73" si="1">B10*$G$145/G10</f>
        <v>77.739156492070109</v>
      </c>
      <c r="L10" s="3">
        <f>O10+L11/(1+[1]Calculations!$E$3)</f>
        <v>96.241482330642512</v>
      </c>
      <c r="M10" s="3">
        <f>O10+M11/(H10+[1]Calculations!$E$3-[1]Calculations!$E$1+1)</f>
        <v>55.539264763312275</v>
      </c>
      <c r="N10" s="3"/>
      <c r="O10" s="3">
        <f t="shared" ref="O10:O73" si="2">C10*$G$145/G11</f>
        <v>4.692867521130724</v>
      </c>
      <c r="P10" s="3">
        <f t="shared" ref="P10:P73" si="3">(K11-K10+O10)/K10</f>
        <v>8.8615417461555268E-2</v>
      </c>
      <c r="Q10" s="3">
        <f t="shared" ref="Q10:Q73" si="4">LN(1+P10)</f>
        <v>8.4906629568376135E-2</v>
      </c>
      <c r="R10" s="3">
        <f t="shared" ref="R10:R73" si="5">D10*$G$145/G11</f>
        <v>6.726443446954038</v>
      </c>
      <c r="S10" s="3">
        <f t="shared" ref="S10:S73" si="6">K10/R9</f>
        <v>12.149999999999999</v>
      </c>
    </row>
    <row r="11" spans="1:23" x14ac:dyDescent="0.25">
      <c r="A11" s="3">
        <v>1873</v>
      </c>
      <c r="B11" s="2">
        <v>5.1100000000000003</v>
      </c>
      <c r="C11" s="2">
        <v>0.33</v>
      </c>
      <c r="D11" s="2">
        <v>0.46</v>
      </c>
      <c r="E11" s="2">
        <v>8.35</v>
      </c>
      <c r="F11" s="2">
        <v>5.58</v>
      </c>
      <c r="G11" s="4">
        <v>12.939807</v>
      </c>
      <c r="H11">
        <f t="shared" si="0"/>
        <v>1.1335110978780967</v>
      </c>
      <c r="I11" t="s">
        <v>58</v>
      </c>
      <c r="J11" s="3">
        <f t="shared" ref="J11:J74" si="7">J10+1</f>
        <v>1873</v>
      </c>
      <c r="K11" s="3">
        <f t="shared" si="1"/>
        <v>79.935176776593352</v>
      </c>
      <c r="L11" s="3">
        <f>O11+L12/(1+[1]Calculations!$E$3)</f>
        <v>97.760286124733653</v>
      </c>
      <c r="M11" s="3">
        <f>O11+M12/(H11+[1]Calculations!$E$3-[1]Calculations!$E$1+1)</f>
        <v>55.592665149341371</v>
      </c>
      <c r="N11" s="3"/>
      <c r="O11" s="3">
        <f t="shared" si="2"/>
        <v>5.4004237726633004</v>
      </c>
      <c r="P11" s="3">
        <f t="shared" si="3"/>
        <v>2.1589701854395359E-2</v>
      </c>
      <c r="Q11" s="3">
        <f t="shared" si="4"/>
        <v>2.1359945276609713E-2</v>
      </c>
      <c r="R11" s="3">
        <f t="shared" si="5"/>
        <v>7.5278634406821761</v>
      </c>
      <c r="S11" s="3">
        <f t="shared" si="6"/>
        <v>11.883720930232561</v>
      </c>
    </row>
    <row r="12" spans="1:23" x14ac:dyDescent="0.25">
      <c r="A12" s="3">
        <v>1874</v>
      </c>
      <c r="B12" s="2">
        <v>4.66</v>
      </c>
      <c r="C12" s="2">
        <v>0.33</v>
      </c>
      <c r="D12" s="2">
        <v>0.46</v>
      </c>
      <c r="E12" s="2">
        <v>6.86</v>
      </c>
      <c r="F12" s="2">
        <v>5.47</v>
      </c>
      <c r="G12" s="4">
        <v>12.368895999999999</v>
      </c>
      <c r="H12">
        <f t="shared" si="0"/>
        <v>1.1480763436327566</v>
      </c>
      <c r="J12" s="3">
        <f t="shared" si="7"/>
        <v>1874</v>
      </c>
      <c r="K12" s="3">
        <f t="shared" si="1"/>
        <v>76.26052963821509</v>
      </c>
      <c r="L12" s="3">
        <f>O12+L13/(1+[1]Calculations!$E$3)</f>
        <v>98.626577679701811</v>
      </c>
      <c r="M12" s="3">
        <f>O12+M13/(H12+[1]Calculations!$E$3-[1]Calculations!$E$1+1)</f>
        <v>58.852215194192915</v>
      </c>
      <c r="N12" s="3"/>
      <c r="O12" s="3">
        <f t="shared" si="2"/>
        <v>5.8020763419302819</v>
      </c>
      <c r="P12" s="3">
        <f t="shared" si="3"/>
        <v>0.12279027661468823</v>
      </c>
      <c r="Q12" s="3">
        <f t="shared" si="4"/>
        <v>0.11581690552392489</v>
      </c>
      <c r="R12" s="3">
        <f t="shared" si="5"/>
        <v>8.0877427796603936</v>
      </c>
      <c r="S12" s="3">
        <f t="shared" si="6"/>
        <v>10.130434782608695</v>
      </c>
    </row>
    <row r="13" spans="1:23" x14ac:dyDescent="0.25">
      <c r="A13" s="3">
        <v>1875</v>
      </c>
      <c r="B13" s="2">
        <v>4.54</v>
      </c>
      <c r="C13" s="2">
        <v>0.3</v>
      </c>
      <c r="D13" s="2">
        <v>0.36</v>
      </c>
      <c r="E13" s="2">
        <v>4.96</v>
      </c>
      <c r="F13" s="2">
        <v>5.07</v>
      </c>
      <c r="G13" s="4">
        <v>11.512651</v>
      </c>
      <c r="H13">
        <f t="shared" si="0"/>
        <v>1.114054758262401</v>
      </c>
      <c r="J13" s="3">
        <f t="shared" si="7"/>
        <v>1875</v>
      </c>
      <c r="K13" s="3">
        <f t="shared" si="1"/>
        <v>79.82250482534387</v>
      </c>
      <c r="L13" s="3">
        <f>O13+L14/(1+[1]Calculations!$E$3)</f>
        <v>99.122742916951609</v>
      </c>
      <c r="M13" s="3">
        <f>O13+M14/(H13+[1]Calculations!$E$3-[1]Calculations!$E$1+1)</f>
        <v>62.975891477789162</v>
      </c>
      <c r="N13" s="3"/>
      <c r="O13" s="3">
        <f t="shared" si="2"/>
        <v>5.5985230360735994</v>
      </c>
      <c r="P13" s="3">
        <f t="shared" si="3"/>
        <v>0.11284278830136006</v>
      </c>
      <c r="Q13" s="3">
        <f t="shared" si="4"/>
        <v>0.10691781191353943</v>
      </c>
      <c r="R13" s="3">
        <f t="shared" si="5"/>
        <v>6.7182276432883192</v>
      </c>
      <c r="S13" s="3">
        <f t="shared" si="6"/>
        <v>9.8695652173913029</v>
      </c>
    </row>
    <row r="14" spans="1:23" x14ac:dyDescent="0.25">
      <c r="A14" s="3">
        <v>1876</v>
      </c>
      <c r="B14" s="2">
        <v>4.46</v>
      </c>
      <c r="C14" s="2">
        <v>0.3</v>
      </c>
      <c r="D14" s="2">
        <v>0.28000000000000003</v>
      </c>
      <c r="E14" s="2">
        <v>5.33</v>
      </c>
      <c r="F14" s="2">
        <v>4.59</v>
      </c>
      <c r="G14" s="4">
        <v>10.846575</v>
      </c>
      <c r="H14">
        <f t="shared" si="0"/>
        <v>1.0441389986875944</v>
      </c>
      <c r="J14" s="3">
        <f t="shared" si="7"/>
        <v>1876</v>
      </c>
      <c r="K14" s="3">
        <f t="shared" si="1"/>
        <v>83.231375802960841</v>
      </c>
      <c r="L14" s="3">
        <f>O14+L15/(1+[1]Calculations!$E$3)</f>
        <v>99.86993811070964</v>
      </c>
      <c r="M14" s="3">
        <f>O14+M15/(H14+[1]Calculations!$E$3-[1]Calculations!$E$1+1)</f>
        <v>66.160682528753796</v>
      </c>
      <c r="N14" s="3"/>
      <c r="O14" s="3">
        <f t="shared" si="2"/>
        <v>5.5498302829348898</v>
      </c>
      <c r="P14" s="3">
        <f t="shared" si="3"/>
        <v>-0.14427917023813711</v>
      </c>
      <c r="Q14" s="3">
        <f t="shared" si="4"/>
        <v>-0.15581108948924371</v>
      </c>
      <c r="R14" s="3">
        <f t="shared" si="5"/>
        <v>5.1798415974058978</v>
      </c>
      <c r="S14" s="3">
        <f t="shared" si="6"/>
        <v>12.388888888888889</v>
      </c>
    </row>
    <row r="15" spans="1:23" x14ac:dyDescent="0.25">
      <c r="A15" s="3">
        <v>1877</v>
      </c>
      <c r="B15" s="2">
        <v>3.55</v>
      </c>
      <c r="C15" s="2">
        <v>0.19</v>
      </c>
      <c r="D15" s="2">
        <v>0.3</v>
      </c>
      <c r="E15" s="2">
        <v>5.03</v>
      </c>
      <c r="F15" s="2">
        <v>4.45</v>
      </c>
      <c r="G15" s="4">
        <v>10.941739999999999</v>
      </c>
      <c r="H15">
        <f t="shared" si="0"/>
        <v>1.2452051495481791</v>
      </c>
      <c r="J15" s="3">
        <f t="shared" si="7"/>
        <v>1877</v>
      </c>
      <c r="K15" s="3">
        <f t="shared" si="1"/>
        <v>65.672991681396198</v>
      </c>
      <c r="L15" s="3">
        <f>O15+L16/(1+[1]Calculations!$E$3)</f>
        <v>100.71982790504181</v>
      </c>
      <c r="M15" s="3">
        <f>O15+M16/(H15+[1]Calculations!$E$3-[1]Calculations!$E$1+1)</f>
        <v>65.651493501022287</v>
      </c>
      <c r="N15" s="3"/>
      <c r="O15" s="3">
        <f t="shared" si="2"/>
        <v>4.167154390845476</v>
      </c>
      <c r="P15" s="3">
        <f t="shared" si="3"/>
        <v>0.14883493098436965</v>
      </c>
      <c r="Q15" s="3">
        <f t="shared" si="4"/>
        <v>0.13874832534709083</v>
      </c>
      <c r="R15" s="3">
        <f t="shared" si="5"/>
        <v>6.5797174592296983</v>
      </c>
      <c r="S15" s="3">
        <f t="shared" si="6"/>
        <v>12.678571428571427</v>
      </c>
    </row>
    <row r="16" spans="1:23" x14ac:dyDescent="0.25">
      <c r="A16" s="3">
        <v>1878</v>
      </c>
      <c r="B16" s="2">
        <v>3.25</v>
      </c>
      <c r="C16" s="2">
        <v>0.18</v>
      </c>
      <c r="D16" s="2">
        <v>0.31</v>
      </c>
      <c r="E16" s="2">
        <v>4.9000000000000004</v>
      </c>
      <c r="F16" s="2">
        <v>4.34</v>
      </c>
      <c r="G16" s="4">
        <v>9.2290893000000001</v>
      </c>
      <c r="H16">
        <f t="shared" si="0"/>
        <v>1.1695687069804697</v>
      </c>
      <c r="J16" s="3">
        <f t="shared" si="7"/>
        <v>1878</v>
      </c>
      <c r="K16" s="3">
        <f t="shared" si="1"/>
        <v>71.280272474988408</v>
      </c>
      <c r="L16" s="3">
        <f>O16+L17/(1+[1]Calculations!$E$3)</f>
        <v>103.10387555831291</v>
      </c>
      <c r="M16" s="3">
        <f>O16+M17/(H16+[1]Calculations!$E$3-[1]Calculations!$E$1+1)</f>
        <v>78.96004243494373</v>
      </c>
      <c r="N16" s="3"/>
      <c r="O16" s="3">
        <f t="shared" si="2"/>
        <v>4.4015814915661196</v>
      </c>
      <c r="P16" s="3">
        <f t="shared" si="3"/>
        <v>0.28989611740018045</v>
      </c>
      <c r="Q16" s="3">
        <f t="shared" si="4"/>
        <v>0.25456168598378792</v>
      </c>
      <c r="R16" s="3">
        <f t="shared" si="5"/>
        <v>7.5805014576972063</v>
      </c>
      <c r="S16" s="3">
        <f t="shared" si="6"/>
        <v>10.833333333333334</v>
      </c>
    </row>
    <row r="17" spans="1:21" x14ac:dyDescent="0.25">
      <c r="A17" s="3">
        <v>1879</v>
      </c>
      <c r="B17" s="2">
        <v>3.58</v>
      </c>
      <c r="C17" s="2">
        <v>0.2</v>
      </c>
      <c r="D17" s="2">
        <v>0.38</v>
      </c>
      <c r="E17" s="2">
        <v>4.25</v>
      </c>
      <c r="F17" s="2">
        <v>4.22</v>
      </c>
      <c r="G17" s="4">
        <v>8.2776793000000009</v>
      </c>
      <c r="H17">
        <f t="shared" si="0"/>
        <v>0.86378329364295514</v>
      </c>
      <c r="J17" s="3">
        <f t="shared" si="7"/>
        <v>1879</v>
      </c>
      <c r="K17" s="3">
        <f t="shared" si="1"/>
        <v>87.542565221148379</v>
      </c>
      <c r="L17" s="3">
        <f>O17+L18/(1+[1]Calculations!$E$3)</f>
        <v>105.39935016177034</v>
      </c>
      <c r="M17" s="3">
        <f>O17+M18/(H17+[1]Calculations!$E$3-[1]Calculations!$E$1+1)</f>
        <v>90.11088721321552</v>
      </c>
      <c r="N17" s="3"/>
      <c r="O17" s="3">
        <f t="shared" si="2"/>
        <v>4.0522382712740264</v>
      </c>
      <c r="P17" s="3">
        <f t="shared" si="3"/>
        <v>0.22896702684621284</v>
      </c>
      <c r="Q17" s="3">
        <f t="shared" si="4"/>
        <v>0.20617400096948138</v>
      </c>
      <c r="R17" s="3">
        <f t="shared" si="5"/>
        <v>7.6992527154206494</v>
      </c>
      <c r="S17" s="3">
        <f t="shared" si="6"/>
        <v>11.548387096774194</v>
      </c>
    </row>
    <row r="18" spans="1:21" x14ac:dyDescent="0.25">
      <c r="A18" s="3">
        <v>1880</v>
      </c>
      <c r="B18" s="2">
        <v>5.1100000000000003</v>
      </c>
      <c r="C18" s="2">
        <v>0.26</v>
      </c>
      <c r="D18" s="2">
        <v>0.49</v>
      </c>
      <c r="E18" s="2">
        <v>5.0999999999999996</v>
      </c>
      <c r="F18" s="2">
        <v>4.0199999999999996</v>
      </c>
      <c r="G18" s="4">
        <v>9.9903306000000001</v>
      </c>
      <c r="H18">
        <f t="shared" si="0"/>
        <v>1.1147010838820455</v>
      </c>
      <c r="J18" s="3">
        <f t="shared" si="7"/>
        <v>1880</v>
      </c>
      <c r="K18" s="3">
        <f t="shared" si="1"/>
        <v>103.53468783105137</v>
      </c>
      <c r="L18" s="3">
        <f>O18+L19/(1+[1]Calculations!$E$3)</f>
        <v>108.2236217002916</v>
      </c>
      <c r="M18" s="3">
        <f>O18+M19/(H18+[1]Calculations!$E$3-[1]Calculations!$E$1+1)</f>
        <v>77.694462598812734</v>
      </c>
      <c r="N18" s="3"/>
      <c r="O18" s="3">
        <f t="shared" si="2"/>
        <v>5.5871976318541403</v>
      </c>
      <c r="P18" s="3">
        <f t="shared" si="3"/>
        <v>0.33873470444496862</v>
      </c>
      <c r="Q18" s="3">
        <f t="shared" si="4"/>
        <v>0.29172491746336227</v>
      </c>
      <c r="R18" s="3">
        <f t="shared" si="5"/>
        <v>10.529718613878957</v>
      </c>
      <c r="S18" s="3">
        <f t="shared" si="6"/>
        <v>13.447368421052632</v>
      </c>
      <c r="T18" s="3">
        <f t="shared" ref="T18:T81" si="8">AVERAGE(R9:R18)</f>
        <v>7.3027593639161381</v>
      </c>
    </row>
    <row r="19" spans="1:21" x14ac:dyDescent="0.25">
      <c r="A19" s="3">
        <v>1881</v>
      </c>
      <c r="B19" s="2">
        <v>6.19</v>
      </c>
      <c r="C19" s="2">
        <v>0.32</v>
      </c>
      <c r="D19" s="2">
        <v>0.44</v>
      </c>
      <c r="E19" s="2">
        <v>4.79</v>
      </c>
      <c r="F19" s="2">
        <v>3.7</v>
      </c>
      <c r="G19" s="4">
        <v>9.4194198</v>
      </c>
      <c r="H19">
        <f t="shared" si="0"/>
        <v>0.96955281608906363</v>
      </c>
      <c r="J19" s="3">
        <f t="shared" si="7"/>
        <v>1881</v>
      </c>
      <c r="K19" s="3">
        <f t="shared" si="1"/>
        <v>133.01828208145051</v>
      </c>
      <c r="L19" s="3">
        <f>O19+L20/(1+[1]Calculations!$E$3)</f>
        <v>109.60041508686432</v>
      </c>
      <c r="M19" s="3">
        <f>O19+M20/(H19+[1]Calculations!$E$3-[1]Calculations!$E$1+1)</f>
        <v>83.192032927746411</v>
      </c>
      <c r="N19" s="3"/>
      <c r="O19" s="3">
        <f t="shared" si="2"/>
        <v>6.3624194299342474</v>
      </c>
      <c r="P19" s="3">
        <f t="shared" si="3"/>
        <v>-6.7292277855849306E-2</v>
      </c>
      <c r="Q19" s="3">
        <f t="shared" si="4"/>
        <v>-6.9663393939590826E-2</v>
      </c>
      <c r="R19" s="3">
        <f t="shared" si="5"/>
        <v>8.748326716159589</v>
      </c>
      <c r="S19" s="3">
        <f t="shared" si="6"/>
        <v>12.63265306122449</v>
      </c>
      <c r="T19" s="3">
        <f t="shared" si="8"/>
        <v>7.5377635870376931</v>
      </c>
      <c r="U19" s="3">
        <f t="shared" ref="U19:U82" si="9">K19/T18</f>
        <v>18.214797373539479</v>
      </c>
    </row>
    <row r="20" spans="1:21" x14ac:dyDescent="0.25">
      <c r="A20" s="3">
        <v>1882</v>
      </c>
      <c r="B20" s="2">
        <v>5.92</v>
      </c>
      <c r="C20" s="2">
        <v>0.32</v>
      </c>
      <c r="D20" s="2">
        <v>0.43</v>
      </c>
      <c r="E20" s="2">
        <v>5.26</v>
      </c>
      <c r="F20" s="2">
        <v>3.62</v>
      </c>
      <c r="G20" s="4">
        <v>10.180580000000001</v>
      </c>
      <c r="H20">
        <f t="shared" si="0"/>
        <v>1.0726450341893592</v>
      </c>
      <c r="J20" s="3">
        <f t="shared" si="7"/>
        <v>1882</v>
      </c>
      <c r="K20" s="3">
        <f t="shared" si="1"/>
        <v>117.70475945378355</v>
      </c>
      <c r="L20" s="3">
        <f>O20+L21/(1+[1]Calculations!$E$3)</f>
        <v>110.24280395028858</v>
      </c>
      <c r="M20" s="3">
        <f>O20+M21/(H20+[1]Calculations!$E$3-[1]Calculations!$E$1+1)</f>
        <v>77.488644323175009</v>
      </c>
      <c r="N20" s="3"/>
      <c r="O20" s="3">
        <f t="shared" si="2"/>
        <v>6.483581234038442</v>
      </c>
      <c r="P20" s="3">
        <f t="shared" si="3"/>
        <v>5.519185112744824E-2</v>
      </c>
      <c r="Q20" s="3">
        <f t="shared" si="4"/>
        <v>5.3722599805333733E-2</v>
      </c>
      <c r="R20" s="3">
        <f t="shared" si="5"/>
        <v>8.7123122832391537</v>
      </c>
      <c r="S20" s="3">
        <f t="shared" si="6"/>
        <v>13.454545454545453</v>
      </c>
      <c r="T20" s="3">
        <f t="shared" si="8"/>
        <v>7.7363504706662045</v>
      </c>
      <c r="U20" s="3">
        <f t="shared" si="9"/>
        <v>15.615342414850263</v>
      </c>
    </row>
    <row r="21" spans="1:21" x14ac:dyDescent="0.25">
      <c r="A21" s="3">
        <v>1883</v>
      </c>
      <c r="B21" s="2">
        <v>5.81</v>
      </c>
      <c r="C21" s="2">
        <v>0.33</v>
      </c>
      <c r="D21" s="2">
        <v>0.4</v>
      </c>
      <c r="E21" s="2">
        <v>5.35</v>
      </c>
      <c r="F21" s="2">
        <v>3.63</v>
      </c>
      <c r="G21" s="4">
        <v>9.9903306000000001</v>
      </c>
      <c r="H21">
        <f t="shared" si="0"/>
        <v>1.1403956495577523</v>
      </c>
      <c r="J21" s="3">
        <f t="shared" si="7"/>
        <v>1883</v>
      </c>
      <c r="K21" s="3">
        <f t="shared" si="1"/>
        <v>117.71752178051044</v>
      </c>
      <c r="L21" s="3">
        <f>O21+L22/(1+[1]Calculations!$E$3)</f>
        <v>110.79939682240476</v>
      </c>
      <c r="M21" s="3">
        <f>O21+M22/(H21+[1]Calculations!$E$3-[1]Calculations!$E$1+1)</f>
        <v>78.934201402278518</v>
      </c>
      <c r="N21" s="3"/>
      <c r="O21" s="3">
        <f t="shared" si="2"/>
        <v>7.2376892051526687</v>
      </c>
      <c r="P21" s="3">
        <f t="shared" si="3"/>
        <v>2.6588697304079294E-2</v>
      </c>
      <c r="Q21" s="3">
        <f t="shared" si="4"/>
        <v>2.6241361249129388E-2</v>
      </c>
      <c r="R21" s="3">
        <f t="shared" si="5"/>
        <v>8.772956612306265</v>
      </c>
      <c r="S21" s="3">
        <f t="shared" si="6"/>
        <v>13.511627906976745</v>
      </c>
      <c r="T21" s="3">
        <f t="shared" si="8"/>
        <v>7.8608597878286117</v>
      </c>
      <c r="U21" s="3">
        <f t="shared" si="9"/>
        <v>15.216156794713227</v>
      </c>
    </row>
    <row r="22" spans="1:21" x14ac:dyDescent="0.25">
      <c r="A22" s="3">
        <v>1884</v>
      </c>
      <c r="B22" s="2">
        <v>5.18</v>
      </c>
      <c r="C22" s="2">
        <v>0.31</v>
      </c>
      <c r="D22" s="2">
        <v>0.31</v>
      </c>
      <c r="E22" s="2">
        <v>5.65</v>
      </c>
      <c r="F22" s="2">
        <v>3.62</v>
      </c>
      <c r="G22" s="4">
        <v>9.2290893000000001</v>
      </c>
      <c r="H22">
        <f t="shared" si="0"/>
        <v>1.1779307330074986</v>
      </c>
      <c r="J22" s="3">
        <f t="shared" si="7"/>
        <v>1884</v>
      </c>
      <c r="K22" s="3">
        <f t="shared" si="1"/>
        <v>113.60978812936612</v>
      </c>
      <c r="L22" s="3">
        <f>O22+L23/(1+[1]Calculations!$E$3)</f>
        <v>110.58848011293645</v>
      </c>
      <c r="M22" s="3">
        <f>O22+M23/(H22+[1]Calculations!$E$3-[1]Calculations!$E$1+1)</f>
        <v>84.560347481695104</v>
      </c>
      <c r="N22" s="3"/>
      <c r="O22" s="3">
        <f t="shared" si="2"/>
        <v>7.5805014576972063</v>
      </c>
      <c r="P22" s="3">
        <f t="shared" si="3"/>
        <v>-2.0663618456051712E-2</v>
      </c>
      <c r="Q22" s="3">
        <f t="shared" si="4"/>
        <v>-2.088009838490151E-2</v>
      </c>
      <c r="R22" s="3">
        <f t="shared" si="5"/>
        <v>7.5805014576972063</v>
      </c>
      <c r="S22" s="3">
        <f t="shared" si="6"/>
        <v>12.95</v>
      </c>
      <c r="T22" s="3">
        <f t="shared" si="8"/>
        <v>7.8101356556322941</v>
      </c>
      <c r="U22" s="3">
        <f t="shared" si="9"/>
        <v>14.452590581156811</v>
      </c>
    </row>
    <row r="23" spans="1:21" x14ac:dyDescent="0.25">
      <c r="A23" s="3">
        <v>1885</v>
      </c>
      <c r="B23" s="2">
        <v>4.24</v>
      </c>
      <c r="C23" s="2">
        <v>0.24</v>
      </c>
      <c r="D23" s="2">
        <v>0.27</v>
      </c>
      <c r="E23" s="2">
        <v>4.22</v>
      </c>
      <c r="F23" s="2">
        <v>3.52</v>
      </c>
      <c r="G23" s="4">
        <v>8.2776793000000009</v>
      </c>
      <c r="H23">
        <f t="shared" si="0"/>
        <v>1.0794227768310183</v>
      </c>
      <c r="J23" s="3">
        <f t="shared" si="7"/>
        <v>1885</v>
      </c>
      <c r="K23" s="3">
        <f t="shared" si="1"/>
        <v>103.68169735689082</v>
      </c>
      <c r="L23" s="3">
        <f>O23+L24/(1+[1]Calculations!$E$3)</f>
        <v>109.99718004930835</v>
      </c>
      <c r="M23" s="3">
        <f>O23+M24/(H23+[1]Calculations!$E$3-[1]Calculations!$E$1+1)</f>
        <v>93.681065476561017</v>
      </c>
      <c r="N23" s="3"/>
      <c r="O23" s="3">
        <f t="shared" si="2"/>
        <v>6.0783820329742424</v>
      </c>
      <c r="P23" s="3">
        <f t="shared" si="3"/>
        <v>0.32884263014938014</v>
      </c>
      <c r="Q23" s="3">
        <f t="shared" si="4"/>
        <v>0.28430836049212199</v>
      </c>
      <c r="R23" s="3">
        <f t="shared" si="5"/>
        <v>6.8381797870960233</v>
      </c>
      <c r="S23" s="3">
        <f t="shared" si="6"/>
        <v>13.67741935483871</v>
      </c>
      <c r="T23" s="3">
        <f t="shared" si="8"/>
        <v>7.8221308700130647</v>
      </c>
      <c r="U23" s="3">
        <f t="shared" si="9"/>
        <v>13.275274838807769</v>
      </c>
    </row>
    <row r="24" spans="1:21" x14ac:dyDescent="0.25">
      <c r="A24" s="3">
        <v>1886</v>
      </c>
      <c r="B24" s="2">
        <v>5.2</v>
      </c>
      <c r="C24" s="2">
        <v>0.22</v>
      </c>
      <c r="D24" s="2">
        <v>0.33</v>
      </c>
      <c r="E24" s="2">
        <v>4.26</v>
      </c>
      <c r="F24" s="2">
        <v>3.37</v>
      </c>
      <c r="G24" s="4">
        <v>7.9922320999999998</v>
      </c>
      <c r="H24">
        <f t="shared" si="0"/>
        <v>1.0426</v>
      </c>
      <c r="J24" s="3">
        <f t="shared" si="7"/>
        <v>1886</v>
      </c>
      <c r="K24" s="3">
        <f t="shared" si="1"/>
        <v>131.6982773811086</v>
      </c>
      <c r="L24" s="3">
        <f>O24+L25/(1+[1]Calculations!$E$3)</f>
        <v>110.96979947707199</v>
      </c>
      <c r="M24" s="3">
        <f>O24+M25/(H24+[1]Calculations!$E$3-[1]Calculations!$E$1+1)</f>
        <v>97.979027146894595</v>
      </c>
      <c r="N24" s="3"/>
      <c r="O24" s="3">
        <f t="shared" si="2"/>
        <v>5.5718501968930561</v>
      </c>
      <c r="P24" s="3">
        <f t="shared" si="3"/>
        <v>0.11538461538461538</v>
      </c>
      <c r="Q24" s="3">
        <f t="shared" si="4"/>
        <v>0.10919929196499201</v>
      </c>
      <c r="R24" s="3">
        <f t="shared" si="5"/>
        <v>8.3577752953395841</v>
      </c>
      <c r="S24" s="3">
        <f t="shared" si="6"/>
        <v>19.25925925925926</v>
      </c>
      <c r="T24" s="3">
        <f t="shared" si="8"/>
        <v>8.1399242398064331</v>
      </c>
      <c r="U24" s="3">
        <f t="shared" si="9"/>
        <v>16.83662413345542</v>
      </c>
    </row>
    <row r="25" spans="1:21" x14ac:dyDescent="0.25">
      <c r="A25" s="3">
        <v>1887</v>
      </c>
      <c r="B25" s="2">
        <v>5.58</v>
      </c>
      <c r="C25" s="2">
        <v>0.25</v>
      </c>
      <c r="D25" s="2">
        <v>0.36</v>
      </c>
      <c r="E25" s="2">
        <v>6.11</v>
      </c>
      <c r="F25" s="2">
        <v>3.52</v>
      </c>
      <c r="G25" s="4">
        <v>7.9922320999999998</v>
      </c>
      <c r="H25">
        <f t="shared" si="0"/>
        <v>1.0128645503954532</v>
      </c>
      <c r="J25" s="3">
        <f t="shared" si="7"/>
        <v>1887</v>
      </c>
      <c r="K25" s="3">
        <f t="shared" si="1"/>
        <v>141.32238226665115</v>
      </c>
      <c r="L25" s="3">
        <f>O25+L26/(1+[1]Calculations!$E$3)</f>
        <v>112.54931273433002</v>
      </c>
      <c r="M25" s="3">
        <f>O25+M26/(H25+[1]Calculations!$E$3-[1]Calculations!$E$1+1)</f>
        <v>99.949913406708731</v>
      </c>
      <c r="N25" s="3"/>
      <c r="O25" s="3">
        <f t="shared" si="2"/>
        <v>6.0438241025039439</v>
      </c>
      <c r="P25" s="3">
        <f t="shared" si="3"/>
        <v>-4.8879265380127351E-2</v>
      </c>
      <c r="Q25" s="3">
        <f t="shared" si="4"/>
        <v>-5.0114269058657263E-2</v>
      </c>
      <c r="R25" s="3">
        <f t="shared" si="5"/>
        <v>8.7031067076056789</v>
      </c>
      <c r="S25" s="3">
        <f t="shared" si="6"/>
        <v>16.90909090909091</v>
      </c>
      <c r="T25" s="3">
        <f t="shared" si="8"/>
        <v>8.3522631646440324</v>
      </c>
      <c r="U25" s="3">
        <f t="shared" si="9"/>
        <v>17.361633610242517</v>
      </c>
    </row>
    <row r="26" spans="1:21" x14ac:dyDescent="0.25">
      <c r="A26" s="3">
        <v>1888</v>
      </c>
      <c r="B26" s="2">
        <v>5.31</v>
      </c>
      <c r="C26" s="2">
        <v>0.23</v>
      </c>
      <c r="D26" s="2">
        <v>0.26</v>
      </c>
      <c r="E26" s="2">
        <v>5.0199999999999996</v>
      </c>
      <c r="F26" s="2">
        <v>3.67</v>
      </c>
      <c r="G26" s="4">
        <v>8.3728446000000005</v>
      </c>
      <c r="H26">
        <f t="shared" si="0"/>
        <v>1.1002134683901386</v>
      </c>
      <c r="J26" s="3">
        <f t="shared" si="7"/>
        <v>1888</v>
      </c>
      <c r="K26" s="3">
        <f t="shared" si="1"/>
        <v>128.37082393718376</v>
      </c>
      <c r="L26" s="3">
        <f>O26+L27/(1+[1]Calculations!$E$3)</f>
        <v>113.73199981415873</v>
      </c>
      <c r="M26" s="3">
        <f>O26+M27/(H26+[1]Calculations!$E$3-[1]Calculations!$E$1+1)</f>
        <v>98.778834706110032</v>
      </c>
      <c r="N26" s="3"/>
      <c r="O26" s="3">
        <f t="shared" si="2"/>
        <v>5.8251161149336497</v>
      </c>
      <c r="P26" s="3">
        <f t="shared" si="3"/>
        <v>7.9189592457513877E-2</v>
      </c>
      <c r="Q26" s="3">
        <f t="shared" si="4"/>
        <v>7.6210382107971028E-2</v>
      </c>
      <c r="R26" s="3">
        <f t="shared" si="5"/>
        <v>6.5849138690554296</v>
      </c>
      <c r="S26" s="3">
        <f t="shared" si="6"/>
        <v>14.75</v>
      </c>
      <c r="T26" s="3">
        <f t="shared" si="8"/>
        <v>8.2527044057798538</v>
      </c>
      <c r="U26" s="3">
        <f t="shared" si="9"/>
        <v>15.369585632860604</v>
      </c>
    </row>
    <row r="27" spans="1:21" x14ac:dyDescent="0.25">
      <c r="A27" s="3">
        <v>1889</v>
      </c>
      <c r="B27" s="2">
        <v>5.24</v>
      </c>
      <c r="C27" s="2">
        <v>0.22</v>
      </c>
      <c r="D27" s="2">
        <v>0.3</v>
      </c>
      <c r="E27" s="2">
        <v>4.68</v>
      </c>
      <c r="F27" s="2">
        <v>3.45</v>
      </c>
      <c r="G27" s="4">
        <v>7.9922320999999998</v>
      </c>
      <c r="H27">
        <f t="shared" si="0"/>
        <v>1.0991396706252423</v>
      </c>
      <c r="I27">
        <f>[1]Consumption!G5</f>
        <v>2731.570142112284</v>
      </c>
      <c r="J27" s="3">
        <f t="shared" si="7"/>
        <v>1889</v>
      </c>
      <c r="K27" s="3">
        <f t="shared" si="1"/>
        <v>132.71134105327096</v>
      </c>
      <c r="L27" s="3">
        <f>O27+L28/(1+[1]Calculations!$E$3)</f>
        <v>115.22848103397598</v>
      </c>
      <c r="M27" s="3">
        <f>O27+M28/(H27+[1]Calculations!$E$3-[1]Calculations!$E$1+1)</f>
        <v>105.89645264091746</v>
      </c>
      <c r="N27" s="3">
        <f>(I27/I28)^4*(O27+N28)</f>
        <v>95.652285387661109</v>
      </c>
      <c r="O27" s="3">
        <f t="shared" si="2"/>
        <v>5.8504409535596338</v>
      </c>
      <c r="P27" s="3">
        <f t="shared" si="3"/>
        <v>0.12213706831385764</v>
      </c>
      <c r="Q27" s="3">
        <f t="shared" si="4"/>
        <v>0.11523496391165787</v>
      </c>
      <c r="R27" s="3">
        <f t="shared" si="5"/>
        <v>7.9778740275813185</v>
      </c>
      <c r="S27" s="3">
        <f t="shared" si="6"/>
        <v>20.153846153846153</v>
      </c>
      <c r="T27" s="3">
        <f t="shared" si="8"/>
        <v>8.28056653699592</v>
      </c>
      <c r="U27" s="3">
        <f t="shared" si="9"/>
        <v>16.080951713274185</v>
      </c>
    </row>
    <row r="28" spans="1:21" x14ac:dyDescent="0.25">
      <c r="A28" s="3">
        <v>1890</v>
      </c>
      <c r="B28" s="2">
        <v>5.38</v>
      </c>
      <c r="C28" s="2">
        <v>0.22</v>
      </c>
      <c r="D28" s="2">
        <v>0.28999999999999998</v>
      </c>
      <c r="E28" s="2">
        <v>5.41</v>
      </c>
      <c r="F28" s="2">
        <v>3.42</v>
      </c>
      <c r="G28" s="4">
        <v>7.6116519</v>
      </c>
      <c r="H28">
        <f t="shared" si="0"/>
        <v>1.0283904017474113</v>
      </c>
      <c r="I28">
        <f>[1]Consumption!G6</f>
        <v>2674.7398011489822</v>
      </c>
      <c r="J28" s="3">
        <f t="shared" si="7"/>
        <v>1890</v>
      </c>
      <c r="K28" s="3">
        <f t="shared" si="1"/>
        <v>143.06987422795834</v>
      </c>
      <c r="L28" s="3">
        <f>O28+L29/(1+[1]Calculations!$E$3)</f>
        <v>116.79945694725156</v>
      </c>
      <c r="M28" s="3">
        <f>O28+M29/(H28+[1]Calculations!$E$3-[1]Calculations!$E$1+1)</f>
        <v>113.86883663042782</v>
      </c>
      <c r="N28" s="3">
        <f t="shared" ref="N28:N91" si="10">(I28/I29)^4*(O28+N29)</f>
        <v>82.086647855851851</v>
      </c>
      <c r="O28" s="3">
        <f t="shared" si="2"/>
        <v>5.7077481478329366</v>
      </c>
      <c r="P28" s="3">
        <f t="shared" si="3"/>
        <v>-8.2418936141739424E-2</v>
      </c>
      <c r="Q28" s="3">
        <f t="shared" si="4"/>
        <v>-8.6014349977275709E-2</v>
      </c>
      <c r="R28" s="3">
        <f t="shared" si="5"/>
        <v>7.5238498312343252</v>
      </c>
      <c r="S28" s="3">
        <f t="shared" si="6"/>
        <v>17.933333333333337</v>
      </c>
      <c r="T28" s="3">
        <f t="shared" si="8"/>
        <v>7.9799796587314571</v>
      </c>
      <c r="U28" s="3">
        <f t="shared" si="9"/>
        <v>17.277788130649114</v>
      </c>
    </row>
    <row r="29" spans="1:21" x14ac:dyDescent="0.25">
      <c r="A29" s="3">
        <v>1891</v>
      </c>
      <c r="B29" s="2">
        <v>4.84</v>
      </c>
      <c r="C29" s="2">
        <v>0.22</v>
      </c>
      <c r="D29" s="2">
        <v>0.34</v>
      </c>
      <c r="E29" s="2">
        <v>5.97</v>
      </c>
      <c r="F29" s="2">
        <v>3.62</v>
      </c>
      <c r="G29" s="4">
        <v>7.8019420000000004</v>
      </c>
      <c r="H29">
        <f t="shared" si="0"/>
        <v>1.1285118622613837</v>
      </c>
      <c r="I29">
        <f>[1]Consumption!G7</f>
        <v>2802.8274991184417</v>
      </c>
      <c r="J29" s="3">
        <f t="shared" si="7"/>
        <v>1891</v>
      </c>
      <c r="K29" s="3">
        <f t="shared" si="1"/>
        <v>125.57045925232461</v>
      </c>
      <c r="L29" s="3">
        <f>O29+L30/(1+[1]Calculations!$E$3)</f>
        <v>118.62939991953192</v>
      </c>
      <c r="M29" s="3">
        <f>O29+M30/(H29+[1]Calculations!$E$3-[1]Calculations!$E$1+1)</f>
        <v>115.45281246304604</v>
      </c>
      <c r="N29" s="3">
        <f t="shared" si="10"/>
        <v>93.268694180525216</v>
      </c>
      <c r="O29" s="3">
        <f t="shared" si="2"/>
        <v>6.0783820813720029</v>
      </c>
      <c r="P29" s="3">
        <f t="shared" si="3"/>
        <v>0.26076009559030983</v>
      </c>
      <c r="Q29" s="3">
        <f t="shared" si="4"/>
        <v>0.231714789549466</v>
      </c>
      <c r="R29" s="3">
        <f t="shared" si="5"/>
        <v>9.3938632166658245</v>
      </c>
      <c r="S29" s="3">
        <f t="shared" si="6"/>
        <v>16.689655172413794</v>
      </c>
      <c r="T29" s="3">
        <f t="shared" si="8"/>
        <v>8.0445333087820803</v>
      </c>
      <c r="U29" s="3">
        <f t="shared" si="9"/>
        <v>15.735686633603024</v>
      </c>
    </row>
    <row r="30" spans="1:21" x14ac:dyDescent="0.25">
      <c r="A30" s="3">
        <v>1892</v>
      </c>
      <c r="B30" s="2">
        <v>5.51</v>
      </c>
      <c r="C30" s="2">
        <v>0.24</v>
      </c>
      <c r="D30" s="2">
        <v>0.37</v>
      </c>
      <c r="E30" s="2">
        <v>3.93</v>
      </c>
      <c r="F30" s="2">
        <v>3.6</v>
      </c>
      <c r="G30" s="4">
        <v>7.3262127000000001</v>
      </c>
      <c r="H30">
        <f t="shared" si="0"/>
        <v>0.96416930774801368</v>
      </c>
      <c r="I30">
        <f>[1]Consumption!G8</f>
        <v>2877.0104557351106</v>
      </c>
      <c r="J30" s="3">
        <f t="shared" si="7"/>
        <v>1892</v>
      </c>
      <c r="K30" s="3">
        <f t="shared" si="1"/>
        <v>152.23584212890788</v>
      </c>
      <c r="L30" s="3">
        <f>O30+L31/(1+[1]Calculations!$E$3)</f>
        <v>120.18772463551589</v>
      </c>
      <c r="M30" s="3">
        <f>O30+M31/(H30+[1]Calculations!$E$3-[1]Calculations!$E$1+1)</f>
        <v>127.69868001478491</v>
      </c>
      <c r="N30" s="3">
        <f t="shared" si="10"/>
        <v>97.463529379708888</v>
      </c>
      <c r="O30" s="3">
        <f t="shared" si="2"/>
        <v>6.1516119524061201</v>
      </c>
      <c r="P30" s="3">
        <f t="shared" si="3"/>
        <v>-1.5044425524111013E-2</v>
      </c>
      <c r="Q30" s="3">
        <f t="shared" si="4"/>
        <v>-1.5158740882111464E-2</v>
      </c>
      <c r="R30" s="3">
        <f t="shared" si="5"/>
        <v>9.4837350932927684</v>
      </c>
      <c r="S30" s="3">
        <f t="shared" si="6"/>
        <v>16.20588235294117</v>
      </c>
      <c r="T30" s="3">
        <f t="shared" si="8"/>
        <v>8.1216755897874418</v>
      </c>
      <c r="U30" s="3">
        <f t="shared" si="9"/>
        <v>18.924135967305226</v>
      </c>
    </row>
    <row r="31" spans="1:21" x14ac:dyDescent="0.25">
      <c r="A31" s="3">
        <v>1893</v>
      </c>
      <c r="B31" s="2">
        <v>5.61</v>
      </c>
      <c r="C31" s="2">
        <v>0.25</v>
      </c>
      <c r="D31" s="2">
        <v>0.26</v>
      </c>
      <c r="E31" s="2">
        <v>8.52</v>
      </c>
      <c r="F31" s="2">
        <v>3.75</v>
      </c>
      <c r="G31" s="4">
        <v>7.8970910999999999</v>
      </c>
      <c r="H31">
        <f t="shared" si="0"/>
        <v>1.2509953876569442</v>
      </c>
      <c r="I31">
        <f>[1]Consumption!G9</f>
        <v>2834.8461623323719</v>
      </c>
      <c r="J31" s="3">
        <f t="shared" si="7"/>
        <v>1893</v>
      </c>
      <c r="K31" s="3">
        <f t="shared" si="1"/>
        <v>143.79392938749308</v>
      </c>
      <c r="L31" s="3">
        <f>O31+L32/(1+[1]Calculations!$E$3)</f>
        <v>121.77358475220639</v>
      </c>
      <c r="M31" s="3">
        <f>O31+M32/(H31+[1]Calculations!$E$3-[1]Calculations!$E$1+1)</f>
        <v>121.93532764304202</v>
      </c>
      <c r="N31" s="3">
        <f t="shared" si="10"/>
        <v>85.722754619504158</v>
      </c>
      <c r="O31" s="3">
        <f t="shared" si="2"/>
        <v>7.3869238572722642</v>
      </c>
      <c r="P31" s="3">
        <f t="shared" si="3"/>
        <v>-6.0927198483791488E-2</v>
      </c>
      <c r="Q31" s="3">
        <f t="shared" si="4"/>
        <v>-6.2862271878058582E-2</v>
      </c>
      <c r="R31" s="3">
        <f t="shared" si="5"/>
        <v>7.6824008115631548</v>
      </c>
      <c r="S31" s="3">
        <f t="shared" si="6"/>
        <v>15.162162162162165</v>
      </c>
      <c r="T31" s="3">
        <f t="shared" si="8"/>
        <v>8.0126200097131299</v>
      </c>
      <c r="U31" s="3">
        <f t="shared" si="9"/>
        <v>17.704958514755994</v>
      </c>
    </row>
    <row r="32" spans="1:21" x14ac:dyDescent="0.25">
      <c r="A32" s="3">
        <v>1894</v>
      </c>
      <c r="B32" s="2">
        <v>4.32</v>
      </c>
      <c r="C32" s="2">
        <v>0.21</v>
      </c>
      <c r="D32" s="2">
        <v>0.16</v>
      </c>
      <c r="E32" s="2">
        <v>3.32</v>
      </c>
      <c r="F32" s="2">
        <v>3.7</v>
      </c>
      <c r="G32" s="4">
        <v>6.8504835000000002</v>
      </c>
      <c r="H32">
        <f t="shared" si="0"/>
        <v>1.0781208010159979</v>
      </c>
      <c r="I32">
        <f>[1]Consumption!G10</f>
        <v>2698.7075286449963</v>
      </c>
      <c r="J32" s="3">
        <f t="shared" si="7"/>
        <v>1894</v>
      </c>
      <c r="K32" s="3">
        <f t="shared" si="1"/>
        <v>127.64604425366473</v>
      </c>
      <c r="L32" s="3">
        <f>O32+L33/(1+[1]Calculations!$E$3)</f>
        <v>122.14791803468988</v>
      </c>
      <c r="M32" s="3">
        <f>O32+M33/(H32+[1]Calculations!$E$3-[1]Calculations!$E$1+1)</f>
        <v>147.76977704827334</v>
      </c>
      <c r="N32" s="3">
        <f t="shared" si="10"/>
        <v>63.017737855158963</v>
      </c>
      <c r="O32" s="3">
        <f t="shared" si="2"/>
        <v>6.4747937122329748</v>
      </c>
      <c r="P32" s="3">
        <f t="shared" si="3"/>
        <v>7.7293748595551534E-2</v>
      </c>
      <c r="Q32" s="3">
        <f t="shared" si="4"/>
        <v>7.4452108056609595E-2</v>
      </c>
      <c r="R32" s="3">
        <f t="shared" si="5"/>
        <v>4.933176161701315</v>
      </c>
      <c r="S32" s="3">
        <f t="shared" si="6"/>
        <v>16.615384615384617</v>
      </c>
      <c r="T32" s="3">
        <f t="shared" si="8"/>
        <v>7.7478874801135422</v>
      </c>
      <c r="U32" s="3">
        <f t="shared" si="9"/>
        <v>15.930624951505063</v>
      </c>
    </row>
    <row r="33" spans="1:27" x14ac:dyDescent="0.25">
      <c r="A33" s="3">
        <v>1895</v>
      </c>
      <c r="B33" s="2">
        <v>4.25</v>
      </c>
      <c r="C33" s="2">
        <v>0.19</v>
      </c>
      <c r="D33" s="2">
        <v>0.25</v>
      </c>
      <c r="E33" s="2">
        <v>3.09</v>
      </c>
      <c r="F33" s="2">
        <v>3.46</v>
      </c>
      <c r="G33" s="4">
        <v>6.5650523999999999</v>
      </c>
      <c r="H33">
        <f t="shared" si="0"/>
        <v>1.0161735722509198</v>
      </c>
      <c r="I33">
        <f>[1]Consumption!G11</f>
        <v>2979.4573359122332</v>
      </c>
      <c r="J33" s="3">
        <f t="shared" si="7"/>
        <v>1895</v>
      </c>
      <c r="K33" s="3">
        <f t="shared" si="1"/>
        <v>131.03749179519116</v>
      </c>
      <c r="L33" s="3">
        <f>O33+L34/(1+[1]Calculations!$E$3)</f>
        <v>123.52166938008507</v>
      </c>
      <c r="M33" s="3">
        <f>O33+M34/(H33+[1]Calculations!$E$3-[1]Calculations!$E$1+1)</f>
        <v>157.84709831426505</v>
      </c>
      <c r="N33" s="3">
        <f t="shared" si="10"/>
        <v>87.149425882310069</v>
      </c>
      <c r="O33" s="3">
        <f t="shared" si="2"/>
        <v>5.7744629457757188</v>
      </c>
      <c r="P33" s="3">
        <f t="shared" si="3"/>
        <v>3.4420896016411115E-2</v>
      </c>
      <c r="Q33" s="3">
        <f t="shared" si="4"/>
        <v>3.3841749370089928E-2</v>
      </c>
      <c r="R33" s="3">
        <f t="shared" si="5"/>
        <v>7.5979775602312092</v>
      </c>
      <c r="S33" s="3">
        <f t="shared" si="6"/>
        <v>26.562499999999996</v>
      </c>
      <c r="T33" s="3">
        <f t="shared" si="8"/>
        <v>7.8238672574270609</v>
      </c>
      <c r="U33" s="3">
        <f t="shared" si="9"/>
        <v>16.912673568314503</v>
      </c>
    </row>
    <row r="34" spans="1:27" x14ac:dyDescent="0.25">
      <c r="A34" s="3">
        <v>1896</v>
      </c>
      <c r="B34" s="2">
        <v>4.2699999999999996</v>
      </c>
      <c r="C34" s="2">
        <v>0.18</v>
      </c>
      <c r="D34" s="2">
        <v>0.21</v>
      </c>
      <c r="E34" s="2">
        <v>5.76</v>
      </c>
      <c r="F34" s="2">
        <v>3.6</v>
      </c>
      <c r="G34" s="4">
        <v>6.6601933999999998</v>
      </c>
      <c r="H34">
        <f t="shared" si="0"/>
        <v>1.0887056905224535</v>
      </c>
      <c r="I34">
        <f>[1]Consumption!G12</f>
        <v>2916.2752774017131</v>
      </c>
      <c r="J34" s="3">
        <f t="shared" si="7"/>
        <v>1896</v>
      </c>
      <c r="K34" s="3">
        <f t="shared" si="1"/>
        <v>129.77345672874904</v>
      </c>
      <c r="L34" s="3">
        <f>O34+L35/(1+[1]Calculations!$E$3)</f>
        <v>125.73648017894622</v>
      </c>
      <c r="M34" s="3">
        <f>O34+M35/(H34+[1]Calculations!$E$3-[1]Calculations!$E$1+1)</f>
        <v>160.46682876947722</v>
      </c>
      <c r="N34" s="3">
        <f t="shared" si="10"/>
        <v>74.214471449586981</v>
      </c>
      <c r="O34" s="3">
        <f t="shared" si="2"/>
        <v>5.6314411994380187</v>
      </c>
      <c r="P34" s="3">
        <f t="shared" si="3"/>
        <v>6.0751982815316734E-2</v>
      </c>
      <c r="Q34" s="3">
        <f t="shared" si="4"/>
        <v>5.8978074356449424E-2</v>
      </c>
      <c r="R34" s="3">
        <f t="shared" si="5"/>
        <v>6.5700147326776888</v>
      </c>
      <c r="S34" s="3">
        <f t="shared" si="6"/>
        <v>17.079999999999998</v>
      </c>
      <c r="T34" s="3">
        <f t="shared" si="8"/>
        <v>7.6450912011608718</v>
      </c>
      <c r="U34" s="3">
        <f t="shared" si="9"/>
        <v>16.586868419266363</v>
      </c>
    </row>
    <row r="35" spans="1:27" x14ac:dyDescent="0.25">
      <c r="A35" s="3">
        <v>1897</v>
      </c>
      <c r="B35" s="2">
        <v>4.22</v>
      </c>
      <c r="C35" s="2">
        <v>0.18</v>
      </c>
      <c r="D35" s="2">
        <v>0.31</v>
      </c>
      <c r="E35" s="2">
        <v>3.44</v>
      </c>
      <c r="F35" s="2">
        <v>3.4</v>
      </c>
      <c r="G35" s="4">
        <v>6.4699033000000004</v>
      </c>
      <c r="H35">
        <f t="shared" si="0"/>
        <v>1.0048458913400324</v>
      </c>
      <c r="I35">
        <f>[1]Consumption!G13</f>
        <v>3089.2463215431999</v>
      </c>
      <c r="J35" s="3">
        <f t="shared" si="7"/>
        <v>1897</v>
      </c>
      <c r="K35" s="3">
        <f t="shared" si="1"/>
        <v>132.02601034238023</v>
      </c>
      <c r="L35" s="3">
        <f>O35+L36/(1+[1]Calculations!$E$3)</f>
        <v>128.25429418118387</v>
      </c>
      <c r="M35" s="3">
        <f>O35+M36/(H35+[1]Calculations!$E$3-[1]Calculations!$E$1+1)</f>
        <v>174.61261961096409</v>
      </c>
      <c r="N35" s="3">
        <f t="shared" si="10"/>
        <v>87.819716746153887</v>
      </c>
      <c r="O35" s="3">
        <f t="shared" si="2"/>
        <v>5.4705438433664701</v>
      </c>
      <c r="P35" s="3">
        <f t="shared" si="3"/>
        <v>0.16479370557572198</v>
      </c>
      <c r="Q35" s="3">
        <f t="shared" si="4"/>
        <v>0.15254399457868664</v>
      </c>
      <c r="R35" s="3">
        <f t="shared" si="5"/>
        <v>9.4214921746866995</v>
      </c>
      <c r="S35" s="3">
        <f t="shared" si="6"/>
        <v>20.095238095238098</v>
      </c>
      <c r="T35" s="3">
        <f t="shared" si="8"/>
        <v>7.7169297478689725</v>
      </c>
      <c r="U35" s="3">
        <f t="shared" si="9"/>
        <v>17.26938330341078</v>
      </c>
    </row>
    <row r="36" spans="1:27" x14ac:dyDescent="0.25">
      <c r="A36" s="3">
        <v>1898</v>
      </c>
      <c r="B36" s="2">
        <v>4.88</v>
      </c>
      <c r="C36" s="2">
        <v>0.2</v>
      </c>
      <c r="D36" s="2">
        <v>0.35</v>
      </c>
      <c r="E36" s="2">
        <v>3.55</v>
      </c>
      <c r="F36" s="2">
        <v>3.35</v>
      </c>
      <c r="G36" s="4">
        <v>6.6601933999999998</v>
      </c>
      <c r="H36">
        <f t="shared" si="0"/>
        <v>1.0209149670353503</v>
      </c>
      <c r="I36">
        <f>[1]Consumption!G14</f>
        <v>3085.2754764858282</v>
      </c>
      <c r="J36" s="3">
        <f t="shared" si="7"/>
        <v>1898</v>
      </c>
      <c r="K36" s="3">
        <f t="shared" si="1"/>
        <v>148.3125219757132</v>
      </c>
      <c r="L36" s="3">
        <f>O36+L37/(1+[1]Calculations!$E$3)</f>
        <v>131.11475896679275</v>
      </c>
      <c r="M36" s="3">
        <f>O36+M37/(H36+[1]Calculations!$E$3-[1]Calculations!$E$1+1)</f>
        <v>176.5624905627194</v>
      </c>
      <c r="N36" s="3">
        <f t="shared" si="10"/>
        <v>81.898517078004261</v>
      </c>
      <c r="O36" s="3">
        <f t="shared" si="2"/>
        <v>5.9927679462588319</v>
      </c>
      <c r="P36" s="3">
        <f t="shared" si="3"/>
        <v>0.26875944799415796</v>
      </c>
      <c r="Q36" s="3">
        <f t="shared" si="4"/>
        <v>0.23803961047513675</v>
      </c>
      <c r="R36" s="3">
        <f t="shared" si="5"/>
        <v>10.487343905952953</v>
      </c>
      <c r="S36" s="3">
        <f t="shared" si="6"/>
        <v>15.741935483870966</v>
      </c>
      <c r="T36" s="3">
        <f t="shared" si="8"/>
        <v>8.1071727515587249</v>
      </c>
      <c r="U36" s="3">
        <f t="shared" si="9"/>
        <v>19.219110037469196</v>
      </c>
      <c r="X36" s="2"/>
    </row>
    <row r="37" spans="1:27" x14ac:dyDescent="0.25">
      <c r="A37" s="3">
        <v>1899</v>
      </c>
      <c r="B37" s="2">
        <v>6.08</v>
      </c>
      <c r="C37" s="2">
        <v>0.21</v>
      </c>
      <c r="D37" s="2">
        <v>0.48</v>
      </c>
      <c r="E37" s="2">
        <v>3.36</v>
      </c>
      <c r="F37" s="2">
        <v>3.1</v>
      </c>
      <c r="G37" s="4">
        <v>6.7553425000000002</v>
      </c>
      <c r="H37">
        <f t="shared" si="0"/>
        <v>0.88416379139908874</v>
      </c>
      <c r="I37">
        <f>[1]Consumption!G15</f>
        <v>3389.8130517860636</v>
      </c>
      <c r="J37" s="3">
        <f t="shared" si="7"/>
        <v>1899</v>
      </c>
      <c r="K37" s="3">
        <f t="shared" si="1"/>
        <v>182.18014556626846</v>
      </c>
      <c r="L37" s="3">
        <f>O37+L38/(1+[1]Calculations!$E$3)</f>
        <v>133.61165177774885</v>
      </c>
      <c r="M37" s="3">
        <f>O37+M38/(H37+[1]Calculations!$E$3-[1]Calculations!$E$1+1)</f>
        <v>180.79366734527338</v>
      </c>
      <c r="N37" s="3">
        <f t="shared" si="10"/>
        <v>113.35196020928655</v>
      </c>
      <c r="O37" s="3">
        <f t="shared" si="2"/>
        <v>5.3826604583553559</v>
      </c>
      <c r="P37" s="3">
        <f t="shared" si="3"/>
        <v>-0.11221867557179906</v>
      </c>
      <c r="Q37" s="3">
        <f t="shared" si="4"/>
        <v>-0.11902982259057066</v>
      </c>
      <c r="R37" s="3">
        <f t="shared" si="5"/>
        <v>12.30322390481224</v>
      </c>
      <c r="S37" s="3">
        <f t="shared" si="6"/>
        <v>17.371428571428574</v>
      </c>
      <c r="T37" s="3">
        <f t="shared" si="8"/>
        <v>8.5397077392818179</v>
      </c>
      <c r="U37" s="3">
        <f t="shared" si="9"/>
        <v>22.471476943826271</v>
      </c>
      <c r="V37" s="3"/>
      <c r="W37" s="3"/>
      <c r="Y37" s="5"/>
    </row>
    <row r="38" spans="1:27" x14ac:dyDescent="0.25">
      <c r="A38" s="3">
        <v>1900</v>
      </c>
      <c r="B38" s="2">
        <v>6.1</v>
      </c>
      <c r="C38" s="2">
        <v>0.3</v>
      </c>
      <c r="D38" s="2">
        <v>0.48</v>
      </c>
      <c r="E38" s="2">
        <v>4.6399999999999997</v>
      </c>
      <c r="F38" s="2">
        <v>3.15</v>
      </c>
      <c r="G38" s="4">
        <v>7.8970910999999999</v>
      </c>
      <c r="H38">
        <f t="shared" si="0"/>
        <v>1.0722379898180472</v>
      </c>
      <c r="I38">
        <f>[1]Consumption!G16</f>
        <v>3362.0541357981015</v>
      </c>
      <c r="J38" s="3">
        <f t="shared" si="7"/>
        <v>1900</v>
      </c>
      <c r="K38" s="3">
        <f t="shared" si="1"/>
        <v>156.3534704569889</v>
      </c>
      <c r="L38" s="3">
        <f>O38+L39/(1+[1]Calculations!$E$3)</f>
        <v>136.92946536606092</v>
      </c>
      <c r="M38" s="3">
        <f>O38+M39/(H38+[1]Calculations!$E$3-[1]Calculations!$E$1+1)</f>
        <v>161.93747665741824</v>
      </c>
      <c r="N38" s="3">
        <f t="shared" si="10"/>
        <v>104.30173689999882</v>
      </c>
      <c r="O38" s="3">
        <f t="shared" si="2"/>
        <v>7.8793865084917485</v>
      </c>
      <c r="P38" s="3">
        <f t="shared" si="3"/>
        <v>0.23802983922378834</v>
      </c>
      <c r="Q38" s="3">
        <f t="shared" si="4"/>
        <v>0.21352127673751758</v>
      </c>
      <c r="R38" s="3">
        <f t="shared" si="5"/>
        <v>12.607018413586797</v>
      </c>
      <c r="S38" s="3">
        <f t="shared" si="6"/>
        <v>12.708333333333334</v>
      </c>
      <c r="T38" s="3">
        <f t="shared" si="8"/>
        <v>9.0480245975170668</v>
      </c>
      <c r="U38" s="3">
        <f t="shared" si="9"/>
        <v>18.308995486786774</v>
      </c>
      <c r="V38" s="3"/>
      <c r="W38" s="3"/>
      <c r="X38" s="5"/>
      <c r="AA38" s="3"/>
    </row>
    <row r="39" spans="1:27" x14ac:dyDescent="0.25">
      <c r="A39" s="3">
        <v>1901</v>
      </c>
      <c r="B39" s="2">
        <v>7.07</v>
      </c>
      <c r="C39" s="2">
        <v>0.32</v>
      </c>
      <c r="D39" s="2">
        <v>0.5</v>
      </c>
      <c r="E39" s="2">
        <v>4.3</v>
      </c>
      <c r="F39" s="2">
        <v>3.1</v>
      </c>
      <c r="G39" s="4">
        <v>7.7067928999999999</v>
      </c>
      <c r="H39">
        <f t="shared" si="0"/>
        <v>1.0178665654116614</v>
      </c>
      <c r="I39">
        <f>[1]Consumption!G17</f>
        <v>3702.7857873608336</v>
      </c>
      <c r="J39" s="3">
        <f t="shared" si="7"/>
        <v>1901</v>
      </c>
      <c r="K39" s="3">
        <f t="shared" si="1"/>
        <v>185.69087538345556</v>
      </c>
      <c r="L39" s="3">
        <f>O39+L40/(1+[1]Calculations!$E$3)</f>
        <v>137.80626457086078</v>
      </c>
      <c r="M39" s="3">
        <f>O39+M40/(H39+[1]Calculations!$E$3-[1]Calculations!$E$1+1)</f>
        <v>171.19905492847838</v>
      </c>
      <c r="N39" s="3">
        <f t="shared" si="10"/>
        <v>145.57774795866393</v>
      </c>
      <c r="O39" s="3">
        <f t="shared" si="2"/>
        <v>8.2021492698748286</v>
      </c>
      <c r="P39" s="3">
        <f t="shared" si="3"/>
        <v>0.16500978600170363</v>
      </c>
      <c r="Q39" s="3">
        <f t="shared" si="4"/>
        <v>0.15272948698384647</v>
      </c>
      <c r="R39" s="3">
        <f t="shared" si="5"/>
        <v>12.815858234179418</v>
      </c>
      <c r="S39" s="3">
        <f t="shared" si="6"/>
        <v>14.72916666666667</v>
      </c>
      <c r="T39" s="3">
        <f t="shared" si="8"/>
        <v>9.3902240992684245</v>
      </c>
      <c r="U39" s="3">
        <f t="shared" si="9"/>
        <v>20.522808418802523</v>
      </c>
      <c r="V39" s="3"/>
      <c r="W39" s="3"/>
      <c r="X39" s="5"/>
      <c r="AA39" s="3"/>
    </row>
    <row r="40" spans="1:27" x14ac:dyDescent="0.25">
      <c r="A40" s="3">
        <v>1902</v>
      </c>
      <c r="B40" s="2">
        <v>8.1199999999999992</v>
      </c>
      <c r="C40" s="2">
        <v>0.33</v>
      </c>
      <c r="D40" s="2">
        <v>0.63</v>
      </c>
      <c r="E40" s="2">
        <v>4.72</v>
      </c>
      <c r="F40" s="2">
        <v>3.18</v>
      </c>
      <c r="G40" s="4">
        <v>7.8970910999999999</v>
      </c>
      <c r="H40">
        <f t="shared" si="0"/>
        <v>0.95513813139003279</v>
      </c>
      <c r="I40">
        <f>[1]Consumption!G18</f>
        <v>3659.7120651915307</v>
      </c>
      <c r="J40" s="3">
        <f t="shared" si="7"/>
        <v>1902</v>
      </c>
      <c r="K40" s="3">
        <f t="shared" si="1"/>
        <v>208.12953772307375</v>
      </c>
      <c r="L40" s="3">
        <f>O40+L41/(1+[1]Calculations!$E$3)</f>
        <v>138.39789297883451</v>
      </c>
      <c r="M40" s="3">
        <f>O40+M41/(H40+[1]Calculations!$E$3-[1]Calculations!$E$1+1)</f>
        <v>172.27005590443386</v>
      </c>
      <c r="N40" s="3">
        <f t="shared" si="10"/>
        <v>130.71898338542914</v>
      </c>
      <c r="O40" s="3">
        <f t="shared" si="2"/>
        <v>7.7148623230800606</v>
      </c>
      <c r="P40" s="3">
        <f t="shared" si="3"/>
        <v>-1.2653943836344644E-2</v>
      </c>
      <c r="Q40" s="3">
        <f t="shared" si="4"/>
        <v>-1.2734686851858655E-2</v>
      </c>
      <c r="R40" s="3">
        <f t="shared" si="5"/>
        <v>14.728373525880116</v>
      </c>
      <c r="S40" s="3">
        <f t="shared" si="6"/>
        <v>16.240000000000002</v>
      </c>
      <c r="T40" s="3">
        <f t="shared" si="8"/>
        <v>9.9146879425271592</v>
      </c>
      <c r="U40" s="3">
        <f t="shared" si="9"/>
        <v>22.164491019898957</v>
      </c>
      <c r="V40" s="3"/>
      <c r="W40" s="3"/>
      <c r="X40" s="5"/>
      <c r="AA40" s="3"/>
    </row>
    <row r="41" spans="1:27" x14ac:dyDescent="0.25">
      <c r="A41" s="3">
        <v>1903</v>
      </c>
      <c r="B41" s="2">
        <v>8.4600000000000009</v>
      </c>
      <c r="C41" s="2">
        <v>0.35</v>
      </c>
      <c r="D41" s="2">
        <v>0.53</v>
      </c>
      <c r="E41" s="2">
        <v>5.5</v>
      </c>
      <c r="F41" s="2">
        <v>3.3</v>
      </c>
      <c r="G41" s="4">
        <v>8.6582594999999998</v>
      </c>
      <c r="H41">
        <f t="shared" si="0"/>
        <v>1.1035053958299639</v>
      </c>
      <c r="I41">
        <f>[1]Consumption!G19</f>
        <v>3808.0779029867008</v>
      </c>
      <c r="J41" s="3">
        <f t="shared" si="7"/>
        <v>1903</v>
      </c>
      <c r="K41" s="3">
        <f t="shared" si="1"/>
        <v>197.78101591896154</v>
      </c>
      <c r="L41" s="3">
        <f>O41+L42/(1+[1]Calculations!$E$3)</f>
        <v>139.55001389301768</v>
      </c>
      <c r="M41" s="3">
        <f>O41+M42/(H41+[1]Calculations!$E$3-[1]Calculations!$E$1+1)</f>
        <v>163.59470767374873</v>
      </c>
      <c r="N41" s="3">
        <f t="shared" si="10"/>
        <v>145.52589430651093</v>
      </c>
      <c r="O41" s="3">
        <f t="shared" si="2"/>
        <v>8.5586306780452315</v>
      </c>
      <c r="P41" s="3">
        <f t="shared" si="3"/>
        <v>-0.13082552601205041</v>
      </c>
      <c r="Q41" s="3">
        <f t="shared" si="4"/>
        <v>-0.14021139827919077</v>
      </c>
      <c r="R41" s="3">
        <f t="shared" si="5"/>
        <v>12.960212169611353</v>
      </c>
      <c r="S41" s="3">
        <f t="shared" si="6"/>
        <v>13.428571428571427</v>
      </c>
      <c r="T41" s="3">
        <f t="shared" si="8"/>
        <v>10.442469078331978</v>
      </c>
      <c r="U41" s="3">
        <f t="shared" si="9"/>
        <v>19.948284511367994</v>
      </c>
      <c r="V41" s="3"/>
      <c r="W41" s="3"/>
      <c r="X41" s="5"/>
      <c r="AA41" s="3"/>
    </row>
    <row r="42" spans="1:27" x14ac:dyDescent="0.25">
      <c r="A42" s="3">
        <v>1904</v>
      </c>
      <c r="B42" s="2">
        <v>6.68</v>
      </c>
      <c r="C42" s="2">
        <v>0.31</v>
      </c>
      <c r="D42" s="2">
        <v>0.49</v>
      </c>
      <c r="E42" s="2">
        <v>4.34</v>
      </c>
      <c r="F42" s="2">
        <v>3.4</v>
      </c>
      <c r="G42" s="4">
        <v>8.2776793000000009</v>
      </c>
      <c r="H42">
        <f t="shared" si="0"/>
        <v>1.0199578531676148</v>
      </c>
      <c r="I42">
        <f>[1]Consumption!G20</f>
        <v>3785.6899573301894</v>
      </c>
      <c r="J42" s="3">
        <f t="shared" si="7"/>
        <v>1904</v>
      </c>
      <c r="K42" s="3">
        <f t="shared" si="1"/>
        <v>163.34757979812045</v>
      </c>
      <c r="L42" s="3">
        <f>O42+L43/(1+[1]Calculations!$E$3)</f>
        <v>139.87928850278834</v>
      </c>
      <c r="M42" s="3">
        <f>O42+M43/(H42+[1]Calculations!$E$3-[1]Calculations!$E$1+1)</f>
        <v>177.13343148850393</v>
      </c>
      <c r="N42" s="3">
        <f t="shared" si="10"/>
        <v>133.57509875167244</v>
      </c>
      <c r="O42" s="3">
        <f t="shared" si="2"/>
        <v>7.4101897572616595</v>
      </c>
      <c r="P42" s="3">
        <f t="shared" si="3"/>
        <v>0.27898768832159598</v>
      </c>
      <c r="Q42" s="3">
        <f t="shared" si="4"/>
        <v>0.24606889653129471</v>
      </c>
      <c r="R42" s="3">
        <f t="shared" si="5"/>
        <v>11.712880584058754</v>
      </c>
      <c r="S42" s="3">
        <f t="shared" si="6"/>
        <v>12.60377358490566</v>
      </c>
      <c r="T42" s="3">
        <f t="shared" si="8"/>
        <v>11.120439520567723</v>
      </c>
      <c r="U42" s="3">
        <f t="shared" si="9"/>
        <v>15.642620396843222</v>
      </c>
      <c r="V42" s="3"/>
      <c r="W42" s="3"/>
      <c r="X42" s="5"/>
      <c r="AA42" s="3"/>
    </row>
    <row r="43" spans="1:27" x14ac:dyDescent="0.25">
      <c r="A43" s="3">
        <v>1905</v>
      </c>
      <c r="B43" s="2">
        <v>8.43</v>
      </c>
      <c r="C43" s="2">
        <v>0.33</v>
      </c>
      <c r="D43" s="2">
        <v>0.67</v>
      </c>
      <c r="E43" s="2">
        <v>4.17</v>
      </c>
      <c r="F43" s="2">
        <v>3.48</v>
      </c>
      <c r="G43" s="4">
        <v>8.4679289000000004</v>
      </c>
      <c r="H43">
        <f t="shared" si="0"/>
        <v>1.0417000000000001</v>
      </c>
      <c r="I43">
        <f>[1]Consumption!G21</f>
        <v>3923.5704591740791</v>
      </c>
      <c r="J43" s="3">
        <f t="shared" si="7"/>
        <v>1905</v>
      </c>
      <c r="K43" s="3">
        <f t="shared" si="1"/>
        <v>201.50935372166384</v>
      </c>
      <c r="L43" s="3">
        <f>O43+L44/(1+[1]Calculations!$E$3)</f>
        <v>141.45726861071822</v>
      </c>
      <c r="M43" s="3">
        <f>O43+M44/(H43+[1]Calculations!$E$3-[1]Calculations!$E$1+1)</f>
        <v>179.73400394951523</v>
      </c>
      <c r="N43" s="3">
        <f t="shared" si="10"/>
        <v>146.71412409989401</v>
      </c>
      <c r="O43" s="3">
        <f t="shared" si="2"/>
        <v>7.8882665157946708</v>
      </c>
      <c r="P43" s="3">
        <f t="shared" si="3"/>
        <v>0.20996441281138778</v>
      </c>
      <c r="Q43" s="3">
        <f t="shared" si="4"/>
        <v>0.1905909482764612</v>
      </c>
      <c r="R43" s="3">
        <f t="shared" si="5"/>
        <v>16.015571410855845</v>
      </c>
      <c r="S43" s="3">
        <f t="shared" si="6"/>
        <v>17.204081632653061</v>
      </c>
      <c r="T43" s="3">
        <f t="shared" si="8"/>
        <v>11.962198905630185</v>
      </c>
      <c r="U43" s="3">
        <f t="shared" si="9"/>
        <v>18.120628537115262</v>
      </c>
      <c r="V43" s="3"/>
      <c r="W43" s="3"/>
    </row>
    <row r="44" spans="1:27" x14ac:dyDescent="0.25">
      <c r="A44" s="3">
        <v>1906</v>
      </c>
      <c r="B44" s="2">
        <v>9.8699999999999992</v>
      </c>
      <c r="C44" s="2">
        <v>0.4</v>
      </c>
      <c r="D44" s="2">
        <v>0.76</v>
      </c>
      <c r="E44" s="2">
        <v>5.47</v>
      </c>
      <c r="F44" s="2">
        <v>3.43</v>
      </c>
      <c r="G44" s="4">
        <v>8.4679289000000004</v>
      </c>
      <c r="H44">
        <f t="shared" si="0"/>
        <v>1.0093366588536368</v>
      </c>
      <c r="I44">
        <f>[1]Consumption!G22</f>
        <v>4273.8445351244036</v>
      </c>
      <c r="J44" s="3">
        <f t="shared" si="7"/>
        <v>1906</v>
      </c>
      <c r="K44" s="3">
        <f t="shared" si="1"/>
        <v>235.93088033604056</v>
      </c>
      <c r="L44" s="3">
        <f>O44+L45/(1+[1]Calculations!$E$3)</f>
        <v>142.63180157738654</v>
      </c>
      <c r="M44" s="3">
        <f>O44+M45/(H44+[1]Calculations!$E$3-[1]Calculations!$E$1+1)</f>
        <v>185.71798577482312</v>
      </c>
      <c r="N44" s="3">
        <f t="shared" si="10"/>
        <v>198.65972778822584</v>
      </c>
      <c r="O44" s="3">
        <f t="shared" si="2"/>
        <v>9.1502872500860075</v>
      </c>
      <c r="P44" s="3">
        <f t="shared" si="3"/>
        <v>-3.4284311563531074E-2</v>
      </c>
      <c r="Q44" s="3">
        <f t="shared" si="4"/>
        <v>-3.4885806478524704E-2</v>
      </c>
      <c r="R44" s="3">
        <f t="shared" si="5"/>
        <v>17.385545775163415</v>
      </c>
      <c r="S44" s="3">
        <f t="shared" si="6"/>
        <v>14.731343283582088</v>
      </c>
      <c r="T44" s="3">
        <f t="shared" si="8"/>
        <v>13.043752009878759</v>
      </c>
      <c r="U44" s="3">
        <f t="shared" si="9"/>
        <v>19.723036056940686</v>
      </c>
      <c r="V44" s="3"/>
      <c r="W44" s="3"/>
      <c r="X44" s="5"/>
      <c r="Z44" s="3"/>
    </row>
    <row r="45" spans="1:27" x14ac:dyDescent="0.25">
      <c r="A45" s="3">
        <v>1907</v>
      </c>
      <c r="B45" s="2">
        <v>9.56</v>
      </c>
      <c r="C45" s="2">
        <v>0.44</v>
      </c>
      <c r="D45" s="2">
        <v>0.66</v>
      </c>
      <c r="E45" s="2">
        <v>6.23</v>
      </c>
      <c r="F45" s="2">
        <v>3.67</v>
      </c>
      <c r="G45" s="4">
        <v>8.8485090999999993</v>
      </c>
      <c r="H45">
        <f t="shared" si="0"/>
        <v>1.085642122060444</v>
      </c>
      <c r="I45">
        <f>[1]Consumption!G23</f>
        <v>4276.7051131683093</v>
      </c>
      <c r="J45" s="3">
        <f t="shared" si="7"/>
        <v>1907</v>
      </c>
      <c r="K45" s="3">
        <f t="shared" si="1"/>
        <v>218.69186527705557</v>
      </c>
      <c r="L45" s="3">
        <f>O45+L46/(1+[1]Calculations!$E$3)</f>
        <v>142.53837767126808</v>
      </c>
      <c r="M45" s="3">
        <f>O45+M46/(H45+[1]Calculations!$E$3-[1]Calculations!$E$1+1)</f>
        <v>185.10680654473754</v>
      </c>
      <c r="N45" s="3">
        <f t="shared" si="10"/>
        <v>190.04184404563122</v>
      </c>
      <c r="O45" s="3">
        <f t="shared" si="2"/>
        <v>10.286483097440081</v>
      </c>
      <c r="P45" s="3">
        <f t="shared" si="3"/>
        <v>-0.22069199047651047</v>
      </c>
      <c r="Q45" s="3">
        <f t="shared" si="4"/>
        <v>-0.24934892034187431</v>
      </c>
      <c r="R45" s="3">
        <f t="shared" si="5"/>
        <v>15.429724646160121</v>
      </c>
      <c r="S45" s="3">
        <f t="shared" si="6"/>
        <v>12.578947368421051</v>
      </c>
      <c r="T45" s="3">
        <f t="shared" si="8"/>
        <v>13.6445752570261</v>
      </c>
      <c r="U45" s="3">
        <f t="shared" si="9"/>
        <v>16.766024462242772</v>
      </c>
      <c r="V45" s="3"/>
      <c r="W45" s="3"/>
      <c r="X45" s="5"/>
      <c r="Z45" s="3"/>
    </row>
    <row r="46" spans="1:27" x14ac:dyDescent="0.25">
      <c r="A46" s="3">
        <v>1908</v>
      </c>
      <c r="B46" s="2">
        <v>6.85</v>
      </c>
      <c r="C46" s="2">
        <v>0.4</v>
      </c>
      <c r="D46" s="2">
        <v>0.57999999999999996</v>
      </c>
      <c r="E46" s="2">
        <v>5.32</v>
      </c>
      <c r="F46" s="2">
        <v>3.87</v>
      </c>
      <c r="G46" s="4">
        <v>8.6582594999999998</v>
      </c>
      <c r="H46">
        <f t="shared" si="0"/>
        <v>1.0195897678699035</v>
      </c>
      <c r="I46">
        <f>[1]Consumption!G24</f>
        <v>3929.9899721940228</v>
      </c>
      <c r="J46" s="3">
        <f t="shared" si="7"/>
        <v>1908</v>
      </c>
      <c r="K46" s="3">
        <f t="shared" si="1"/>
        <v>160.14183913060123</v>
      </c>
      <c r="L46" s="3">
        <f>O46+L47/(1+[1]Calculations!$E$3)</f>
        <v>141.22532690393291</v>
      </c>
      <c r="M46" s="3">
        <f>O46+M47/(H46+[1]Calculations!$E$3-[1]Calculations!$E$1+1)</f>
        <v>196.61467125645592</v>
      </c>
      <c r="N46" s="3">
        <f t="shared" si="10"/>
        <v>125.22552510776555</v>
      </c>
      <c r="O46" s="3">
        <f t="shared" si="2"/>
        <v>9.0529234829926271</v>
      </c>
      <c r="P46" s="3">
        <f t="shared" si="3"/>
        <v>0.33695005337217537</v>
      </c>
      <c r="Q46" s="3">
        <f t="shared" si="4"/>
        <v>0.29039094018354444</v>
      </c>
      <c r="R46" s="3">
        <f t="shared" si="5"/>
        <v>13.126739050339307</v>
      </c>
      <c r="S46" s="3">
        <f t="shared" si="6"/>
        <v>10.378787878787877</v>
      </c>
      <c r="T46" s="3">
        <f t="shared" si="8"/>
        <v>13.908514771464738</v>
      </c>
      <c r="U46" s="3">
        <f t="shared" si="9"/>
        <v>11.736667218581117</v>
      </c>
      <c r="V46" s="3"/>
      <c r="W46" s="3"/>
    </row>
    <row r="47" spans="1:27" x14ac:dyDescent="0.25">
      <c r="A47" s="3">
        <v>1909</v>
      </c>
      <c r="B47" s="2">
        <v>9.06</v>
      </c>
      <c r="C47" s="2">
        <v>0.44</v>
      </c>
      <c r="D47" s="2">
        <v>0.76</v>
      </c>
      <c r="E47" s="2">
        <v>3.65</v>
      </c>
      <c r="F47" s="2">
        <v>3.76</v>
      </c>
      <c r="G47" s="4">
        <v>8.9436744000000008</v>
      </c>
      <c r="H47">
        <f t="shared" si="0"/>
        <v>0.9368331133993284</v>
      </c>
      <c r="I47">
        <f>[1]Consumption!G25</f>
        <v>4274.4423497273056</v>
      </c>
      <c r="J47" s="3">
        <f t="shared" si="7"/>
        <v>1909</v>
      </c>
      <c r="K47" s="3">
        <f t="shared" si="1"/>
        <v>205.04871688978301</v>
      </c>
      <c r="L47" s="3">
        <f>O47+L48/(1+[1]Calculations!$E$3)</f>
        <v>141.1404421914022</v>
      </c>
      <c r="M47" s="3">
        <f>O47+M48/(H47+[1]Calculations!$E$3-[1]Calculations!$E$1+1)</f>
        <v>198.55563737577833</v>
      </c>
      <c r="N47" s="3">
        <f t="shared" si="10"/>
        <v>166.19179929820027</v>
      </c>
      <c r="O47" s="3">
        <f t="shared" si="2"/>
        <v>9.0006621718588171</v>
      </c>
      <c r="P47" s="3">
        <f t="shared" si="3"/>
        <v>4.9495229100410681E-2</v>
      </c>
      <c r="Q47" s="3">
        <f t="shared" si="4"/>
        <v>4.8309314389619433E-2</v>
      </c>
      <c r="R47" s="3">
        <f t="shared" si="5"/>
        <v>15.546598296847048</v>
      </c>
      <c r="S47" s="3">
        <f t="shared" si="6"/>
        <v>15.620689655172418</v>
      </c>
      <c r="T47" s="3">
        <f t="shared" si="8"/>
        <v>14.232852210668216</v>
      </c>
      <c r="U47" s="3">
        <f t="shared" si="9"/>
        <v>14.74267527906496</v>
      </c>
      <c r="V47" s="3"/>
      <c r="W47" s="3"/>
    </row>
    <row r="48" spans="1:27" x14ac:dyDescent="0.25">
      <c r="A48" s="3">
        <v>1910</v>
      </c>
      <c r="B48" s="2">
        <v>10.08</v>
      </c>
      <c r="C48" s="2">
        <v>0.47</v>
      </c>
      <c r="D48" s="2">
        <v>0.73</v>
      </c>
      <c r="E48" s="2">
        <v>5.26</v>
      </c>
      <c r="F48" s="2">
        <v>3.91</v>
      </c>
      <c r="G48" s="4">
        <v>9.8951653000000004</v>
      </c>
      <c r="H48">
        <f t="shared" si="0"/>
        <v>1.1285675819368224</v>
      </c>
      <c r="I48">
        <f>[1]Consumption!G26</f>
        <v>4263.3595028990549</v>
      </c>
      <c r="J48" s="3">
        <f t="shared" si="7"/>
        <v>1910</v>
      </c>
      <c r="K48" s="3">
        <f t="shared" si="1"/>
        <v>206.19698793712925</v>
      </c>
      <c r="L48" s="3">
        <f>O48+L49/(1+[1]Calculations!$E$3)</f>
        <v>141.10560525736932</v>
      </c>
      <c r="M48" s="3">
        <f>O48+M49/(H48+[1]Calculations!$E$3-[1]Calculations!$E$1+1)</f>
        <v>184.97876179701871</v>
      </c>
      <c r="N48" s="3">
        <f t="shared" si="10"/>
        <v>155.47420939628168</v>
      </c>
      <c r="O48" s="3">
        <f t="shared" si="2"/>
        <v>10.308224019459862</v>
      </c>
      <c r="P48" s="3">
        <f t="shared" si="3"/>
        <v>3.6006857553089348E-2</v>
      </c>
      <c r="Q48" s="3">
        <f t="shared" si="4"/>
        <v>3.5373763075122924E-2</v>
      </c>
      <c r="R48" s="3">
        <f t="shared" si="5"/>
        <v>16.010645817458933</v>
      </c>
      <c r="S48" s="3">
        <f t="shared" si="6"/>
        <v>13.263157894736841</v>
      </c>
      <c r="T48" s="3">
        <f t="shared" si="8"/>
        <v>14.57321495105543</v>
      </c>
      <c r="U48" s="3">
        <f t="shared" si="9"/>
        <v>14.487397528274379</v>
      </c>
      <c r="V48" s="3"/>
      <c r="W48" s="3"/>
      <c r="X48" s="2"/>
    </row>
    <row r="49" spans="1:27" x14ac:dyDescent="0.25">
      <c r="A49" s="3">
        <v>1911</v>
      </c>
      <c r="B49" s="2">
        <v>9.27</v>
      </c>
      <c r="C49" s="2">
        <v>0.47</v>
      </c>
      <c r="D49" s="2">
        <v>0.59</v>
      </c>
      <c r="E49" s="2">
        <v>4</v>
      </c>
      <c r="F49" s="2">
        <v>3.98</v>
      </c>
      <c r="G49" s="4">
        <v>9.2290893000000001</v>
      </c>
      <c r="H49">
        <f t="shared" si="0"/>
        <v>1.0508263212030209</v>
      </c>
      <c r="I49">
        <f>[1]Consumption!G27</f>
        <v>4399.9282507056205</v>
      </c>
      <c r="J49" s="3">
        <f t="shared" si="7"/>
        <v>1911</v>
      </c>
      <c r="K49" s="3">
        <f t="shared" si="1"/>
        <v>203.31326949019768</v>
      </c>
      <c r="L49" s="3">
        <f>O49+L50/(1+[1]Calculations!$E$3)</f>
        <v>139.67212328433141</v>
      </c>
      <c r="M49" s="3">
        <f>O49+M50/(H49+[1]Calculations!$E$3-[1]Calculations!$E$1+1)</f>
        <v>203.94402539826672</v>
      </c>
      <c r="N49" s="3">
        <f t="shared" si="10"/>
        <v>166.06510527393544</v>
      </c>
      <c r="O49" s="3">
        <f t="shared" si="2"/>
        <v>10.415531850486177</v>
      </c>
      <c r="P49" s="3">
        <f t="shared" si="3"/>
        <v>4.5289231219086727E-2</v>
      </c>
      <c r="Q49" s="3">
        <f t="shared" si="4"/>
        <v>4.4293623407491399E-2</v>
      </c>
      <c r="R49" s="3">
        <f t="shared" si="5"/>
        <v>13.074816578269882</v>
      </c>
      <c r="S49" s="3">
        <f t="shared" si="6"/>
        <v>12.698630136986301</v>
      </c>
      <c r="T49" s="3">
        <f t="shared" si="8"/>
        <v>14.599110785464479</v>
      </c>
      <c r="U49" s="3">
        <f t="shared" si="9"/>
        <v>13.951161097467597</v>
      </c>
      <c r="V49" s="3"/>
      <c r="W49" s="3"/>
      <c r="Y49" s="5"/>
    </row>
    <row r="50" spans="1:27" x14ac:dyDescent="0.25">
      <c r="A50" s="3">
        <v>1912</v>
      </c>
      <c r="B50" s="2">
        <v>9.1199999999999992</v>
      </c>
      <c r="C50" s="2">
        <v>0.48</v>
      </c>
      <c r="D50" s="2">
        <v>0.7</v>
      </c>
      <c r="E50" s="2">
        <v>4.3499999999999996</v>
      </c>
      <c r="F50" s="2">
        <v>4.01</v>
      </c>
      <c r="G50" s="4">
        <v>9.1340050000000002</v>
      </c>
      <c r="H50">
        <f t="shared" si="0"/>
        <v>0.9725851242346939</v>
      </c>
      <c r="I50">
        <f>[1]Consumption!G28</f>
        <v>4444.755222900706</v>
      </c>
      <c r="J50" s="3">
        <f t="shared" si="7"/>
        <v>1912</v>
      </c>
      <c r="K50" s="3">
        <f t="shared" si="1"/>
        <v>202.10563931156156</v>
      </c>
      <c r="L50" s="3">
        <f>O50+L51/(1+[1]Calculations!$E$3)</f>
        <v>138.02678924605229</v>
      </c>
      <c r="M50" s="3">
        <f>O50+M51/(H50+[1]Calculations!$E$3-[1]Calculations!$E$1+1)</f>
        <v>210.91728571998533</v>
      </c>
      <c r="N50" s="3">
        <f t="shared" si="10"/>
        <v>162.52126183502185</v>
      </c>
      <c r="O50" s="3">
        <f t="shared" si="2"/>
        <v>9.914253061224489</v>
      </c>
      <c r="P50" s="3">
        <f t="shared" si="3"/>
        <v>-5.083143125671197E-4</v>
      </c>
      <c r="Q50" s="3">
        <f t="shared" si="4"/>
        <v>-5.0844354808402643E-4</v>
      </c>
      <c r="R50" s="3">
        <f t="shared" si="5"/>
        <v>14.458285714285712</v>
      </c>
      <c r="S50" s="3">
        <f t="shared" si="6"/>
        <v>15.457627118644067</v>
      </c>
      <c r="T50" s="3">
        <f t="shared" si="8"/>
        <v>14.572102004305037</v>
      </c>
      <c r="U50" s="3">
        <f t="shared" si="9"/>
        <v>13.843695159350862</v>
      </c>
      <c r="V50" s="3"/>
      <c r="W50" s="3"/>
      <c r="X50" s="5"/>
      <c r="AA50" s="3"/>
    </row>
    <row r="51" spans="1:27" x14ac:dyDescent="0.25">
      <c r="A51" s="3">
        <v>1913</v>
      </c>
      <c r="B51" s="2">
        <v>9.3000000000000007</v>
      </c>
      <c r="C51" s="2">
        <v>0.48</v>
      </c>
      <c r="D51" s="2">
        <v>0.63</v>
      </c>
      <c r="E51" s="2">
        <v>5.65</v>
      </c>
      <c r="F51" s="2">
        <v>4.45</v>
      </c>
      <c r="G51" s="4">
        <v>9.8000000000000007</v>
      </c>
      <c r="H51">
        <f t="shared" si="0"/>
        <v>1.0353699999999999</v>
      </c>
      <c r="I51">
        <f>[1]Consumption!G29</f>
        <v>4501.9880208039194</v>
      </c>
      <c r="J51" s="3">
        <f t="shared" si="7"/>
        <v>1913</v>
      </c>
      <c r="K51" s="3">
        <f t="shared" si="1"/>
        <v>192.08865306122448</v>
      </c>
      <c r="L51" s="3">
        <f>O51+L52/(1+[1]Calculations!$E$3)</f>
        <v>136.80510862620719</v>
      </c>
      <c r="M51" s="3">
        <f>O51+M52/(H51+[1]Calculations!$E$3-[1]Calculations!$E$1+1)</f>
        <v>203.33670422760483</v>
      </c>
      <c r="N51" s="3">
        <f t="shared" si="10"/>
        <v>161.14088747664277</v>
      </c>
      <c r="O51" s="3">
        <f t="shared" si="2"/>
        <v>9.7159680000000002</v>
      </c>
      <c r="P51" s="3">
        <f t="shared" si="3"/>
        <v>-6.7419354838709783E-2</v>
      </c>
      <c r="Q51" s="3">
        <f t="shared" si="4"/>
        <v>-6.9799648456891641E-2</v>
      </c>
      <c r="R51" s="3">
        <f t="shared" si="5"/>
        <v>12.752208</v>
      </c>
      <c r="S51" s="3">
        <f t="shared" si="6"/>
        <v>13.285714285714288</v>
      </c>
      <c r="T51" s="3">
        <f t="shared" si="8"/>
        <v>14.551301587343904</v>
      </c>
      <c r="U51" s="3">
        <f t="shared" si="9"/>
        <v>13.181945405300876</v>
      </c>
      <c r="V51" s="3"/>
      <c r="W51" s="3"/>
      <c r="X51" s="5"/>
      <c r="AA51" s="3"/>
    </row>
    <row r="52" spans="1:27" x14ac:dyDescent="0.25">
      <c r="A52" s="3">
        <v>1914</v>
      </c>
      <c r="B52" s="2">
        <v>8.3699999999999992</v>
      </c>
      <c r="C52" s="2">
        <v>0.42</v>
      </c>
      <c r="D52" s="2">
        <v>0.52</v>
      </c>
      <c r="E52" s="2">
        <v>4.6399999999999997</v>
      </c>
      <c r="F52" s="2">
        <v>4.16</v>
      </c>
      <c r="G52" s="4">
        <v>10</v>
      </c>
      <c r="H52">
        <f t="shared" si="0"/>
        <v>1.0360396039603961</v>
      </c>
      <c r="I52">
        <f>[1]Consumption!G30</f>
        <v>4361.7544433348185</v>
      </c>
      <c r="J52" s="3">
        <f t="shared" si="7"/>
        <v>1914</v>
      </c>
      <c r="K52" s="3">
        <f t="shared" si="1"/>
        <v>169.42219199999997</v>
      </c>
      <c r="L52" s="3">
        <f>O52+L53/(1+[1]Calculations!$E$3)</f>
        <v>135.71227458565173</v>
      </c>
      <c r="M52" s="3">
        <f>O52+M53/(H52+[1]Calculations!$E$3-[1]Calculations!$E$1+1)</f>
        <v>208.02515223640091</v>
      </c>
      <c r="N52" s="3">
        <f t="shared" si="10"/>
        <v>132.26602221271071</v>
      </c>
      <c r="O52" s="3">
        <f t="shared" si="2"/>
        <v>8.4172990099009901</v>
      </c>
      <c r="P52" s="3">
        <f t="shared" si="3"/>
        <v>-6.5497947644226562E-2</v>
      </c>
      <c r="Q52" s="3">
        <f t="shared" si="4"/>
        <v>-6.7741455881575985E-2</v>
      </c>
      <c r="R52" s="3">
        <f t="shared" si="5"/>
        <v>10.421417821782178</v>
      </c>
      <c r="S52" s="3">
        <f t="shared" si="6"/>
        <v>13.285714285714283</v>
      </c>
      <c r="T52" s="3">
        <f t="shared" si="8"/>
        <v>14.422155311116246</v>
      </c>
      <c r="U52" s="3">
        <f t="shared" si="9"/>
        <v>11.643095360442265</v>
      </c>
      <c r="V52" s="3"/>
      <c r="W52" s="3"/>
      <c r="X52" s="5"/>
      <c r="AA52" s="3"/>
    </row>
    <row r="53" spans="1:27" x14ac:dyDescent="0.25">
      <c r="A53" s="3">
        <v>1915</v>
      </c>
      <c r="B53" s="2">
        <v>7.48</v>
      </c>
      <c r="C53" s="2">
        <v>0.43</v>
      </c>
      <c r="D53" s="2">
        <v>0.88</v>
      </c>
      <c r="E53" s="2">
        <v>3.65</v>
      </c>
      <c r="F53" s="2">
        <v>4.24</v>
      </c>
      <c r="G53" s="4">
        <v>10.1</v>
      </c>
      <c r="H53">
        <f t="shared" si="0"/>
        <v>1.0066009615384615</v>
      </c>
      <c r="I53">
        <f>[1]Consumption!G31</f>
        <v>4224.7437814597379</v>
      </c>
      <c r="J53" s="3">
        <f t="shared" si="7"/>
        <v>1915</v>
      </c>
      <c r="K53" s="3">
        <f t="shared" si="1"/>
        <v>149.90808712871288</v>
      </c>
      <c r="L53" s="3">
        <f>O53+L54/(1+[1]Calculations!$E$3)</f>
        <v>135.93207565641308</v>
      </c>
      <c r="M53" s="3">
        <f>O53+M54/(H53+[1]Calculations!$E$3-[1]Calculations!$E$1+1)</f>
        <v>214.59133905482241</v>
      </c>
      <c r="N53" s="3">
        <f t="shared" si="10"/>
        <v>107.99662959984535</v>
      </c>
      <c r="O53" s="3">
        <f t="shared" si="2"/>
        <v>8.369123076923076</v>
      </c>
      <c r="P53" s="3">
        <f t="shared" si="3"/>
        <v>0.26717400246811995</v>
      </c>
      <c r="Q53" s="3">
        <f t="shared" si="4"/>
        <v>0.2367892261385019</v>
      </c>
      <c r="R53" s="3">
        <f t="shared" si="5"/>
        <v>17.127507692307692</v>
      </c>
      <c r="S53" s="3">
        <f t="shared" si="6"/>
        <v>14.384615384615385</v>
      </c>
      <c r="T53" s="3">
        <f t="shared" si="8"/>
        <v>14.53334893926143</v>
      </c>
      <c r="U53" s="3">
        <f t="shared" si="9"/>
        <v>10.394291553161086</v>
      </c>
      <c r="V53" s="3"/>
      <c r="W53" s="3"/>
      <c r="X53" s="5"/>
      <c r="AA53" s="3"/>
    </row>
    <row r="54" spans="1:27" x14ac:dyDescent="0.25">
      <c r="A54" s="3">
        <v>1916</v>
      </c>
      <c r="B54" s="2">
        <v>9.33</v>
      </c>
      <c r="C54" s="2">
        <v>0.56000000000000005</v>
      </c>
      <c r="D54" s="2">
        <v>1.53</v>
      </c>
      <c r="E54" s="2">
        <v>3.64</v>
      </c>
      <c r="F54" s="2">
        <v>4.05</v>
      </c>
      <c r="G54" s="4">
        <v>10.4</v>
      </c>
      <c r="H54">
        <f t="shared" si="0"/>
        <v>0.92124444444444453</v>
      </c>
      <c r="I54">
        <f>[1]Consumption!G32</f>
        <v>4541.7089008821367</v>
      </c>
      <c r="J54" s="3">
        <f t="shared" si="7"/>
        <v>1916</v>
      </c>
      <c r="K54" s="3">
        <f t="shared" si="1"/>
        <v>181.59050769230768</v>
      </c>
      <c r="L54" s="3">
        <f>O54+L55/(1+[1]Calculations!$E$3)</f>
        <v>136.21823518613297</v>
      </c>
      <c r="M54" s="3">
        <f>O54+M55/(H54+[1]Calculations!$E$3-[1]Calculations!$E$1+1)</f>
        <v>215.63130429665244</v>
      </c>
      <c r="N54" s="3">
        <f t="shared" si="10"/>
        <v>135.87093212046582</v>
      </c>
      <c r="O54" s="3">
        <f t="shared" si="2"/>
        <v>9.6882871794871814</v>
      </c>
      <c r="P54" s="3">
        <f t="shared" si="3"/>
        <v>-3.4893414314635975E-2</v>
      </c>
      <c r="Q54" s="3">
        <f t="shared" si="4"/>
        <v>-3.5516732255043711E-2</v>
      </c>
      <c r="R54" s="3">
        <f t="shared" si="5"/>
        <v>26.469784615384619</v>
      </c>
      <c r="S54" s="3">
        <f t="shared" si="6"/>
        <v>10.602272727272727</v>
      </c>
      <c r="T54" s="3">
        <f t="shared" si="8"/>
        <v>15.441772823283548</v>
      </c>
      <c r="U54" s="3">
        <f t="shared" si="9"/>
        <v>12.494746286710702</v>
      </c>
      <c r="V54" s="3"/>
      <c r="W54" s="3"/>
      <c r="X54" s="5"/>
      <c r="AA54" s="3"/>
    </row>
    <row r="55" spans="1:27" x14ac:dyDescent="0.25">
      <c r="A55" s="3">
        <v>1917</v>
      </c>
      <c r="B55" s="2">
        <v>9.57</v>
      </c>
      <c r="C55" s="2">
        <v>0.69</v>
      </c>
      <c r="D55" s="2">
        <v>1.28</v>
      </c>
      <c r="E55" s="2">
        <v>4.25</v>
      </c>
      <c r="F55" s="2">
        <v>4.2300000000000004</v>
      </c>
      <c r="G55" s="4">
        <v>11.7</v>
      </c>
      <c r="H55">
        <f t="shared" si="0"/>
        <v>0.87123214285714279</v>
      </c>
      <c r="I55">
        <f>[1]Consumption!G33</f>
        <v>4387.4780291398238</v>
      </c>
      <c r="J55" s="3">
        <f t="shared" si="7"/>
        <v>1917</v>
      </c>
      <c r="K55" s="3">
        <f t="shared" si="1"/>
        <v>165.56590769230772</v>
      </c>
      <c r="L55" s="3">
        <f>O55+L56/(1+[1]Calculations!$E$3)</f>
        <v>135.11514014947366</v>
      </c>
      <c r="M55" s="3">
        <f>O55+M56/(H55+[1]Calculations!$E$3-[1]Calculations!$E$1+1)</f>
        <v>197.76078805655405</v>
      </c>
      <c r="N55" s="3">
        <f t="shared" si="10"/>
        <v>108.64561723602952</v>
      </c>
      <c r="O55" s="3">
        <f t="shared" si="2"/>
        <v>9.9762171428571413</v>
      </c>
      <c r="P55" s="3">
        <f t="shared" si="3"/>
        <v>-0.31012091356918964</v>
      </c>
      <c r="Q55" s="3">
        <f t="shared" si="4"/>
        <v>-0.37123893380343548</v>
      </c>
      <c r="R55" s="3">
        <f t="shared" si="5"/>
        <v>18.506605714285715</v>
      </c>
      <c r="S55" s="3">
        <f t="shared" si="6"/>
        <v>6.2549019607843137</v>
      </c>
      <c r="T55" s="3">
        <f t="shared" si="8"/>
        <v>15.749460930096106</v>
      </c>
      <c r="U55" s="3">
        <f t="shared" si="9"/>
        <v>10.721949454058972</v>
      </c>
      <c r="V55" s="3"/>
      <c r="W55" s="3"/>
    </row>
    <row r="56" spans="1:27" x14ac:dyDescent="0.25">
      <c r="A56" s="3">
        <v>1918</v>
      </c>
      <c r="B56" s="2">
        <v>7.21</v>
      </c>
      <c r="C56" s="2">
        <v>0.56999999999999995</v>
      </c>
      <c r="D56" s="2">
        <v>0.99</v>
      </c>
      <c r="E56" s="2">
        <v>5.98</v>
      </c>
      <c r="F56" s="2">
        <v>4.57</v>
      </c>
      <c r="G56" s="4">
        <v>14</v>
      </c>
      <c r="H56">
        <f t="shared" si="0"/>
        <v>0.89922424242424248</v>
      </c>
      <c r="I56">
        <f>[1]Consumption!G34</f>
        <v>4369.9592616520058</v>
      </c>
      <c r="J56" s="3">
        <f t="shared" si="7"/>
        <v>1918</v>
      </c>
      <c r="K56" s="3">
        <f t="shared" si="1"/>
        <v>104.24423999999999</v>
      </c>
      <c r="L56" s="3">
        <f>O56+L57/(1+[1]Calculations!$E$3)</f>
        <v>133.62973261717542</v>
      </c>
      <c r="M56" s="3">
        <f>O56+M57/(H56+[1]Calculations!$E$3-[1]Calculations!$E$1+1)</f>
        <v>170.9322482893952</v>
      </c>
      <c r="N56" s="3">
        <f t="shared" si="10"/>
        <v>96.944520468047799</v>
      </c>
      <c r="O56" s="3">
        <f t="shared" si="2"/>
        <v>6.9925527272727264</v>
      </c>
      <c r="P56" s="3">
        <f t="shared" si="3"/>
        <v>-9.1203295086789305E-3</v>
      </c>
      <c r="Q56" s="3">
        <f t="shared" si="4"/>
        <v>-9.1621743338985515E-3</v>
      </c>
      <c r="R56" s="3">
        <f t="shared" si="5"/>
        <v>12.144959999999999</v>
      </c>
      <c r="S56" s="3">
        <f t="shared" si="6"/>
        <v>5.6328124999999991</v>
      </c>
      <c r="T56" s="3">
        <f t="shared" si="8"/>
        <v>15.651283025062176</v>
      </c>
      <c r="U56" s="3">
        <f t="shared" si="9"/>
        <v>6.6189084478946594</v>
      </c>
      <c r="V56" s="3"/>
      <c r="W56" s="3"/>
      <c r="X56" s="5"/>
      <c r="Z56" s="3"/>
    </row>
    <row r="57" spans="1:27" x14ac:dyDescent="0.25">
      <c r="A57" s="3">
        <v>1919</v>
      </c>
      <c r="B57" s="2">
        <v>7.85</v>
      </c>
      <c r="C57" s="2">
        <v>0.53</v>
      </c>
      <c r="D57" s="2">
        <v>0.93</v>
      </c>
      <c r="E57" s="2">
        <v>5.56</v>
      </c>
      <c r="F57" s="2">
        <v>4.5</v>
      </c>
      <c r="G57" s="4">
        <v>16.5</v>
      </c>
      <c r="H57">
        <f t="shared" si="0"/>
        <v>0.90245595854922278</v>
      </c>
      <c r="I57">
        <f>[1]Consumption!G35</f>
        <v>4505.8267373012377</v>
      </c>
      <c r="J57" s="3">
        <f t="shared" si="7"/>
        <v>1919</v>
      </c>
      <c r="K57" s="3">
        <f t="shared" si="1"/>
        <v>96.300945454545456</v>
      </c>
      <c r="L57" s="3">
        <f>O57+L58/(1+[1]Calculations!$E$3)</f>
        <v>135.2296478305642</v>
      </c>
      <c r="M57" s="3">
        <f>O57+M58/(H57+[1]Calculations!$E$3-[1]Calculations!$E$1+1)</f>
        <v>153.81629629658875</v>
      </c>
      <c r="N57" s="3">
        <f t="shared" si="10"/>
        <v>102.58249399032272</v>
      </c>
      <c r="O57" s="3">
        <f t="shared" si="2"/>
        <v>5.558574093264248</v>
      </c>
      <c r="P57" s="3">
        <f t="shared" si="3"/>
        <v>1.9372297943962214E-2</v>
      </c>
      <c r="Q57" s="3">
        <f t="shared" si="4"/>
        <v>1.9187043690878543E-2</v>
      </c>
      <c r="R57" s="3">
        <f t="shared" si="5"/>
        <v>9.7537243523316057</v>
      </c>
      <c r="S57" s="3">
        <f t="shared" si="6"/>
        <v>7.9292929292929299</v>
      </c>
      <c r="T57" s="3">
        <f t="shared" si="8"/>
        <v>15.071995630610633</v>
      </c>
      <c r="U57" s="3">
        <f t="shared" si="9"/>
        <v>6.1529106144422876</v>
      </c>
      <c r="V57" s="3"/>
      <c r="W57" s="3"/>
      <c r="X57" s="5"/>
      <c r="Z57" s="3"/>
    </row>
    <row r="58" spans="1:27" x14ac:dyDescent="0.25">
      <c r="A58" s="3">
        <v>1920</v>
      </c>
      <c r="B58" s="2">
        <v>8.83</v>
      </c>
      <c r="C58" s="2">
        <v>0.51</v>
      </c>
      <c r="D58" s="2">
        <v>0.8</v>
      </c>
      <c r="E58" s="2">
        <v>7.3</v>
      </c>
      <c r="F58" s="2">
        <v>4.97</v>
      </c>
      <c r="G58" s="4">
        <v>19.3</v>
      </c>
      <c r="H58">
        <f t="shared" si="0"/>
        <v>1.0899421052631579</v>
      </c>
      <c r="I58">
        <f>[1]Consumption!G36</f>
        <v>4637.2132854992988</v>
      </c>
      <c r="J58" s="3">
        <f t="shared" si="7"/>
        <v>1920</v>
      </c>
      <c r="K58" s="3">
        <f t="shared" si="1"/>
        <v>92.607941968911916</v>
      </c>
      <c r="L58" s="3">
        <f>O58+L59/(1+[1]Calculations!$E$3)</f>
        <v>138.46939461658343</v>
      </c>
      <c r="M58" s="3">
        <f>O58+M59/(H58+[1]Calculations!$E$3-[1]Calculations!$E$1+1)</f>
        <v>139.58182343617713</v>
      </c>
      <c r="N58" s="3">
        <f t="shared" si="10"/>
        <v>109.5224155899342</v>
      </c>
      <c r="O58" s="3">
        <f t="shared" si="2"/>
        <v>5.4332715789473678</v>
      </c>
      <c r="P58" s="3">
        <f t="shared" si="3"/>
        <v>-0.12340704535971871</v>
      </c>
      <c r="Q58" s="3">
        <f t="shared" si="4"/>
        <v>-0.13171252817291437</v>
      </c>
      <c r="R58" s="3">
        <f t="shared" si="5"/>
        <v>8.5227789473684226</v>
      </c>
      <c r="S58" s="3">
        <f t="shared" si="6"/>
        <v>9.4946236559139781</v>
      </c>
      <c r="T58" s="3">
        <f t="shared" si="8"/>
        <v>14.323208943601582</v>
      </c>
      <c r="U58" s="3">
        <f t="shared" si="9"/>
        <v>6.1443716040382075</v>
      </c>
      <c r="V58" s="3"/>
      <c r="W58" s="3"/>
    </row>
    <row r="59" spans="1:27" x14ac:dyDescent="0.25">
      <c r="A59" s="3">
        <v>1921</v>
      </c>
      <c r="B59" s="2">
        <v>7.11</v>
      </c>
      <c r="C59" s="2">
        <v>0.46</v>
      </c>
      <c r="D59" s="2">
        <v>0.28999999999999998</v>
      </c>
      <c r="E59" s="2">
        <v>7.44</v>
      </c>
      <c r="F59" s="2">
        <v>5.09</v>
      </c>
      <c r="G59" s="4">
        <v>19</v>
      </c>
      <c r="H59">
        <f t="shared" si="0"/>
        <v>1.207905325443787</v>
      </c>
      <c r="I59">
        <f>[1]Consumption!G37</f>
        <v>4842.8139542488689</v>
      </c>
      <c r="J59" s="3">
        <f t="shared" si="7"/>
        <v>1921</v>
      </c>
      <c r="K59" s="3">
        <f t="shared" si="1"/>
        <v>75.746197894736838</v>
      </c>
      <c r="L59" s="3">
        <f>O59+L60/(1+[1]Calculations!$E$3)</f>
        <v>142.06276610679313</v>
      </c>
      <c r="M59" s="3">
        <f>O59+M60/(H59+[1]Calculations!$E$3-[1]Calculations!$E$1+1)</f>
        <v>151.44930319193026</v>
      </c>
      <c r="N59" s="3">
        <f t="shared" si="10"/>
        <v>124.84316433063893</v>
      </c>
      <c r="O59" s="3">
        <f t="shared" si="2"/>
        <v>5.5095479289940839</v>
      </c>
      <c r="P59" s="3">
        <f t="shared" si="3"/>
        <v>0.22704083755690399</v>
      </c>
      <c r="Q59" s="3">
        <f t="shared" si="4"/>
        <v>0.20460544761739069</v>
      </c>
      <c r="R59" s="3">
        <f t="shared" si="5"/>
        <v>3.4734106508875739</v>
      </c>
      <c r="S59" s="3">
        <f t="shared" si="6"/>
        <v>8.8874999999999975</v>
      </c>
      <c r="T59" s="3">
        <f t="shared" si="8"/>
        <v>13.363068350863349</v>
      </c>
      <c r="U59" s="3">
        <f t="shared" si="9"/>
        <v>5.2883539012096819</v>
      </c>
      <c r="V59" s="3"/>
      <c r="W59" s="3"/>
    </row>
    <row r="60" spans="1:27" x14ac:dyDescent="0.25">
      <c r="A60" s="3">
        <v>1922</v>
      </c>
      <c r="B60" s="2">
        <v>7.3</v>
      </c>
      <c r="C60" s="2">
        <v>0.51</v>
      </c>
      <c r="D60" s="2">
        <v>0.69</v>
      </c>
      <c r="E60" s="2">
        <v>4.58</v>
      </c>
      <c r="F60" s="2">
        <v>4.3</v>
      </c>
      <c r="G60" s="4">
        <v>16.899999999999999</v>
      </c>
      <c r="H60">
        <f t="shared" si="0"/>
        <v>1.052025</v>
      </c>
      <c r="I60">
        <f>[1]Consumption!G38</f>
        <v>4952.3605648664652</v>
      </c>
      <c r="J60" s="3">
        <f t="shared" si="7"/>
        <v>1922</v>
      </c>
      <c r="K60" s="3">
        <f t="shared" si="1"/>
        <v>87.434130177514803</v>
      </c>
      <c r="L60" s="3">
        <f>O60+L61/(1+[1]Calculations!$E$3)</f>
        <v>145.81849990949092</v>
      </c>
      <c r="M60" s="3">
        <f>O60+M61/(H60+[1]Calculations!$E$3-[1]Calculations!$E$1+1)</f>
        <v>181.97670753305854</v>
      </c>
      <c r="N60" s="3">
        <f t="shared" si="10"/>
        <v>131.01874315137613</v>
      </c>
      <c r="O60" s="3">
        <f t="shared" si="2"/>
        <v>6.1447714285714277</v>
      </c>
      <c r="P60" s="3">
        <f t="shared" si="3"/>
        <v>0.2967139595564251</v>
      </c>
      <c r="Q60" s="3">
        <f t="shared" si="4"/>
        <v>0.25983334096275712</v>
      </c>
      <c r="R60" s="3">
        <f t="shared" si="5"/>
        <v>8.3135142857142839</v>
      </c>
      <c r="S60" s="3">
        <f t="shared" si="6"/>
        <v>25.172413793103452</v>
      </c>
      <c r="T60" s="3">
        <f t="shared" si="8"/>
        <v>12.748591208006209</v>
      </c>
      <c r="U60" s="3">
        <f t="shared" si="9"/>
        <v>6.5429681179372201</v>
      </c>
      <c r="V60" s="3"/>
      <c r="W60" s="3"/>
    </row>
    <row r="61" spans="1:27" x14ac:dyDescent="0.25">
      <c r="A61" s="3">
        <v>1923</v>
      </c>
      <c r="B61" s="2">
        <v>8.9</v>
      </c>
      <c r="C61" s="2">
        <v>0.53</v>
      </c>
      <c r="D61" s="2">
        <v>0.98</v>
      </c>
      <c r="E61" s="2">
        <v>4.96</v>
      </c>
      <c r="F61" s="2">
        <v>4.3600000000000003</v>
      </c>
      <c r="G61" s="4">
        <v>16.8</v>
      </c>
      <c r="H61">
        <f t="shared" si="0"/>
        <v>1.0192647398843933</v>
      </c>
      <c r="I61">
        <f>[1]Consumption!G39</f>
        <v>5310.2848465177285</v>
      </c>
      <c r="J61" s="3">
        <f t="shared" si="7"/>
        <v>1923</v>
      </c>
      <c r="K61" s="3">
        <f t="shared" si="1"/>
        <v>107.23228571428571</v>
      </c>
      <c r="L61" s="3">
        <f>O61+L62/(1+[1]Calculations!$E$3)</f>
        <v>149.15074017028556</v>
      </c>
      <c r="M61" s="3">
        <f>O61+M62/(H61+[1]Calculations!$E$3-[1]Calculations!$E$1+1)</f>
        <v>191.84143510109479</v>
      </c>
      <c r="N61" s="3">
        <f t="shared" si="10"/>
        <v>167.0583331120385</v>
      </c>
      <c r="O61" s="3">
        <f t="shared" si="2"/>
        <v>6.2011838150289016</v>
      </c>
      <c r="P61" s="3">
        <f t="shared" si="3"/>
        <v>2.1289861661362684E-2</v>
      </c>
      <c r="Q61" s="3">
        <f t="shared" si="4"/>
        <v>2.1066398656886497E-2</v>
      </c>
      <c r="R61" s="3">
        <f t="shared" si="5"/>
        <v>11.466339884393063</v>
      </c>
      <c r="S61" s="3">
        <f t="shared" si="6"/>
        <v>12.898550724637683</v>
      </c>
      <c r="T61" s="3">
        <f t="shared" si="8"/>
        <v>12.620004396445513</v>
      </c>
      <c r="U61" s="3">
        <f t="shared" si="9"/>
        <v>8.4113047445542879</v>
      </c>
      <c r="V61" s="3"/>
      <c r="W61" s="3"/>
    </row>
    <row r="62" spans="1:27" x14ac:dyDescent="0.25">
      <c r="A62" s="3">
        <v>1924</v>
      </c>
      <c r="B62" s="2">
        <v>8.83</v>
      </c>
      <c r="C62" s="2">
        <v>0.55000000000000004</v>
      </c>
      <c r="D62" s="2">
        <v>0.93</v>
      </c>
      <c r="E62" s="2">
        <v>4.34</v>
      </c>
      <c r="F62" s="2">
        <v>4.0599999999999996</v>
      </c>
      <c r="G62" s="4">
        <v>17.3</v>
      </c>
      <c r="H62">
        <f t="shared" si="0"/>
        <v>1.0434000000000001</v>
      </c>
      <c r="I62">
        <f>[1]Consumption!G40</f>
        <v>5595.7135232081073</v>
      </c>
      <c r="J62" s="3">
        <f t="shared" si="7"/>
        <v>1924</v>
      </c>
      <c r="K62" s="3">
        <f t="shared" si="1"/>
        <v>103.31406242774567</v>
      </c>
      <c r="L62" s="3">
        <f>O62+L63/(1+[1]Calculations!$E$3)</f>
        <v>152.64883646542805</v>
      </c>
      <c r="M62" s="3">
        <f>O62+M63/(H62+[1]Calculations!$E$3-[1]Calculations!$E$1+1)</f>
        <v>196.46117452763434</v>
      </c>
      <c r="N62" s="3">
        <f t="shared" si="10"/>
        <v>199.77583265157568</v>
      </c>
      <c r="O62" s="3">
        <f t="shared" si="2"/>
        <v>6.4351907514450861</v>
      </c>
      <c r="P62" s="3">
        <f t="shared" si="3"/>
        <v>0.2604756511891278</v>
      </c>
      <c r="Q62" s="3">
        <f t="shared" si="4"/>
        <v>0.23148915067158463</v>
      </c>
      <c r="R62" s="3">
        <f t="shared" si="5"/>
        <v>10.881322543352601</v>
      </c>
      <c r="S62" s="3">
        <f t="shared" si="6"/>
        <v>9.0102040816326543</v>
      </c>
      <c r="T62" s="3">
        <f t="shared" si="8"/>
        <v>12.665994868602557</v>
      </c>
      <c r="U62" s="3">
        <f t="shared" si="9"/>
        <v>8.1865314133206315</v>
      </c>
      <c r="V62" s="3"/>
      <c r="W62" s="3"/>
    </row>
    <row r="63" spans="1:27" x14ac:dyDescent="0.25">
      <c r="A63" s="3">
        <v>1925</v>
      </c>
      <c r="B63" s="2">
        <v>10.58</v>
      </c>
      <c r="C63" s="2">
        <v>0.6</v>
      </c>
      <c r="D63" s="2">
        <v>1.25</v>
      </c>
      <c r="E63" s="2">
        <v>3.87</v>
      </c>
      <c r="F63" s="2">
        <v>3.86</v>
      </c>
      <c r="G63" s="4">
        <v>17.3</v>
      </c>
      <c r="H63">
        <f t="shared" si="0"/>
        <v>1.0038832402234636</v>
      </c>
      <c r="I63">
        <f>[1]Consumption!G41</f>
        <v>5351.5956381897568</v>
      </c>
      <c r="J63" s="3">
        <f t="shared" si="7"/>
        <v>1925</v>
      </c>
      <c r="K63" s="3">
        <f t="shared" si="1"/>
        <v>123.78966936416184</v>
      </c>
      <c r="L63" s="3">
        <f>O63+L64/(1+[1]Calculations!$E$3)</f>
        <v>156.13439777413535</v>
      </c>
      <c r="M63" s="3">
        <f>O63+M64/(H63+[1]Calculations!$E$3-[1]Calculations!$E$1+1)</f>
        <v>205.6888768012598</v>
      </c>
      <c r="N63" s="3">
        <f t="shared" si="10"/>
        <v>160.6947366053526</v>
      </c>
      <c r="O63" s="3">
        <f t="shared" si="2"/>
        <v>6.7848938547486037</v>
      </c>
      <c r="P63" s="3">
        <f t="shared" si="3"/>
        <v>0.21038430262643779</v>
      </c>
      <c r="Q63" s="3">
        <f t="shared" si="4"/>
        <v>0.19093791465910204</v>
      </c>
      <c r="R63" s="3">
        <f t="shared" si="5"/>
        <v>14.135195530726257</v>
      </c>
      <c r="S63" s="3">
        <f t="shared" si="6"/>
        <v>11.376344086021504</v>
      </c>
      <c r="T63" s="3">
        <f t="shared" si="8"/>
        <v>12.366763652444414</v>
      </c>
      <c r="U63" s="3">
        <f t="shared" si="9"/>
        <v>9.7733869821012807</v>
      </c>
      <c r="V63" s="3"/>
      <c r="W63" s="3"/>
    </row>
    <row r="64" spans="1:27" x14ac:dyDescent="0.25">
      <c r="A64" s="3">
        <v>1926</v>
      </c>
      <c r="B64" s="2">
        <v>12.65</v>
      </c>
      <c r="C64" s="2">
        <v>0.69</v>
      </c>
      <c r="D64" s="2">
        <v>1.24</v>
      </c>
      <c r="E64" s="2">
        <v>4.28</v>
      </c>
      <c r="F64" s="2">
        <v>3.68</v>
      </c>
      <c r="G64" s="4">
        <v>17.899999999999999</v>
      </c>
      <c r="H64">
        <f t="shared" si="0"/>
        <v>1.0666354285714286</v>
      </c>
      <c r="I64">
        <f>[1]Consumption!G42</f>
        <v>5712.1105775587757</v>
      </c>
      <c r="J64" s="3">
        <f t="shared" si="7"/>
        <v>1926</v>
      </c>
      <c r="K64" s="3">
        <f t="shared" si="1"/>
        <v>143.04817877094973</v>
      </c>
      <c r="L64" s="3">
        <f>O64+L65/(1+[1]Calculations!$E$3)</f>
        <v>159.48302730877921</v>
      </c>
      <c r="M64" s="3">
        <f>O64+M65/(H64+[1]Calculations!$E$3-[1]Calculations!$E$1+1)</f>
        <v>207.43860420181329</v>
      </c>
      <c r="N64" s="3">
        <f t="shared" si="10"/>
        <v>201.78658102494629</v>
      </c>
      <c r="O64" s="3">
        <f t="shared" si="2"/>
        <v>7.9809737142857138</v>
      </c>
      <c r="P64" s="3">
        <f t="shared" si="3"/>
        <v>0.13929305477131562</v>
      </c>
      <c r="Q64" s="3">
        <f t="shared" si="4"/>
        <v>0.1304079426543005</v>
      </c>
      <c r="R64" s="3">
        <f t="shared" si="5"/>
        <v>14.342619428571428</v>
      </c>
      <c r="S64" s="3">
        <f t="shared" si="6"/>
        <v>10.120000000000001</v>
      </c>
      <c r="T64" s="3">
        <f t="shared" si="8"/>
        <v>11.154047133763095</v>
      </c>
      <c r="U64" s="3">
        <f t="shared" si="9"/>
        <v>11.567147460012697</v>
      </c>
      <c r="V64" s="3"/>
      <c r="W64" s="3"/>
    </row>
    <row r="65" spans="1:23" x14ac:dyDescent="0.25">
      <c r="A65" s="3">
        <v>1927</v>
      </c>
      <c r="B65" s="2">
        <v>13.4</v>
      </c>
      <c r="C65" s="2">
        <v>0.77</v>
      </c>
      <c r="D65" s="2">
        <v>1.1100000000000001</v>
      </c>
      <c r="E65" s="2">
        <v>4.26</v>
      </c>
      <c r="F65" s="2">
        <v>3.34</v>
      </c>
      <c r="G65" s="4">
        <v>17.5</v>
      </c>
      <c r="H65">
        <f t="shared" si="0"/>
        <v>1.0546531791907514</v>
      </c>
      <c r="I65">
        <f>[1]Consumption!G43</f>
        <v>5760.1967556604786</v>
      </c>
      <c r="J65" s="3">
        <f t="shared" si="7"/>
        <v>1927</v>
      </c>
      <c r="K65" s="3">
        <f t="shared" si="1"/>
        <v>154.99282285714287</v>
      </c>
      <c r="L65" s="3">
        <f>O65+L66/(1+[1]Calculations!$E$3)</f>
        <v>161.78162977888755</v>
      </c>
      <c r="M65" s="3">
        <f>O65+M66/(H65+[1]Calculations!$E$3-[1]Calculations!$E$1+1)</f>
        <v>220.53241058413437</v>
      </c>
      <c r="N65" s="3">
        <f t="shared" si="10"/>
        <v>200.68667881644092</v>
      </c>
      <c r="O65" s="3">
        <f t="shared" si="2"/>
        <v>9.0092670520231213</v>
      </c>
      <c r="P65" s="3">
        <f t="shared" si="3"/>
        <v>0.38145975325683706</v>
      </c>
      <c r="Q65" s="3">
        <f t="shared" si="4"/>
        <v>0.32314073231624463</v>
      </c>
      <c r="R65" s="3">
        <f t="shared" si="5"/>
        <v>12.987384971098267</v>
      </c>
      <c r="S65" s="3">
        <f t="shared" si="6"/>
        <v>10.806451612903228</v>
      </c>
      <c r="T65" s="3">
        <f t="shared" si="8"/>
        <v>10.602125059444351</v>
      </c>
      <c r="U65" s="3">
        <f t="shared" si="9"/>
        <v>13.895657871839402</v>
      </c>
      <c r="V65" s="3"/>
      <c r="W65" s="3"/>
    </row>
    <row r="66" spans="1:23" x14ac:dyDescent="0.25">
      <c r="A66" s="3">
        <v>1928</v>
      </c>
      <c r="B66" s="2">
        <v>17.53</v>
      </c>
      <c r="C66" s="2">
        <v>0.85</v>
      </c>
      <c r="D66" s="2">
        <v>1.38</v>
      </c>
      <c r="E66" s="2">
        <v>4.6399999999999997</v>
      </c>
      <c r="F66" s="2">
        <v>3.33</v>
      </c>
      <c r="G66" s="4">
        <v>17.3</v>
      </c>
      <c r="H66">
        <f t="shared" si="0"/>
        <v>1.0586385964912282</v>
      </c>
      <c r="I66">
        <f>[1]Consumption!G44</f>
        <v>5818.5355808569384</v>
      </c>
      <c r="J66" s="3">
        <f t="shared" si="7"/>
        <v>1928</v>
      </c>
      <c r="K66" s="3">
        <f t="shared" si="1"/>
        <v>205.10707976878612</v>
      </c>
      <c r="L66" s="3">
        <f>O66+L67/(1+[1]Calculations!$E$3)</f>
        <v>163.13813074294737</v>
      </c>
      <c r="M66" s="3">
        <f>O66+M67/(H66+[1]Calculations!$E$3-[1]Calculations!$E$1+1)</f>
        <v>231.33824793568073</v>
      </c>
      <c r="N66" s="3">
        <f t="shared" si="10"/>
        <v>199.93191657505085</v>
      </c>
      <c r="O66" s="3">
        <f t="shared" si="2"/>
        <v>10.061614035087718</v>
      </c>
      <c r="P66" s="3">
        <f t="shared" si="3"/>
        <v>0.48378218792846334</v>
      </c>
      <c r="Q66" s="3">
        <f t="shared" si="4"/>
        <v>0.39459436033977402</v>
      </c>
      <c r="R66" s="3">
        <f t="shared" si="5"/>
        <v>16.335326315789469</v>
      </c>
      <c r="S66" s="3">
        <f t="shared" si="6"/>
        <v>15.79279279279279</v>
      </c>
      <c r="T66" s="3">
        <f t="shared" si="8"/>
        <v>11.021161691023298</v>
      </c>
      <c r="U66" s="3">
        <f t="shared" si="9"/>
        <v>19.34584610337879</v>
      </c>
      <c r="V66" s="3"/>
      <c r="W66" s="3"/>
    </row>
    <row r="67" spans="1:23" x14ac:dyDescent="0.25">
      <c r="A67" s="3">
        <v>1929</v>
      </c>
      <c r="B67" s="2">
        <v>24.86</v>
      </c>
      <c r="C67" s="2">
        <v>0.97</v>
      </c>
      <c r="D67" s="2">
        <v>1.61</v>
      </c>
      <c r="E67" s="2">
        <v>6.01</v>
      </c>
      <c r="F67" s="2">
        <v>3.6</v>
      </c>
      <c r="G67" s="4">
        <v>17.100000000000001</v>
      </c>
      <c r="H67">
        <f t="shared" si="0"/>
        <v>1.0601</v>
      </c>
      <c r="I67">
        <f>[1]Consumption!G45</f>
        <v>6071.4709837534692</v>
      </c>
      <c r="J67" s="3">
        <f t="shared" si="7"/>
        <v>1929</v>
      </c>
      <c r="K67" s="3">
        <f t="shared" si="1"/>
        <v>294.27261754385961</v>
      </c>
      <c r="L67" s="3">
        <f>O67+L68/(1+[1]Calculations!$E$3)</f>
        <v>163.46292189647752</v>
      </c>
      <c r="M67" s="3">
        <f>O67+M68/(H67+[1]Calculations!$E$3-[1]Calculations!$E$1+1)</f>
        <v>242.8873073149326</v>
      </c>
      <c r="N67" s="3">
        <f t="shared" si="10"/>
        <v>226.96823877289341</v>
      </c>
      <c r="O67" s="3">
        <f t="shared" si="2"/>
        <v>11.482077192982453</v>
      </c>
      <c r="P67" s="3">
        <f t="shared" si="3"/>
        <v>-8.7691069991954904E-2</v>
      </c>
      <c r="Q67" s="3">
        <f t="shared" si="4"/>
        <v>-9.1776607223013645E-2</v>
      </c>
      <c r="R67" s="3">
        <f t="shared" si="5"/>
        <v>19.057880701754385</v>
      </c>
      <c r="S67" s="3">
        <f t="shared" si="6"/>
        <v>18.014492753623191</v>
      </c>
      <c r="T67" s="3">
        <f t="shared" si="8"/>
        <v>11.951577325965577</v>
      </c>
      <c r="U67" s="3">
        <f t="shared" si="9"/>
        <v>26.700689618186413</v>
      </c>
      <c r="V67" s="3"/>
      <c r="W67" s="3"/>
    </row>
    <row r="68" spans="1:23" x14ac:dyDescent="0.25">
      <c r="A68" s="3">
        <v>1930</v>
      </c>
      <c r="B68" s="2">
        <v>21.71</v>
      </c>
      <c r="C68" s="2">
        <v>0.98</v>
      </c>
      <c r="D68" s="2">
        <v>0.97</v>
      </c>
      <c r="E68" s="2">
        <v>4.1500000000000004</v>
      </c>
      <c r="F68" s="2">
        <v>3.29</v>
      </c>
      <c r="G68" s="4">
        <v>17.100000000000001</v>
      </c>
      <c r="H68">
        <f t="shared" si="0"/>
        <v>1.1201037735849058</v>
      </c>
      <c r="I68">
        <f>[1]Consumption!G46</f>
        <v>5686.1786283870633</v>
      </c>
      <c r="J68" s="3">
        <f t="shared" si="7"/>
        <v>1930</v>
      </c>
      <c r="K68" s="3">
        <f t="shared" si="1"/>
        <v>256.98545964912279</v>
      </c>
      <c r="L68" s="3">
        <f>O68+L69/(1+[1]Calculations!$E$3)</f>
        <v>162.29290737612226</v>
      </c>
      <c r="M68" s="3">
        <f>O68+M69/(H68+[1]Calculations!$E$3-[1]Calculations!$E$1+1)</f>
        <v>254.34327515587137</v>
      </c>
      <c r="N68" s="3">
        <f t="shared" si="10"/>
        <v>163.12883742646349</v>
      </c>
      <c r="O68" s="3">
        <f t="shared" si="2"/>
        <v>12.475954716981132</v>
      </c>
      <c r="P68" s="3">
        <f t="shared" si="3"/>
        <v>-0.15983417779824954</v>
      </c>
      <c r="Q68" s="3">
        <f t="shared" si="4"/>
        <v>-0.17415599924401495</v>
      </c>
      <c r="R68" s="3">
        <f t="shared" si="5"/>
        <v>12.348649056603772</v>
      </c>
      <c r="S68" s="3">
        <f t="shared" si="6"/>
        <v>13.48447204968944</v>
      </c>
      <c r="T68" s="3">
        <f t="shared" si="8"/>
        <v>12.334164336889112</v>
      </c>
      <c r="U68" s="3">
        <f t="shared" si="9"/>
        <v>21.502221224875917</v>
      </c>
      <c r="V68" s="3"/>
      <c r="W68" s="3"/>
    </row>
    <row r="69" spans="1:23" x14ac:dyDescent="0.25">
      <c r="A69" s="3">
        <v>1931</v>
      </c>
      <c r="B69" s="2">
        <v>15.98</v>
      </c>
      <c r="C69" s="2">
        <v>0.82</v>
      </c>
      <c r="D69" s="2">
        <v>0.61</v>
      </c>
      <c r="E69" s="2">
        <v>2.4300000000000002</v>
      </c>
      <c r="F69" s="2">
        <v>3.34</v>
      </c>
      <c r="G69" s="4">
        <v>15.9</v>
      </c>
      <c r="H69">
        <f t="shared" si="0"/>
        <v>1.1389069930069931</v>
      </c>
      <c r="I69">
        <f>[1]Consumption!G47</f>
        <v>5469.0724989446817</v>
      </c>
      <c r="J69" s="3">
        <f t="shared" si="7"/>
        <v>1931</v>
      </c>
      <c r="K69" s="3">
        <f t="shared" si="1"/>
        <v>203.43444528301887</v>
      </c>
      <c r="L69" s="3">
        <f>O69+L70/(1+[1]Calculations!$E$3)</f>
        <v>159.98219294489638</v>
      </c>
      <c r="M69" s="3">
        <f>O69+M70/(H69+[1]Calculations!$E$3-[1]Calculations!$E$1+1)</f>
        <v>280.35537218093225</v>
      </c>
      <c r="N69" s="3">
        <f t="shared" si="10"/>
        <v>127.12984739866016</v>
      </c>
      <c r="O69" s="3">
        <f t="shared" si="2"/>
        <v>11.607071328671326</v>
      </c>
      <c r="P69" s="3">
        <f t="shared" si="3"/>
        <v>-0.36543056442931288</v>
      </c>
      <c r="Q69" s="3">
        <f t="shared" si="4"/>
        <v>-0.45480856429156435</v>
      </c>
      <c r="R69" s="3">
        <f t="shared" si="5"/>
        <v>8.6345286713286704</v>
      </c>
      <c r="S69" s="3">
        <f t="shared" si="6"/>
        <v>16.474226804123713</v>
      </c>
      <c r="T69" s="3">
        <f t="shared" si="8"/>
        <v>12.850276138933221</v>
      </c>
      <c r="U69" s="3">
        <f t="shared" si="9"/>
        <v>16.49357343769011</v>
      </c>
      <c r="V69" s="3"/>
      <c r="W69" s="3"/>
    </row>
    <row r="70" spans="1:23" x14ac:dyDescent="0.25">
      <c r="A70" s="3">
        <v>1932</v>
      </c>
      <c r="B70" s="2">
        <v>8.3000000000000007</v>
      </c>
      <c r="C70" s="2">
        <v>0.5</v>
      </c>
      <c r="D70" s="2">
        <v>0.41</v>
      </c>
      <c r="E70" s="2">
        <v>3.36</v>
      </c>
      <c r="F70" s="2">
        <v>3.68</v>
      </c>
      <c r="G70" s="4">
        <v>14.3</v>
      </c>
      <c r="H70">
        <f t="shared" si="0"/>
        <v>1.145773643410853</v>
      </c>
      <c r="I70">
        <f>[1]Consumption!G48</f>
        <v>4951.9005833191186</v>
      </c>
      <c r="J70" s="3">
        <f t="shared" si="7"/>
        <v>1932</v>
      </c>
      <c r="K70" s="3">
        <f t="shared" si="1"/>
        <v>117.4862097902098</v>
      </c>
      <c r="L70" s="3">
        <f>O70+L71/(1+[1]Calculations!$E$3)</f>
        <v>158.44253212542591</v>
      </c>
      <c r="M70" s="3">
        <f>O70+M71/(H70+[1]Calculations!$E$3-[1]Calculations!$E$1+1)</f>
        <v>316.56722349612056</v>
      </c>
      <c r="N70" s="3">
        <f t="shared" si="10"/>
        <v>73.836712326031886</v>
      </c>
      <c r="O70" s="3">
        <f t="shared" si="2"/>
        <v>7.8455813953488365</v>
      </c>
      <c r="P70" s="3">
        <f t="shared" si="3"/>
        <v>1.3701316895488794E-2</v>
      </c>
      <c r="Q70" s="3">
        <f t="shared" si="4"/>
        <v>1.3608302503221257E-2</v>
      </c>
      <c r="R70" s="3">
        <f t="shared" si="5"/>
        <v>6.4333767441860452</v>
      </c>
      <c r="S70" s="3">
        <f t="shared" si="6"/>
        <v>13.606557377049183</v>
      </c>
      <c r="T70" s="3">
        <f t="shared" si="8"/>
        <v>12.662262384780396</v>
      </c>
      <c r="U70" s="3">
        <f t="shared" si="9"/>
        <v>9.1426992322954881</v>
      </c>
      <c r="V70" s="3"/>
      <c r="W70" s="3"/>
    </row>
    <row r="71" spans="1:23" x14ac:dyDescent="0.25">
      <c r="A71" s="3">
        <v>1933</v>
      </c>
      <c r="B71" s="2">
        <v>7.09</v>
      </c>
      <c r="C71" s="2">
        <v>0.44</v>
      </c>
      <c r="D71" s="2">
        <v>0.44</v>
      </c>
      <c r="E71" s="2">
        <v>1.46</v>
      </c>
      <c r="F71" s="2">
        <v>3.31</v>
      </c>
      <c r="G71" s="4">
        <v>12.9</v>
      </c>
      <c r="H71">
        <f t="shared" si="0"/>
        <v>0.99154090909090919</v>
      </c>
      <c r="I71">
        <f>[1]Consumption!G49</f>
        <v>4815.9262393486169</v>
      </c>
      <c r="J71" s="3">
        <f t="shared" si="7"/>
        <v>1933</v>
      </c>
      <c r="K71" s="3">
        <f t="shared" si="1"/>
        <v>111.2503441860465</v>
      </c>
      <c r="L71" s="3">
        <f>O71+L72/(1+[1]Calculations!$E$3)</f>
        <v>160.81511471820886</v>
      </c>
      <c r="M71" s="3">
        <f>O71+M72/(H71+[1]Calculations!$E$3-[1]Calculations!$E$1+1)</f>
        <v>365.77298488459468</v>
      </c>
      <c r="N71" s="3">
        <f t="shared" si="10"/>
        <v>58.209158921668887</v>
      </c>
      <c r="O71" s="3">
        <f t="shared" si="2"/>
        <v>6.7472000000000003</v>
      </c>
      <c r="P71" s="3">
        <f t="shared" si="3"/>
        <v>0.51346326452109237</v>
      </c>
      <c r="Q71" s="3">
        <f t="shared" si="4"/>
        <v>0.41440057731264968</v>
      </c>
      <c r="R71" s="3">
        <f t="shared" si="5"/>
        <v>6.7472000000000003</v>
      </c>
      <c r="S71" s="3">
        <f t="shared" si="6"/>
        <v>17.292682926829272</v>
      </c>
      <c r="T71" s="3">
        <f t="shared" si="8"/>
        <v>12.19034839634109</v>
      </c>
      <c r="U71" s="3">
        <f t="shared" si="9"/>
        <v>8.7859768503743521</v>
      </c>
      <c r="V71" s="3"/>
      <c r="W71" s="3"/>
    </row>
    <row r="72" spans="1:23" x14ac:dyDescent="0.25">
      <c r="A72" s="3">
        <v>1934</v>
      </c>
      <c r="B72" s="2">
        <v>10.54</v>
      </c>
      <c r="C72" s="2">
        <v>0.45</v>
      </c>
      <c r="D72" s="2">
        <v>0.49</v>
      </c>
      <c r="E72" s="2">
        <v>1.01</v>
      </c>
      <c r="F72" s="2">
        <v>3.12</v>
      </c>
      <c r="G72" s="4">
        <v>13.2</v>
      </c>
      <c r="H72">
        <f t="shared" si="0"/>
        <v>0.98039117647058815</v>
      </c>
      <c r="I72">
        <f>[1]Consumption!G50</f>
        <v>5123.6569590720537</v>
      </c>
      <c r="J72" s="3">
        <f t="shared" si="7"/>
        <v>1934</v>
      </c>
      <c r="K72" s="3">
        <f t="shared" si="1"/>
        <v>161.62610909090907</v>
      </c>
      <c r="L72" s="3">
        <f>O72+L73/(1+[1]Calculations!$E$3)</f>
        <v>164.52158732092872</v>
      </c>
      <c r="M72" s="3">
        <f>O72+M73/(H72+[1]Calculations!$E$3-[1]Calculations!$E$1+1)</f>
        <v>369.99973686609911</v>
      </c>
      <c r="N72" s="3">
        <f t="shared" si="10"/>
        <v>67.827617205460101</v>
      </c>
      <c r="O72" s="3">
        <f t="shared" si="2"/>
        <v>6.6975882352941172</v>
      </c>
      <c r="P72" s="3">
        <f t="shared" si="3"/>
        <v>-0.10584328608103581</v>
      </c>
      <c r="Q72" s="3">
        <f t="shared" si="4"/>
        <v>-0.11187422395966382</v>
      </c>
      <c r="R72" s="3">
        <f t="shared" si="5"/>
        <v>7.2929294117647068</v>
      </c>
      <c r="S72" s="3">
        <f t="shared" si="6"/>
        <v>23.95454545454545</v>
      </c>
      <c r="T72" s="3">
        <f t="shared" si="8"/>
        <v>11.831509083182301</v>
      </c>
      <c r="U72" s="3">
        <f t="shared" si="9"/>
        <v>13.258530752035014</v>
      </c>
      <c r="V72" s="3"/>
      <c r="W72" s="3"/>
    </row>
    <row r="73" spans="1:23" x14ac:dyDescent="0.25">
      <c r="A73" s="3">
        <v>1935</v>
      </c>
      <c r="B73" s="2">
        <v>9.26</v>
      </c>
      <c r="C73" s="2">
        <v>0.47</v>
      </c>
      <c r="D73" s="2">
        <v>0.76</v>
      </c>
      <c r="E73" s="2">
        <v>0.75</v>
      </c>
      <c r="F73" s="2">
        <v>2.79</v>
      </c>
      <c r="G73" s="4">
        <v>13.6</v>
      </c>
      <c r="H73">
        <f t="shared" si="0"/>
        <v>0.99289855072463762</v>
      </c>
      <c r="I73">
        <f>[1]Consumption!G51</f>
        <v>5400.9604075973984</v>
      </c>
      <c r="J73" s="3">
        <f t="shared" si="7"/>
        <v>1935</v>
      </c>
      <c r="K73" s="3">
        <f t="shared" si="1"/>
        <v>137.82148235294116</v>
      </c>
      <c r="L73" s="3">
        <f>O73+L74/(1+[1]Calculations!$E$3)</f>
        <v>168.53252602526865</v>
      </c>
      <c r="M73" s="3">
        <f>O73+M74/(H73+[1]Calculations!$E$3-[1]Calculations!$E$1+1)</f>
        <v>370.35608976972662</v>
      </c>
      <c r="N73" s="3">
        <f t="shared" si="10"/>
        <v>77.049623197146047</v>
      </c>
      <c r="O73" s="3">
        <f t="shared" si="2"/>
        <v>6.893878260869565</v>
      </c>
      <c r="P73" s="3">
        <f t="shared" si="3"/>
        <v>0.51444580085767055</v>
      </c>
      <c r="Q73" s="3">
        <f t="shared" si="4"/>
        <v>0.41504956402252041</v>
      </c>
      <c r="R73" s="3">
        <f t="shared" si="5"/>
        <v>11.147547826086956</v>
      </c>
      <c r="S73" s="3">
        <f t="shared" si="6"/>
        <v>18.897959183673464</v>
      </c>
      <c r="T73" s="3">
        <f t="shared" si="8"/>
        <v>11.53274431271837</v>
      </c>
      <c r="U73" s="3">
        <f t="shared" si="9"/>
        <v>11.648681616518825</v>
      </c>
      <c r="V73" s="3"/>
      <c r="W73" s="3"/>
    </row>
    <row r="74" spans="1:23" x14ac:dyDescent="0.25">
      <c r="A74" s="3">
        <v>1936</v>
      </c>
      <c r="B74" s="2">
        <v>13.76</v>
      </c>
      <c r="C74" s="2">
        <v>0.72</v>
      </c>
      <c r="D74" s="2">
        <v>1.02</v>
      </c>
      <c r="E74" s="2">
        <v>0.75</v>
      </c>
      <c r="F74" s="2">
        <v>2.65</v>
      </c>
      <c r="G74" s="4">
        <v>13.8</v>
      </c>
      <c r="H74">
        <f t="shared" ref="H74:H137" si="11">(1+E74/100)*G74/G75</f>
        <v>0.98606382978723417</v>
      </c>
      <c r="I74">
        <f>[1]Consumption!G52</f>
        <v>5909.3907427758159</v>
      </c>
      <c r="J74" s="3">
        <f t="shared" si="7"/>
        <v>1936</v>
      </c>
      <c r="K74" s="3">
        <f t="shared" ref="K74:K137" si="12">B74*$G$145/G74</f>
        <v>201.82928695652171</v>
      </c>
      <c r="L74" s="3">
        <f>O74+L75/(1+[1]Calculations!$E$3)</f>
        <v>172.6060026920353</v>
      </c>
      <c r="M74" s="3">
        <f>O74+M75/(H74+[1]Calculations!$E$3-[1]Calculations!$E$1+1)</f>
        <v>375.06521836451657</v>
      </c>
      <c r="N74" s="3">
        <f t="shared" si="10"/>
        <v>103.52857066665477</v>
      </c>
      <c r="O74" s="3">
        <f t="shared" ref="O74:O137" si="13">C74*$G$145/G75</f>
        <v>10.336136170212766</v>
      </c>
      <c r="P74" s="3">
        <f t="shared" ref="P74:P137" si="14">(K75-K74+O74)/K74</f>
        <v>0.30235650667986164</v>
      </c>
      <c r="Q74" s="3">
        <f t="shared" ref="Q74:Q137" si="15">LN(1+P74)</f>
        <v>0.26417532096025831</v>
      </c>
      <c r="R74" s="3">
        <f t="shared" ref="R74:R137" si="16">D74*$G$145/G75</f>
        <v>14.642859574468085</v>
      </c>
      <c r="S74" s="3">
        <f t="shared" ref="S74:S137" si="17">K74/R73</f>
        <v>18.105263157894736</v>
      </c>
      <c r="T74" s="3">
        <f t="shared" si="8"/>
        <v>11.562768327308037</v>
      </c>
      <c r="U74" s="3">
        <f t="shared" si="9"/>
        <v>17.50054293096079</v>
      </c>
      <c r="V74" s="3"/>
      <c r="W74" s="3"/>
    </row>
    <row r="75" spans="1:23" x14ac:dyDescent="0.25">
      <c r="A75" s="3">
        <v>1937</v>
      </c>
      <c r="B75" s="2">
        <v>17.59</v>
      </c>
      <c r="C75" s="2">
        <v>0.8</v>
      </c>
      <c r="D75" s="2">
        <v>1.1299999999999999</v>
      </c>
      <c r="E75" s="2">
        <v>0.88</v>
      </c>
      <c r="F75" s="2">
        <v>2.68</v>
      </c>
      <c r="G75" s="4">
        <v>14.1</v>
      </c>
      <c r="H75">
        <f t="shared" si="11"/>
        <v>1.0016957746478874</v>
      </c>
      <c r="I75">
        <f>[1]Consumption!G53</f>
        <v>6090.5632983823944</v>
      </c>
      <c r="J75" s="3">
        <f t="shared" ref="J75:J138" si="18">J74+1</f>
        <v>1937</v>
      </c>
      <c r="K75" s="3">
        <f t="shared" si="12"/>
        <v>252.51754893617021</v>
      </c>
      <c r="L75" s="3">
        <f>O75+L76/(1+[1]Calculations!$E$3)</f>
        <v>173.2800503164741</v>
      </c>
      <c r="M75" s="3">
        <f>O75+M76/(H75+[1]Calculations!$E$3-[1]Calculations!$E$1+1)</f>
        <v>373.87971057474732</v>
      </c>
      <c r="N75" s="3">
        <f t="shared" si="10"/>
        <v>106.48441005829672</v>
      </c>
      <c r="O75" s="3">
        <f t="shared" si="13"/>
        <v>11.403718309859157</v>
      </c>
      <c r="P75" s="3">
        <f t="shared" si="14"/>
        <v>-0.31638895339061085</v>
      </c>
      <c r="Q75" s="3">
        <f t="shared" si="15"/>
        <v>-0.38036616840755827</v>
      </c>
      <c r="R75" s="3">
        <f t="shared" si="16"/>
        <v>16.107752112676057</v>
      </c>
      <c r="S75" s="3">
        <f t="shared" si="17"/>
        <v>17.245098039215687</v>
      </c>
      <c r="T75" s="3">
        <f t="shared" si="8"/>
        <v>11.874805041465816</v>
      </c>
      <c r="U75" s="3">
        <f t="shared" si="9"/>
        <v>21.838848776360425</v>
      </c>
      <c r="V75" s="3"/>
      <c r="W75" s="3"/>
    </row>
    <row r="76" spans="1:23" x14ac:dyDescent="0.25">
      <c r="A76" s="3">
        <v>1938</v>
      </c>
      <c r="B76" s="2">
        <v>11.31</v>
      </c>
      <c r="C76" s="2">
        <v>0.51</v>
      </c>
      <c r="D76" s="2">
        <v>0.64</v>
      </c>
      <c r="E76" s="2">
        <v>0.88</v>
      </c>
      <c r="F76" s="2">
        <v>2.56</v>
      </c>
      <c r="G76" s="4">
        <v>14.2</v>
      </c>
      <c r="H76">
        <f t="shared" si="11"/>
        <v>1.0232114285714284</v>
      </c>
      <c r="I76">
        <f>[1]Consumption!G54</f>
        <v>5945.8630885931143</v>
      </c>
      <c r="J76" s="3">
        <f t="shared" si="18"/>
        <v>1938</v>
      </c>
      <c r="K76" s="3">
        <f t="shared" si="12"/>
        <v>161.2200676056338</v>
      </c>
      <c r="L76" s="3">
        <f>O76+L77/(1+[1]Calculations!$E$3)</f>
        <v>172.85981406400103</v>
      </c>
      <c r="M76" s="3">
        <f>O76+M77/(H76+[1]Calculations!$E$3-[1]Calculations!$E$1+1)</f>
        <v>377.23629796443271</v>
      </c>
      <c r="N76" s="3">
        <f t="shared" si="10"/>
        <v>85.316173890650816</v>
      </c>
      <c r="O76" s="3">
        <f t="shared" si="13"/>
        <v>7.3737257142857136</v>
      </c>
      <c r="P76" s="3">
        <f t="shared" si="14"/>
        <v>0.1667424529493495</v>
      </c>
      <c r="Q76" s="3">
        <f t="shared" si="15"/>
        <v>0.15421563738834126</v>
      </c>
      <c r="R76" s="3">
        <f t="shared" si="16"/>
        <v>9.2533028571428577</v>
      </c>
      <c r="S76" s="3">
        <f t="shared" si="17"/>
        <v>10.008849557522124</v>
      </c>
      <c r="T76" s="3">
        <f t="shared" si="8"/>
        <v>11.166602695601153</v>
      </c>
      <c r="U76" s="3">
        <f t="shared" si="9"/>
        <v>13.576649641208167</v>
      </c>
      <c r="V76" s="3"/>
      <c r="W76" s="3"/>
    </row>
    <row r="77" spans="1:23" x14ac:dyDescent="0.25">
      <c r="A77" s="3">
        <v>1939</v>
      </c>
      <c r="B77" s="2">
        <v>12.5</v>
      </c>
      <c r="C77" s="2">
        <v>0.62</v>
      </c>
      <c r="D77" s="2">
        <v>0.9</v>
      </c>
      <c r="E77" s="2">
        <v>0.56000000000000005</v>
      </c>
      <c r="F77" s="2">
        <v>2.36</v>
      </c>
      <c r="G77" s="4">
        <v>14</v>
      </c>
      <c r="H77">
        <f t="shared" si="11"/>
        <v>1.0128345323741008</v>
      </c>
      <c r="I77">
        <f>[1]Consumption!G55</f>
        <v>6225.8148042088969</v>
      </c>
      <c r="J77" s="3">
        <f t="shared" si="18"/>
        <v>1939</v>
      </c>
      <c r="K77" s="3">
        <f t="shared" si="12"/>
        <v>180.72857142857143</v>
      </c>
      <c r="L77" s="3">
        <f>O77+L78/(1+[1]Calculations!$E$3)</f>
        <v>176.71449623124445</v>
      </c>
      <c r="M77" s="3">
        <f>O77+M78/(H77+[1]Calculations!$E$3-[1]Calculations!$E$1+1)</f>
        <v>392.88150036350635</v>
      </c>
      <c r="N77" s="3">
        <f t="shared" si="10"/>
        <v>95.181204384744319</v>
      </c>
      <c r="O77" s="3">
        <f t="shared" si="13"/>
        <v>9.0286273381294961</v>
      </c>
      <c r="P77" s="3">
        <f t="shared" si="14"/>
        <v>4.1035971223021585E-2</v>
      </c>
      <c r="Q77" s="3">
        <f t="shared" si="15"/>
        <v>4.0216343524812806E-2</v>
      </c>
      <c r="R77" s="3">
        <f t="shared" si="16"/>
        <v>13.106071942446043</v>
      </c>
      <c r="S77" s="3">
        <f t="shared" si="17"/>
        <v>19.53125</v>
      </c>
      <c r="T77" s="3">
        <f t="shared" si="8"/>
        <v>10.57142181967032</v>
      </c>
      <c r="U77" s="3">
        <f t="shared" si="9"/>
        <v>16.18474090600229</v>
      </c>
      <c r="V77" s="3"/>
      <c r="W77" s="3"/>
    </row>
    <row r="78" spans="1:23" x14ac:dyDescent="0.25">
      <c r="A78" s="3">
        <v>1940</v>
      </c>
      <c r="B78" s="2">
        <v>12.3</v>
      </c>
      <c r="C78" s="2">
        <v>0.67</v>
      </c>
      <c r="D78" s="2">
        <v>1.05</v>
      </c>
      <c r="E78" s="2">
        <v>0.56000000000000005</v>
      </c>
      <c r="F78" s="2">
        <v>2.21</v>
      </c>
      <c r="G78" s="4">
        <v>13.9</v>
      </c>
      <c r="H78">
        <f t="shared" si="11"/>
        <v>0.99133617021276599</v>
      </c>
      <c r="I78">
        <f>[1]Consumption!G56</f>
        <v>6495.5604844791342</v>
      </c>
      <c r="J78" s="3">
        <f t="shared" si="18"/>
        <v>1940</v>
      </c>
      <c r="K78" s="3">
        <f t="shared" si="12"/>
        <v>179.11631654676259</v>
      </c>
      <c r="L78" s="3">
        <f>O78+L79/(1+[1]Calculations!$E$3)</f>
        <v>179.06353423451557</v>
      </c>
      <c r="M78" s="3">
        <f>O78+M79/(H78+[1]Calculations!$E$3-[1]Calculations!$E$1+1)</f>
        <v>403.75930617181319</v>
      </c>
      <c r="N78" s="3">
        <f t="shared" si="10"/>
        <v>103.75159049979642</v>
      </c>
      <c r="O78" s="3">
        <f t="shared" si="13"/>
        <v>9.6183489361702126</v>
      </c>
      <c r="P78" s="3">
        <f t="shared" si="14"/>
        <v>-0.10074381594879765</v>
      </c>
      <c r="Q78" s="3">
        <f t="shared" si="15"/>
        <v>-0.10618731953129794</v>
      </c>
      <c r="R78" s="3">
        <f t="shared" si="16"/>
        <v>15.073531914893618</v>
      </c>
      <c r="S78" s="3">
        <f t="shared" si="17"/>
        <v>13.666666666666666</v>
      </c>
      <c r="T78" s="3">
        <f t="shared" si="8"/>
        <v>10.843910105499303</v>
      </c>
      <c r="U78" s="3">
        <f t="shared" si="9"/>
        <v>16.943446170455481</v>
      </c>
      <c r="V78" s="3"/>
      <c r="W78" s="3"/>
    </row>
    <row r="79" spans="1:23" x14ac:dyDescent="0.25">
      <c r="A79" s="3">
        <v>1941</v>
      </c>
      <c r="B79" s="2">
        <v>10.55</v>
      </c>
      <c r="C79" s="2">
        <v>0.71</v>
      </c>
      <c r="D79" s="2">
        <v>1.1599999999999999</v>
      </c>
      <c r="E79" s="2">
        <v>0.53</v>
      </c>
      <c r="F79" s="2">
        <v>1.95</v>
      </c>
      <c r="G79" s="4">
        <v>14.1</v>
      </c>
      <c r="H79">
        <f t="shared" si="11"/>
        <v>0.90284904458598736</v>
      </c>
      <c r="I79">
        <f>[1]Consumption!G57</f>
        <v>6892.7520014453021</v>
      </c>
      <c r="J79" s="3">
        <f t="shared" si="18"/>
        <v>1941</v>
      </c>
      <c r="K79" s="3">
        <f t="shared" si="12"/>
        <v>151.45310638297875</v>
      </c>
      <c r="L79" s="3">
        <f>O79+L80/(1+[1]Calculations!$E$3)</f>
        <v>180.94222213729958</v>
      </c>
      <c r="M79" s="3">
        <f>O79+M80/(H79+[1]Calculations!$E$3-[1]Calculations!$E$1+1)</f>
        <v>406.1075406480316</v>
      </c>
      <c r="N79" s="3">
        <f t="shared" si="10"/>
        <v>121.93407380671738</v>
      </c>
      <c r="O79" s="3">
        <f t="shared" si="13"/>
        <v>9.1538445859872617</v>
      </c>
      <c r="P79" s="3">
        <f t="shared" si="14"/>
        <v>-0.17937633954176366</v>
      </c>
      <c r="Q79" s="3">
        <f t="shared" si="15"/>
        <v>-0.19769066626976123</v>
      </c>
      <c r="R79" s="3">
        <f t="shared" si="16"/>
        <v>14.955577070063693</v>
      </c>
      <c r="S79" s="3">
        <f t="shared" si="17"/>
        <v>10.047619047619049</v>
      </c>
      <c r="T79" s="3">
        <f t="shared" si="8"/>
        <v>11.476014945372807</v>
      </c>
      <c r="U79" s="3">
        <f t="shared" si="9"/>
        <v>13.966650858362604</v>
      </c>
      <c r="V79" s="3"/>
      <c r="W79" s="3"/>
    </row>
    <row r="80" spans="1:23" x14ac:dyDescent="0.25">
      <c r="A80" s="3">
        <v>1942</v>
      </c>
      <c r="B80" s="2">
        <v>8.93</v>
      </c>
      <c r="C80" s="2">
        <v>0.59</v>
      </c>
      <c r="D80" s="2">
        <v>1.03</v>
      </c>
      <c r="E80" s="2">
        <v>0.63</v>
      </c>
      <c r="F80" s="2">
        <v>2.46</v>
      </c>
      <c r="G80" s="4">
        <v>15.7</v>
      </c>
      <c r="H80">
        <f t="shared" si="11"/>
        <v>0.93484674556213021</v>
      </c>
      <c r="I80">
        <f>[1]Consumption!G58</f>
        <v>6662.8030070784462</v>
      </c>
      <c r="J80" s="3">
        <f t="shared" si="18"/>
        <v>1942</v>
      </c>
      <c r="K80" s="3">
        <f t="shared" si="12"/>
        <v>115.13215796178343</v>
      </c>
      <c r="L80" s="3">
        <f>O80+L81/(1+[1]Calculations!$E$3)</f>
        <v>183.44440248783732</v>
      </c>
      <c r="M80" s="3">
        <f>O80+M81/(H80+[1]Calculations!$E$3-[1]Calculations!$E$1+1)</f>
        <v>373.88038596467385</v>
      </c>
      <c r="N80" s="3">
        <f t="shared" si="10"/>
        <v>97.305150897000658</v>
      </c>
      <c r="O80" s="3">
        <f t="shared" si="13"/>
        <v>7.0665940828402372</v>
      </c>
      <c r="P80" s="3">
        <f t="shared" si="14"/>
        <v>0.11104779448306029</v>
      </c>
      <c r="Q80" s="3">
        <f t="shared" si="15"/>
        <v>0.1053035290688758</v>
      </c>
      <c r="R80" s="3">
        <f t="shared" si="16"/>
        <v>12.336596449704144</v>
      </c>
      <c r="S80" s="3">
        <f t="shared" si="17"/>
        <v>7.6982758620689653</v>
      </c>
      <c r="T80" s="3">
        <f t="shared" si="8"/>
        <v>12.066336915924618</v>
      </c>
      <c r="U80" s="3">
        <f t="shared" si="9"/>
        <v>10.03241617493757</v>
      </c>
      <c r="V80" s="3"/>
      <c r="W80" s="3"/>
    </row>
    <row r="81" spans="1:23" x14ac:dyDescent="0.25">
      <c r="A81" s="3">
        <v>1943</v>
      </c>
      <c r="B81" s="2">
        <v>10.09</v>
      </c>
      <c r="C81" s="2">
        <v>0.61</v>
      </c>
      <c r="D81" s="2">
        <v>0.94</v>
      </c>
      <c r="E81" s="2">
        <v>0.69</v>
      </c>
      <c r="F81" s="2">
        <v>2.4700000000000002</v>
      </c>
      <c r="G81" s="4">
        <v>16.899999999999999</v>
      </c>
      <c r="H81">
        <f t="shared" si="11"/>
        <v>0.97796609195402284</v>
      </c>
      <c r="I81">
        <f>[1]Consumption!G59</f>
        <v>6759.2795227207025</v>
      </c>
      <c r="J81" s="3">
        <f t="shared" si="18"/>
        <v>1943</v>
      </c>
      <c r="K81" s="3">
        <f t="shared" si="12"/>
        <v>120.85073609467456</v>
      </c>
      <c r="L81" s="3">
        <f>O81+L82/(1+[1]Calculations!$E$3)</f>
        <v>188.34523112778402</v>
      </c>
      <c r="M81" s="3">
        <f>O81+M82/(H81+[1]Calculations!$E$3-[1]Calculations!$E$1+1)</f>
        <v>357.22959032943868</v>
      </c>
      <c r="N81" s="3">
        <f t="shared" si="10"/>
        <v>95.998015997196575</v>
      </c>
      <c r="O81" s="3">
        <f t="shared" si="13"/>
        <v>7.0961931034482761</v>
      </c>
      <c r="P81" s="3">
        <f t="shared" si="14"/>
        <v>0.19940079514256731</v>
      </c>
      <c r="Q81" s="3">
        <f t="shared" si="15"/>
        <v>0.18182209470233385</v>
      </c>
      <c r="R81" s="3">
        <f t="shared" si="16"/>
        <v>10.935117241379311</v>
      </c>
      <c r="S81" s="3">
        <f t="shared" si="17"/>
        <v>9.7961165048543677</v>
      </c>
      <c r="T81" s="3">
        <f t="shared" si="8"/>
        <v>12.48512864006255</v>
      </c>
      <c r="U81" s="3">
        <f t="shared" si="9"/>
        <v>10.015528070924416</v>
      </c>
      <c r="V81" s="3"/>
      <c r="W81" s="3"/>
    </row>
    <row r="82" spans="1:23" x14ac:dyDescent="0.25">
      <c r="A82" s="3">
        <v>1944</v>
      </c>
      <c r="B82" s="2">
        <v>11.85</v>
      </c>
      <c r="C82" s="2">
        <v>0.64</v>
      </c>
      <c r="D82" s="2">
        <v>0.93</v>
      </c>
      <c r="E82" s="2">
        <v>0.72</v>
      </c>
      <c r="F82" s="2">
        <v>2.48</v>
      </c>
      <c r="G82" s="4">
        <v>17.399999999999999</v>
      </c>
      <c r="H82">
        <f t="shared" si="11"/>
        <v>0.98456629213483138</v>
      </c>
      <c r="I82">
        <f>[1]Consumption!G60</f>
        <v>6872.8009776233603</v>
      </c>
      <c r="J82" s="3">
        <f t="shared" si="18"/>
        <v>1944</v>
      </c>
      <c r="K82" s="3">
        <f t="shared" si="12"/>
        <v>137.85227586206895</v>
      </c>
      <c r="L82" s="3">
        <f>O82+L83/(1+[1]Calculations!$E$3)</f>
        <v>193.54697888067676</v>
      </c>
      <c r="M82" s="3">
        <f>O82+M83/(H82+[1]Calculations!$E$3-[1]Calculations!$E$1+1)</f>
        <v>356.08254839245041</v>
      </c>
      <c r="N82" s="3">
        <f t="shared" si="10"/>
        <v>95.515227998400206</v>
      </c>
      <c r="O82" s="3">
        <f t="shared" si="13"/>
        <v>7.2778786516853939</v>
      </c>
      <c r="P82" s="3">
        <f t="shared" si="14"/>
        <v>0.16560944389133844</v>
      </c>
      <c r="Q82" s="3">
        <f t="shared" si="15"/>
        <v>0.15324407803773984</v>
      </c>
      <c r="R82" s="3">
        <f t="shared" si="16"/>
        <v>10.575667415730337</v>
      </c>
      <c r="S82" s="3">
        <f t="shared" si="17"/>
        <v>12.606382978723403</v>
      </c>
      <c r="T82" s="3">
        <f t="shared" ref="T82:T142" si="19">AVERAGE(R73:R82)</f>
        <v>12.813402440459111</v>
      </c>
      <c r="U82" s="3">
        <f t="shared" si="9"/>
        <v>11.041318022124786</v>
      </c>
      <c r="V82" s="3"/>
      <c r="W82" s="3"/>
    </row>
    <row r="83" spans="1:23" x14ac:dyDescent="0.25">
      <c r="A83" s="3">
        <v>1945</v>
      </c>
      <c r="B83" s="2">
        <v>13.49</v>
      </c>
      <c r="C83" s="2">
        <v>0.66</v>
      </c>
      <c r="D83" s="2">
        <v>0.96</v>
      </c>
      <c r="E83" s="2">
        <v>0.75</v>
      </c>
      <c r="F83" s="2">
        <v>2.37</v>
      </c>
      <c r="G83" s="4">
        <v>17.8</v>
      </c>
      <c r="H83">
        <f t="shared" si="11"/>
        <v>0.98535714285714304</v>
      </c>
      <c r="I83">
        <f>[1]Consumption!G61</f>
        <v>7217.9069700584005</v>
      </c>
      <c r="J83" s="3">
        <f t="shared" si="18"/>
        <v>1945</v>
      </c>
      <c r="K83" s="3">
        <f t="shared" si="12"/>
        <v>153.40403595505617</v>
      </c>
      <c r="L83" s="3">
        <f>O83+L84/(1+[1]Calculations!$E$3)</f>
        <v>198.90765766879653</v>
      </c>
      <c r="M83" s="3">
        <f>O83+M84/(H83+[1]Calculations!$E$3-[1]Calculations!$E$1+1)</f>
        <v>357.03342501145539</v>
      </c>
      <c r="N83" s="3">
        <f t="shared" si="10"/>
        <v>108.9158441179213</v>
      </c>
      <c r="O83" s="3">
        <f t="shared" si="13"/>
        <v>7.34036043956044</v>
      </c>
      <c r="P83" s="3">
        <f t="shared" si="14"/>
        <v>0.35429581537809862</v>
      </c>
      <c r="Q83" s="3">
        <f t="shared" si="15"/>
        <v>0.3032816257963219</v>
      </c>
      <c r="R83" s="3">
        <f t="shared" si="16"/>
        <v>10.676887912087912</v>
      </c>
      <c r="S83" s="3">
        <f t="shared" si="17"/>
        <v>14.505376344086022</v>
      </c>
      <c r="T83" s="3">
        <f t="shared" si="19"/>
        <v>12.766336449059207</v>
      </c>
      <c r="U83" s="3">
        <f t="shared" ref="U83:U142" si="20">K83/T82</f>
        <v>11.972154676939939</v>
      </c>
      <c r="V83" s="3"/>
      <c r="W83" s="3"/>
    </row>
    <row r="84" spans="1:23" x14ac:dyDescent="0.25">
      <c r="A84" s="3">
        <v>1946</v>
      </c>
      <c r="B84" s="2">
        <v>18.02</v>
      </c>
      <c r="C84" s="2">
        <v>0.71</v>
      </c>
      <c r="D84" s="2">
        <v>1.06</v>
      </c>
      <c r="E84" s="2">
        <v>0.76</v>
      </c>
      <c r="F84" s="2">
        <v>2.19</v>
      </c>
      <c r="G84" s="4">
        <v>18.2</v>
      </c>
      <c r="H84">
        <f t="shared" si="11"/>
        <v>0.85294511627906977</v>
      </c>
      <c r="I84">
        <f>[1]Consumption!G62</f>
        <v>8015.2402925214164</v>
      </c>
      <c r="J84" s="3">
        <f t="shared" si="18"/>
        <v>1946</v>
      </c>
      <c r="K84" s="3">
        <f t="shared" si="12"/>
        <v>200.41408351648352</v>
      </c>
      <c r="L84" s="3">
        <f>O84+L85/(1+[1]Calculations!$E$3)</f>
        <v>204.5653429955145</v>
      </c>
      <c r="M84" s="3">
        <f>O84+M85/(H84+[1]Calculations!$E$3-[1]Calculations!$E$1+1)</f>
        <v>358.21933324341694</v>
      </c>
      <c r="N84" s="3">
        <f t="shared" si="10"/>
        <v>158.27939077137012</v>
      </c>
      <c r="O84" s="3">
        <f t="shared" si="13"/>
        <v>6.6844353488372095</v>
      </c>
      <c r="P84" s="3">
        <f t="shared" si="14"/>
        <v>-0.25213845081692171</v>
      </c>
      <c r="Q84" s="3">
        <f t="shared" si="15"/>
        <v>-0.29053741281482237</v>
      </c>
      <c r="R84" s="3">
        <f t="shared" si="16"/>
        <v>9.9795795348837206</v>
      </c>
      <c r="S84" s="3">
        <f t="shared" si="17"/>
        <v>18.770833333333336</v>
      </c>
      <c r="T84" s="3">
        <f t="shared" si="19"/>
        <v>12.300008445100771</v>
      </c>
      <c r="U84" s="3">
        <f t="shared" si="20"/>
        <v>15.698637139651186</v>
      </c>
      <c r="V84" s="3"/>
      <c r="W84" s="3"/>
    </row>
    <row r="85" spans="1:23" x14ac:dyDescent="0.25">
      <c r="A85" s="3">
        <v>1947</v>
      </c>
      <c r="B85" s="2">
        <v>15.21</v>
      </c>
      <c r="C85" s="2">
        <v>0.84</v>
      </c>
      <c r="D85" s="2">
        <v>1.61</v>
      </c>
      <c r="E85" s="2">
        <v>1.01</v>
      </c>
      <c r="F85" s="2">
        <v>2.25</v>
      </c>
      <c r="G85" s="4">
        <v>21.5</v>
      </c>
      <c r="H85">
        <f t="shared" si="11"/>
        <v>0.91633544303797476</v>
      </c>
      <c r="I85">
        <f>[1]Consumption!G63</f>
        <v>8007.9423446256033</v>
      </c>
      <c r="J85" s="3">
        <f t="shared" si="18"/>
        <v>1947</v>
      </c>
      <c r="K85" s="3">
        <f t="shared" si="12"/>
        <v>143.19755162790699</v>
      </c>
      <c r="L85" s="3">
        <f>O85+L86/(1+[1]Calculations!$E$3)</f>
        <v>211.3073386245409</v>
      </c>
      <c r="M85" s="3">
        <f>O85+M86/(H85+[1]Calculations!$E$3-[1]Calculations!$E$1+1)</f>
        <v>313.55862617887675</v>
      </c>
      <c r="N85" s="3">
        <f t="shared" si="10"/>
        <v>151.01928305405042</v>
      </c>
      <c r="O85" s="3">
        <f t="shared" si="13"/>
        <v>7.1742379746835443</v>
      </c>
      <c r="P85" s="3">
        <f t="shared" si="14"/>
        <v>-6.539113452453281E-2</v>
      </c>
      <c r="Q85" s="3">
        <f t="shared" si="15"/>
        <v>-6.7627162910740474E-2</v>
      </c>
      <c r="R85" s="3">
        <f t="shared" si="16"/>
        <v>13.750622784810128</v>
      </c>
      <c r="S85" s="3">
        <f t="shared" si="17"/>
        <v>14.349056603773587</v>
      </c>
      <c r="T85" s="3">
        <f t="shared" si="19"/>
        <v>12.064295512314178</v>
      </c>
      <c r="U85" s="3">
        <f t="shared" si="20"/>
        <v>11.642069374752678</v>
      </c>
      <c r="V85" s="3"/>
      <c r="W85" s="3"/>
    </row>
    <row r="86" spans="1:23" x14ac:dyDescent="0.25">
      <c r="A86" s="3">
        <v>1948</v>
      </c>
      <c r="B86" s="2">
        <v>14.83</v>
      </c>
      <c r="C86" s="2">
        <v>0.93</v>
      </c>
      <c r="D86" s="2">
        <v>2.29</v>
      </c>
      <c r="E86" s="2">
        <v>1.35</v>
      </c>
      <c r="F86" s="2">
        <v>2.44</v>
      </c>
      <c r="G86" s="4">
        <v>23.7</v>
      </c>
      <c r="H86">
        <f t="shared" si="11"/>
        <v>1.0008312500000001</v>
      </c>
      <c r="I86">
        <f>[1]Consumption!G64</f>
        <v>8045.4570100742731</v>
      </c>
      <c r="J86" s="3">
        <f t="shared" si="18"/>
        <v>1948</v>
      </c>
      <c r="K86" s="3">
        <f t="shared" si="12"/>
        <v>126.65946329113925</v>
      </c>
      <c r="L86" s="3">
        <f>O86+L87/(1+[1]Calculations!$E$3)</f>
        <v>217.98374960213701</v>
      </c>
      <c r="M86" s="3">
        <f>O86+M87/(H86+[1]Calculations!$E$3-[1]Calculations!$E$1+1)</f>
        <v>292.70752697056531</v>
      </c>
      <c r="N86" s="3">
        <f t="shared" si="10"/>
        <v>146.69490252327194</v>
      </c>
      <c r="O86" s="3">
        <f t="shared" si="13"/>
        <v>7.8436200000000005</v>
      </c>
      <c r="P86" s="3">
        <f t="shared" si="14"/>
        <v>8.4718476062036238E-2</v>
      </c>
      <c r="Q86" s="3">
        <f t="shared" si="15"/>
        <v>8.1320484257252815E-2</v>
      </c>
      <c r="R86" s="3">
        <f t="shared" si="16"/>
        <v>19.313860000000002</v>
      </c>
      <c r="S86" s="3">
        <f t="shared" si="17"/>
        <v>9.2111801242236027</v>
      </c>
      <c r="T86" s="3">
        <f t="shared" si="19"/>
        <v>13.070351226599891</v>
      </c>
      <c r="U86" s="3">
        <f t="shared" si="20"/>
        <v>10.498703646794489</v>
      </c>
      <c r="V86" s="3"/>
      <c r="W86" s="3"/>
    </row>
    <row r="87" spans="1:23" x14ac:dyDescent="0.25">
      <c r="A87" s="3">
        <v>1949</v>
      </c>
      <c r="B87" s="2">
        <v>15.36</v>
      </c>
      <c r="C87" s="2">
        <v>1.1399999999999999</v>
      </c>
      <c r="D87" s="2">
        <v>2.3199999999999998</v>
      </c>
      <c r="E87" s="2">
        <v>1.58</v>
      </c>
      <c r="F87" s="2">
        <v>2.31</v>
      </c>
      <c r="G87" s="4">
        <v>24</v>
      </c>
      <c r="H87">
        <f t="shared" si="11"/>
        <v>1.0374127659574468</v>
      </c>
      <c r="I87">
        <f>[1]Consumption!G65</f>
        <v>8125.3917524708568</v>
      </c>
      <c r="J87" s="3">
        <f t="shared" si="18"/>
        <v>1949</v>
      </c>
      <c r="K87" s="3">
        <f t="shared" si="12"/>
        <v>129.54623999999998</v>
      </c>
      <c r="L87" s="3">
        <f>O87+L88/(1+[1]Calculations!$E$3)</f>
        <v>224.39836188607299</v>
      </c>
      <c r="M87" s="3">
        <f>O87+M88/(H87+[1]Calculations!$E$3-[1]Calculations!$E$1+1)</f>
        <v>296.21751603002906</v>
      </c>
      <c r="N87" s="3">
        <f t="shared" si="10"/>
        <v>144.76862615732131</v>
      </c>
      <c r="O87" s="3">
        <f t="shared" si="13"/>
        <v>9.8193293617021276</v>
      </c>
      <c r="P87" s="3">
        <f t="shared" si="14"/>
        <v>0.19813829787234058</v>
      </c>
      <c r="Q87" s="3">
        <f t="shared" si="15"/>
        <v>0.18076893365849814</v>
      </c>
      <c r="R87" s="3">
        <f t="shared" si="16"/>
        <v>19.98319659574468</v>
      </c>
      <c r="S87" s="3">
        <f t="shared" si="17"/>
        <v>6.707423580786025</v>
      </c>
      <c r="T87" s="3">
        <f t="shared" si="19"/>
        <v>13.758063691929754</v>
      </c>
      <c r="U87" s="3">
        <f t="shared" si="20"/>
        <v>9.9114582121065169</v>
      </c>
      <c r="V87" s="3"/>
      <c r="W87" s="3"/>
    </row>
    <row r="88" spans="1:23" x14ac:dyDescent="0.25">
      <c r="A88" s="3">
        <v>1950</v>
      </c>
      <c r="B88" s="2">
        <v>16.88</v>
      </c>
      <c r="C88" s="2">
        <v>1.47</v>
      </c>
      <c r="D88" s="2">
        <v>2.84</v>
      </c>
      <c r="E88" s="2">
        <v>1.32</v>
      </c>
      <c r="F88" s="2">
        <v>2.3199999999999998</v>
      </c>
      <c r="G88" s="4">
        <v>23.5</v>
      </c>
      <c r="H88">
        <f t="shared" si="11"/>
        <v>0.93740944881889776</v>
      </c>
      <c r="I88">
        <f>[1]Consumption!G66</f>
        <v>8502.6929256598105</v>
      </c>
      <c r="J88" s="3">
        <f t="shared" si="18"/>
        <v>1950</v>
      </c>
      <c r="K88" s="3">
        <f t="shared" si="12"/>
        <v>145.39498212765957</v>
      </c>
      <c r="L88" s="3">
        <f>O88+L89/(1+[1]Calculations!$E$3)</f>
        <v>229.13844911361244</v>
      </c>
      <c r="M88" s="3">
        <f>O88+M89/(H88+[1]Calculations!$E$3-[1]Calculations!$E$1+1)</f>
        <v>308.28982620938154</v>
      </c>
      <c r="N88" s="3">
        <f t="shared" si="10"/>
        <v>163.77006843134575</v>
      </c>
      <c r="O88" s="3">
        <f t="shared" si="13"/>
        <v>11.714626771653544</v>
      </c>
      <c r="P88" s="3">
        <f t="shared" si="14"/>
        <v>0.24309624211665501</v>
      </c>
      <c r="Q88" s="3">
        <f t="shared" si="15"/>
        <v>0.21760523681736271</v>
      </c>
      <c r="R88" s="3">
        <f t="shared" si="16"/>
        <v>22.632340157480318</v>
      </c>
      <c r="S88" s="3">
        <f t="shared" si="17"/>
        <v>7.2758620689655178</v>
      </c>
      <c r="T88" s="3">
        <f t="shared" si="19"/>
        <v>14.513944516188426</v>
      </c>
      <c r="U88" s="3">
        <f t="shared" si="20"/>
        <v>10.567982921386372</v>
      </c>
      <c r="V88" s="3"/>
      <c r="W88" s="3"/>
    </row>
    <row r="89" spans="1:23" x14ac:dyDescent="0.25">
      <c r="A89" s="3">
        <v>1951</v>
      </c>
      <c r="B89" s="2">
        <v>21.21</v>
      </c>
      <c r="C89" s="2">
        <v>1.41</v>
      </c>
      <c r="D89" s="2">
        <v>2.44</v>
      </c>
      <c r="E89" s="2">
        <v>2.12</v>
      </c>
      <c r="F89" s="2">
        <v>2.57</v>
      </c>
      <c r="G89" s="4">
        <v>25.4</v>
      </c>
      <c r="H89">
        <f t="shared" si="11"/>
        <v>0.97881056603773597</v>
      </c>
      <c r="I89">
        <f>[1]Consumption!G67</f>
        <v>8492.6582349643832</v>
      </c>
      <c r="J89" s="3">
        <f t="shared" si="18"/>
        <v>1951</v>
      </c>
      <c r="K89" s="3">
        <f t="shared" si="12"/>
        <v>169.02532913385829</v>
      </c>
      <c r="L89" s="3">
        <f>O89+L90/(1+[1]Calculations!$E$3)</f>
        <v>232.17626095938206</v>
      </c>
      <c r="M89" s="3">
        <f>O89+M90/(H89+[1]Calculations!$E$3-[1]Calculations!$E$1+1)</f>
        <v>289.58624344447884</v>
      </c>
      <c r="N89" s="3">
        <f t="shared" si="10"/>
        <v>151.28369790287738</v>
      </c>
      <c r="O89" s="3">
        <f t="shared" si="13"/>
        <v>10.770058867924527</v>
      </c>
      <c r="P89" s="3">
        <f t="shared" si="14"/>
        <v>0.15687687367119443</v>
      </c>
      <c r="Q89" s="3">
        <f t="shared" si="15"/>
        <v>0.14572402394124001</v>
      </c>
      <c r="R89" s="3">
        <f t="shared" si="16"/>
        <v>18.637548679245281</v>
      </c>
      <c r="S89" s="3">
        <f t="shared" si="17"/>
        <v>7.46830985915493</v>
      </c>
      <c r="T89" s="3">
        <f t="shared" si="19"/>
        <v>14.882141677106583</v>
      </c>
      <c r="U89" s="3">
        <f t="shared" si="20"/>
        <v>11.645719669475961</v>
      </c>
      <c r="V89" s="3"/>
      <c r="W89" s="3"/>
    </row>
    <row r="90" spans="1:23" x14ac:dyDescent="0.25">
      <c r="A90" s="3">
        <v>1952</v>
      </c>
      <c r="B90" s="2">
        <v>24.19</v>
      </c>
      <c r="C90" s="2">
        <v>1.41</v>
      </c>
      <c r="D90" s="2">
        <v>2.4</v>
      </c>
      <c r="E90" s="2">
        <v>2.39</v>
      </c>
      <c r="F90" s="2">
        <v>2.68</v>
      </c>
      <c r="G90" s="4">
        <v>26.5</v>
      </c>
      <c r="H90">
        <f t="shared" si="11"/>
        <v>1.0200507518796993</v>
      </c>
      <c r="I90">
        <f>[1]Consumption!G68</f>
        <v>8612.5676128185059</v>
      </c>
      <c r="J90" s="3">
        <f t="shared" si="18"/>
        <v>1952</v>
      </c>
      <c r="K90" s="3">
        <f t="shared" si="12"/>
        <v>184.77143547169811</v>
      </c>
      <c r="L90" s="3">
        <f>O90+L91/(1+[1]Calculations!$E$3)</f>
        <v>236.42884942921748</v>
      </c>
      <c r="M90" s="3">
        <f>O90+M91/(H90+[1]Calculations!$E$3-[1]Calculations!$E$1+1)</f>
        <v>283.78903097446164</v>
      </c>
      <c r="N90" s="3">
        <f t="shared" si="10"/>
        <v>149.24030747422725</v>
      </c>
      <c r="O90" s="3">
        <f t="shared" si="13"/>
        <v>10.729569924812028</v>
      </c>
      <c r="P90" s="3">
        <f t="shared" si="14"/>
        <v>0.13626615111569726</v>
      </c>
      <c r="Q90" s="3">
        <f t="shared" si="15"/>
        <v>0.12774758081178181</v>
      </c>
      <c r="R90" s="3">
        <f t="shared" si="16"/>
        <v>18.263097744360898</v>
      </c>
      <c r="S90" s="3">
        <f t="shared" si="17"/>
        <v>9.9139344262295097</v>
      </c>
      <c r="T90" s="3">
        <f t="shared" si="19"/>
        <v>15.474791806572256</v>
      </c>
      <c r="U90" s="3">
        <f t="shared" si="20"/>
        <v>12.415648196383906</v>
      </c>
      <c r="V90" s="3"/>
      <c r="W90" s="3"/>
    </row>
    <row r="91" spans="1:23" x14ac:dyDescent="0.25">
      <c r="A91" s="3">
        <v>1953</v>
      </c>
      <c r="B91" s="2">
        <v>26.18</v>
      </c>
      <c r="C91" s="2">
        <v>1.45</v>
      </c>
      <c r="D91" s="2">
        <v>2.5099999999999998</v>
      </c>
      <c r="E91" s="2">
        <v>2.58</v>
      </c>
      <c r="F91" s="2">
        <v>2.83</v>
      </c>
      <c r="G91" s="4">
        <v>26.6</v>
      </c>
      <c r="H91">
        <f t="shared" si="11"/>
        <v>1.0143598513011154</v>
      </c>
      <c r="I91">
        <f>[1]Consumption!G69</f>
        <v>8874.2393992985872</v>
      </c>
      <c r="J91" s="3">
        <f t="shared" si="18"/>
        <v>1953</v>
      </c>
      <c r="K91" s="3">
        <f t="shared" si="12"/>
        <v>199.21995789473681</v>
      </c>
      <c r="L91" s="3">
        <f>O91+L92/(1+[1]Calculations!$E$3)</f>
        <v>241.01321673088214</v>
      </c>
      <c r="M91" s="3">
        <f>O91+M92/(H91+[1]Calculations!$E$3-[1]Calculations!$E$1+1)</f>
        <v>289.19065590476981</v>
      </c>
      <c r="N91" s="3">
        <f t="shared" si="10"/>
        <v>157.4913948992839</v>
      </c>
      <c r="O91" s="3">
        <f t="shared" si="13"/>
        <v>10.910899628252789</v>
      </c>
      <c r="P91" s="3">
        <f t="shared" si="14"/>
        <v>1.6420491819573647E-2</v>
      </c>
      <c r="Q91" s="3">
        <f t="shared" si="15"/>
        <v>1.6287133436920762E-2</v>
      </c>
      <c r="R91" s="3">
        <f t="shared" si="16"/>
        <v>18.887143494423793</v>
      </c>
      <c r="S91" s="3">
        <f t="shared" si="17"/>
        <v>10.908333333333333</v>
      </c>
      <c r="T91" s="3">
        <f t="shared" si="19"/>
        <v>16.269994431876704</v>
      </c>
      <c r="U91" s="3">
        <f t="shared" si="20"/>
        <v>12.873837682916461</v>
      </c>
      <c r="V91" s="3"/>
      <c r="W91" s="3"/>
    </row>
    <row r="92" spans="1:23" x14ac:dyDescent="0.25">
      <c r="A92" s="3">
        <v>1954</v>
      </c>
      <c r="B92" s="2">
        <v>25.46</v>
      </c>
      <c r="C92" s="2">
        <v>1.54</v>
      </c>
      <c r="D92" s="2">
        <v>2.77</v>
      </c>
      <c r="E92" s="2">
        <v>1.8</v>
      </c>
      <c r="F92" s="2">
        <v>2.48</v>
      </c>
      <c r="G92" s="4">
        <v>26.9</v>
      </c>
      <c r="H92">
        <f t="shared" si="11"/>
        <v>1.0256254681647941</v>
      </c>
      <c r="I92">
        <f>[1]Consumption!G70</f>
        <v>8897.1736856852367</v>
      </c>
      <c r="J92" s="3">
        <f t="shared" si="18"/>
        <v>1954</v>
      </c>
      <c r="K92" s="3">
        <f t="shared" si="12"/>
        <v>191.58034795539035</v>
      </c>
      <c r="L92" s="3">
        <f>O92+L93/(1+[1]Calculations!$E$3)</f>
        <v>245.71500513386303</v>
      </c>
      <c r="M92" s="3">
        <f>O92+M93/(H92+[1]Calculations!$E$3-[1]Calculations!$E$1+1)</f>
        <v>293.13568160724759</v>
      </c>
      <c r="N92" s="3">
        <f t="shared" ref="N92:N146" si="21">(I92/I93)^4*(O92+N93)</f>
        <v>148.21487930991037</v>
      </c>
      <c r="O92" s="3">
        <f t="shared" si="13"/>
        <v>11.674930337078653</v>
      </c>
      <c r="P92" s="3">
        <f t="shared" si="14"/>
        <v>0.4696858698818151</v>
      </c>
      <c r="Q92" s="3">
        <f t="shared" si="15"/>
        <v>0.38504868399688891</v>
      </c>
      <c r="R92" s="3">
        <f t="shared" si="16"/>
        <v>20.999712359550561</v>
      </c>
      <c r="S92" s="3">
        <f t="shared" si="17"/>
        <v>10.143426294820717</v>
      </c>
      <c r="T92" s="3">
        <f t="shared" si="19"/>
        <v>17.31239892625873</v>
      </c>
      <c r="U92" s="3">
        <f t="shared" si="20"/>
        <v>11.775071513241571</v>
      </c>
      <c r="V92" s="3"/>
      <c r="W92" s="3"/>
    </row>
    <row r="93" spans="1:23" x14ac:dyDescent="0.25">
      <c r="A93" s="3">
        <v>1955</v>
      </c>
      <c r="B93" s="2">
        <v>35.6</v>
      </c>
      <c r="C93" s="2">
        <v>1.64</v>
      </c>
      <c r="D93" s="2">
        <v>3.62</v>
      </c>
      <c r="E93" s="2">
        <v>1.81</v>
      </c>
      <c r="F93" s="2">
        <v>2.61</v>
      </c>
      <c r="G93" s="4">
        <v>26.7</v>
      </c>
      <c r="H93">
        <f t="shared" si="11"/>
        <v>1.014301119402985</v>
      </c>
      <c r="I93">
        <f>[1]Consumption!G71</f>
        <v>9378.791582049269</v>
      </c>
      <c r="J93" s="3">
        <f t="shared" si="18"/>
        <v>1955</v>
      </c>
      <c r="K93" s="3">
        <f t="shared" si="12"/>
        <v>269.88800000000003</v>
      </c>
      <c r="L93" s="3">
        <f>O93+L94/(1+[1]Calculations!$E$3)</f>
        <v>249.91994389423053</v>
      </c>
      <c r="M93" s="3">
        <f>O93+M94/(H93+[1]Calculations!$E$3-[1]Calculations!$E$1+1)</f>
        <v>299.65732255356596</v>
      </c>
      <c r="N93" s="3">
        <f t="shared" si="21"/>
        <v>171.33348888925869</v>
      </c>
      <c r="O93" s="3">
        <f t="shared" si="13"/>
        <v>12.386650746268655</v>
      </c>
      <c r="P93" s="3">
        <f t="shared" si="14"/>
        <v>0.28143656716417886</v>
      </c>
      <c r="Q93" s="3">
        <f t="shared" si="15"/>
        <v>0.24798176670041205</v>
      </c>
      <c r="R93" s="3">
        <f t="shared" si="16"/>
        <v>27.341265671641789</v>
      </c>
      <c r="S93" s="3">
        <f t="shared" si="17"/>
        <v>12.85198555956679</v>
      </c>
      <c r="T93" s="3">
        <f t="shared" si="19"/>
        <v>18.978836702214117</v>
      </c>
      <c r="U93" s="3">
        <f t="shared" si="20"/>
        <v>15.589289569260393</v>
      </c>
      <c r="V93" s="3"/>
      <c r="W93" s="3"/>
    </row>
    <row r="94" spans="1:23" x14ac:dyDescent="0.25">
      <c r="A94" s="3">
        <v>1956</v>
      </c>
      <c r="B94" s="2">
        <v>44.15</v>
      </c>
      <c r="C94" s="2">
        <v>1.74</v>
      </c>
      <c r="D94" s="2">
        <v>3.41</v>
      </c>
      <c r="E94" s="2">
        <v>3.21</v>
      </c>
      <c r="F94" s="2">
        <v>2.9</v>
      </c>
      <c r="G94" s="4">
        <v>26.8</v>
      </c>
      <c r="H94">
        <f t="shared" si="11"/>
        <v>1.0021840579710144</v>
      </c>
      <c r="I94">
        <f>[1]Consumption!G72</f>
        <v>9480.3393660000856</v>
      </c>
      <c r="J94" s="3">
        <f t="shared" si="18"/>
        <v>1956</v>
      </c>
      <c r="K94" s="3">
        <f t="shared" si="12"/>
        <v>333.4577014925373</v>
      </c>
      <c r="L94" s="3">
        <f>O94+L95/(1+[1]Calculations!$E$3)</f>
        <v>253.65018084230283</v>
      </c>
      <c r="M94" s="3">
        <f>O94+M95/(H94+[1]Calculations!$E$3-[1]Calculations!$E$1+1)</f>
        <v>302.58970393695819</v>
      </c>
      <c r="N94" s="3">
        <f t="shared" si="21"/>
        <v>166.48859962192586</v>
      </c>
      <c r="O94" s="3">
        <f t="shared" si="13"/>
        <v>12.761008695652174</v>
      </c>
      <c r="P94" s="3">
        <f t="shared" si="14"/>
        <v>3.7434963152625213E-2</v>
      </c>
      <c r="Q94" s="3">
        <f t="shared" si="15"/>
        <v>3.675128503990787E-2</v>
      </c>
      <c r="R94" s="3">
        <f t="shared" si="16"/>
        <v>25.008643478260868</v>
      </c>
      <c r="S94" s="3">
        <f t="shared" si="17"/>
        <v>12.196132596685082</v>
      </c>
      <c r="T94" s="3">
        <f t="shared" si="19"/>
        <v>20.481743096551831</v>
      </c>
      <c r="U94" s="3">
        <f t="shared" si="20"/>
        <v>17.569975795915632</v>
      </c>
      <c r="V94" s="3"/>
      <c r="W94" s="3"/>
    </row>
    <row r="95" spans="1:23" x14ac:dyDescent="0.25">
      <c r="A95" s="3">
        <v>1957</v>
      </c>
      <c r="B95" s="2">
        <v>45.43</v>
      </c>
      <c r="C95" s="2">
        <v>1.79</v>
      </c>
      <c r="D95" s="2">
        <v>3.37</v>
      </c>
      <c r="E95" s="2">
        <v>3.86</v>
      </c>
      <c r="F95" s="2">
        <v>3.46</v>
      </c>
      <c r="G95" s="4">
        <v>27.6</v>
      </c>
      <c r="H95">
        <f t="shared" si="11"/>
        <v>1.0022853146853146</v>
      </c>
      <c r="I95">
        <f>[1]Consumption!G73</f>
        <v>9541.5914607707655</v>
      </c>
      <c r="J95" s="3">
        <f t="shared" si="18"/>
        <v>1957</v>
      </c>
      <c r="K95" s="3">
        <f t="shared" si="12"/>
        <v>333.17966956521735</v>
      </c>
      <c r="L95" s="3">
        <f>O95+L96/(1+[1]Calculations!$E$3)</f>
        <v>257.23375981610195</v>
      </c>
      <c r="M95" s="3">
        <f>O95+M96/(H95+[1]Calculations!$E$3-[1]Calculations!$E$1+1)</f>
        <v>301.77226474672341</v>
      </c>
      <c r="N95" s="3">
        <f t="shared" si="21"/>
        <v>158.07217505970391</v>
      </c>
      <c r="O95" s="3">
        <f t="shared" si="13"/>
        <v>12.668693706293706</v>
      </c>
      <c r="P95" s="3">
        <f t="shared" si="14"/>
        <v>-8.8495479866820312E-2</v>
      </c>
      <c r="Q95" s="3">
        <f t="shared" si="15"/>
        <v>-9.2658725870581049E-2</v>
      </c>
      <c r="R95" s="3">
        <f t="shared" si="16"/>
        <v>23.851116083916082</v>
      </c>
      <c r="S95" s="3">
        <f t="shared" si="17"/>
        <v>13.32258064516129</v>
      </c>
      <c r="T95" s="3">
        <f t="shared" si="19"/>
        <v>21.491792426462428</v>
      </c>
      <c r="U95" s="3">
        <f t="shared" si="20"/>
        <v>16.267154020758579</v>
      </c>
      <c r="V95" s="3"/>
      <c r="W95" s="3"/>
    </row>
    <row r="96" spans="1:23" x14ac:dyDescent="0.25">
      <c r="A96" s="3">
        <v>1958</v>
      </c>
      <c r="B96" s="2">
        <v>41.12</v>
      </c>
      <c r="C96" s="2">
        <v>1.75</v>
      </c>
      <c r="D96" s="2">
        <v>2.89</v>
      </c>
      <c r="E96" s="2">
        <v>2.54</v>
      </c>
      <c r="F96" s="2">
        <v>3.09</v>
      </c>
      <c r="G96" s="4">
        <v>28.6</v>
      </c>
      <c r="H96">
        <f t="shared" si="11"/>
        <v>1.0112565517241381</v>
      </c>
      <c r="I96">
        <f>[1]Consumption!G74</f>
        <v>9458.9751459645777</v>
      </c>
      <c r="J96" s="3">
        <f t="shared" si="18"/>
        <v>1958</v>
      </c>
      <c r="K96" s="3">
        <f t="shared" si="12"/>
        <v>291.02608111888111</v>
      </c>
      <c r="L96" s="3">
        <f>O96+L97/(1+[1]Calculations!$E$3)</f>
        <v>261.1590671115776</v>
      </c>
      <c r="M96" s="3">
        <f>O96+M97/(H96+[1]Calculations!$E$3-[1]Calculations!$E$1+1)</f>
        <v>301.04653253330525</v>
      </c>
      <c r="N96" s="3">
        <f t="shared" si="21"/>
        <v>139.99947502577371</v>
      </c>
      <c r="O96" s="3">
        <f t="shared" si="13"/>
        <v>12.214758620689656</v>
      </c>
      <c r="P96" s="3">
        <f t="shared" si="14"/>
        <v>0.37594089628337585</v>
      </c>
      <c r="Q96" s="3">
        <f t="shared" si="15"/>
        <v>0.31913778530620296</v>
      </c>
      <c r="R96" s="3">
        <f t="shared" si="16"/>
        <v>20.171801379310345</v>
      </c>
      <c r="S96" s="3">
        <f t="shared" si="17"/>
        <v>12.201780415430267</v>
      </c>
      <c r="T96" s="3">
        <f t="shared" si="19"/>
        <v>21.577586564393464</v>
      </c>
      <c r="U96" s="3">
        <f t="shared" si="20"/>
        <v>13.541266142164407</v>
      </c>
      <c r="V96" s="3"/>
      <c r="W96" s="3"/>
    </row>
    <row r="97" spans="1:23" x14ac:dyDescent="0.25">
      <c r="A97" s="3">
        <v>1959</v>
      </c>
      <c r="B97" s="2">
        <v>55.62</v>
      </c>
      <c r="C97" s="2">
        <v>1.83</v>
      </c>
      <c r="D97" s="2">
        <v>3.39</v>
      </c>
      <c r="E97" s="2">
        <v>3.74</v>
      </c>
      <c r="F97" s="2">
        <v>4.0199999999999996</v>
      </c>
      <c r="G97" s="4">
        <v>29</v>
      </c>
      <c r="H97">
        <f t="shared" si="11"/>
        <v>1.026778156996587</v>
      </c>
      <c r="I97">
        <f>[1]Consumption!G75</f>
        <v>9819.1112833687675</v>
      </c>
      <c r="J97" s="3">
        <f t="shared" si="18"/>
        <v>1959</v>
      </c>
      <c r="K97" s="3">
        <f t="shared" si="12"/>
        <v>388.21992827586206</v>
      </c>
      <c r="L97" s="3">
        <f>O97+L98/(1+[1]Calculations!$E$3)</f>
        <v>265.83544576651087</v>
      </c>
      <c r="M97" s="3">
        <f>O97+M98/(H97+[1]Calculations!$E$3-[1]Calculations!$E$1+1)</f>
        <v>303.35468568684752</v>
      </c>
      <c r="N97" s="3">
        <f t="shared" si="21"/>
        <v>150.35463958358901</v>
      </c>
      <c r="O97" s="3">
        <f t="shared" si="13"/>
        <v>12.642364505119454</v>
      </c>
      <c r="P97" s="3">
        <f t="shared" si="14"/>
        <v>6.5212135492794213E-2</v>
      </c>
      <c r="Q97" s="3">
        <f t="shared" si="15"/>
        <v>6.3173967582186408E-2</v>
      </c>
      <c r="R97" s="3">
        <f t="shared" si="16"/>
        <v>23.419462116040954</v>
      </c>
      <c r="S97" s="3">
        <f t="shared" si="17"/>
        <v>19.245674740484429</v>
      </c>
      <c r="T97" s="3">
        <f t="shared" si="19"/>
        <v>21.92121311642309</v>
      </c>
      <c r="U97" s="3">
        <f t="shared" si="20"/>
        <v>17.99181419651854</v>
      </c>
      <c r="V97" s="3"/>
      <c r="W97" s="3"/>
    </row>
    <row r="98" spans="1:23" x14ac:dyDescent="0.25">
      <c r="A98" s="3">
        <v>1960</v>
      </c>
      <c r="B98" s="2">
        <v>58.03</v>
      </c>
      <c r="C98" s="2">
        <v>1.95</v>
      </c>
      <c r="D98" s="2">
        <v>3.27</v>
      </c>
      <c r="E98" s="2">
        <v>4.28</v>
      </c>
      <c r="F98" s="2">
        <v>4.72</v>
      </c>
      <c r="G98" s="4">
        <v>29.3</v>
      </c>
      <c r="H98">
        <f t="shared" si="11"/>
        <v>1.025303355704698</v>
      </c>
      <c r="I98">
        <f>[1]Consumption!G76</f>
        <v>9886.8023059756069</v>
      </c>
      <c r="J98" s="3">
        <f t="shared" si="18"/>
        <v>1960</v>
      </c>
      <c r="K98" s="3">
        <f t="shared" si="12"/>
        <v>400.89421433447097</v>
      </c>
      <c r="L98" s="3">
        <f>O98+L99/(1+[1]Calculations!$E$3)</f>
        <v>270.37250230841107</v>
      </c>
      <c r="M98" s="3">
        <f>O98+M99/(H98+[1]Calculations!$E$3-[1]Calculations!$E$1+1)</f>
        <v>309.84211170094875</v>
      </c>
      <c r="N98" s="3">
        <f t="shared" si="21"/>
        <v>141.90140694820687</v>
      </c>
      <c r="O98" s="3">
        <f t="shared" si="13"/>
        <v>13.245342281879193</v>
      </c>
      <c r="P98" s="3">
        <f t="shared" si="14"/>
        <v>4.4895200006476559E-2</v>
      </c>
      <c r="Q98" s="3">
        <f t="shared" si="15"/>
        <v>4.3916593312547381E-2</v>
      </c>
      <c r="R98" s="3">
        <f t="shared" si="16"/>
        <v>22.211420134228185</v>
      </c>
      <c r="S98" s="3">
        <f t="shared" si="17"/>
        <v>17.117994100294986</v>
      </c>
      <c r="T98" s="3">
        <f t="shared" si="19"/>
        <v>21.879121114097877</v>
      </c>
      <c r="U98" s="3">
        <f t="shared" si="20"/>
        <v>18.287957523396649</v>
      </c>
      <c r="V98" s="3"/>
      <c r="W98" s="3"/>
    </row>
    <row r="99" spans="1:23" x14ac:dyDescent="0.25">
      <c r="A99" s="3">
        <v>1961</v>
      </c>
      <c r="B99" s="2">
        <v>59.72</v>
      </c>
      <c r="C99" s="2">
        <v>2.02</v>
      </c>
      <c r="D99" s="2">
        <v>3.19</v>
      </c>
      <c r="E99" s="2">
        <v>2.91</v>
      </c>
      <c r="F99" s="2">
        <v>3.84</v>
      </c>
      <c r="G99" s="4">
        <v>29.8</v>
      </c>
      <c r="H99">
        <f t="shared" si="11"/>
        <v>1.0222393333333333</v>
      </c>
      <c r="I99">
        <f>[1]Consumption!G77</f>
        <v>9927.0125573468922</v>
      </c>
      <c r="J99" s="3">
        <f t="shared" si="18"/>
        <v>1961</v>
      </c>
      <c r="K99" s="3">
        <f t="shared" si="12"/>
        <v>405.64709798657714</v>
      </c>
      <c r="L99" s="3">
        <f>O99+L100/(1+[1]Calculations!$E$3)</f>
        <v>274.57351252050023</v>
      </c>
      <c r="M99" s="3">
        <f>O99+M100/(H99+[1]Calculations!$E$3-[1]Calculations!$E$1+1)</f>
        <v>315.676353951419</v>
      </c>
      <c r="N99" s="3">
        <f t="shared" si="21"/>
        <v>130.97867409031898</v>
      </c>
      <c r="O99" s="3">
        <f t="shared" si="13"/>
        <v>13.629344</v>
      </c>
      <c r="P99" s="3">
        <f t="shared" si="14"/>
        <v>0.18245255637419072</v>
      </c>
      <c r="Q99" s="3">
        <f t="shared" si="15"/>
        <v>0.16759071911960557</v>
      </c>
      <c r="R99" s="3">
        <f t="shared" si="16"/>
        <v>21.523568000000001</v>
      </c>
      <c r="S99" s="3">
        <f t="shared" si="17"/>
        <v>18.262996941896024</v>
      </c>
      <c r="T99" s="3">
        <f t="shared" si="19"/>
        <v>22.16772304617335</v>
      </c>
      <c r="U99" s="3">
        <f t="shared" si="20"/>
        <v>18.540374445168972</v>
      </c>
      <c r="V99" s="3"/>
      <c r="W99" s="3"/>
    </row>
    <row r="100" spans="1:23" x14ac:dyDescent="0.25">
      <c r="A100" s="3">
        <v>1962</v>
      </c>
      <c r="B100" s="2">
        <v>69.069999999999993</v>
      </c>
      <c r="C100" s="2">
        <v>2.13</v>
      </c>
      <c r="D100" s="2">
        <v>3.67</v>
      </c>
      <c r="E100" s="2">
        <v>3.39</v>
      </c>
      <c r="F100" s="2">
        <v>4.08</v>
      </c>
      <c r="G100" s="4">
        <v>30</v>
      </c>
      <c r="H100">
        <f t="shared" si="11"/>
        <v>1.0202960526315792</v>
      </c>
      <c r="I100">
        <f>[1]Consumption!G78</f>
        <v>10259.599789278858</v>
      </c>
      <c r="J100" s="3">
        <f t="shared" si="18"/>
        <v>1962</v>
      </c>
      <c r="K100" s="3">
        <f t="shared" si="12"/>
        <v>466.02910399999996</v>
      </c>
      <c r="L100" s="3">
        <f>O100+L101/(1+[1]Calculations!$E$3)</f>
        <v>278.64950911845324</v>
      </c>
      <c r="M100" s="3">
        <f>O100+M101/(H100+[1]Calculations!$E$3-[1]Calculations!$E$1+1)</f>
        <v>320.55172073735389</v>
      </c>
      <c r="N100" s="3">
        <f t="shared" si="21"/>
        <v>135.80416152616462</v>
      </c>
      <c r="O100" s="3">
        <f t="shared" si="13"/>
        <v>14.182436842105263</v>
      </c>
      <c r="P100" s="3">
        <f t="shared" si="14"/>
        <v>-4.0018516684065572E-2</v>
      </c>
      <c r="Q100" s="3">
        <f t="shared" si="15"/>
        <v>-4.0841282918843355E-2</v>
      </c>
      <c r="R100" s="3">
        <f t="shared" si="16"/>
        <v>24.436405263157894</v>
      </c>
      <c r="S100" s="3">
        <f t="shared" si="17"/>
        <v>21.652037617554857</v>
      </c>
      <c r="T100" s="3">
        <f t="shared" si="19"/>
        <v>22.785053798053049</v>
      </c>
      <c r="U100" s="3">
        <f t="shared" si="20"/>
        <v>21.022867483020413</v>
      </c>
      <c r="V100" s="3"/>
      <c r="W100" s="3"/>
    </row>
    <row r="101" spans="1:23" x14ac:dyDescent="0.25">
      <c r="A101" s="3">
        <v>1963</v>
      </c>
      <c r="B101" s="2">
        <v>65.06</v>
      </c>
      <c r="C101" s="2">
        <v>2.2799999999999998</v>
      </c>
      <c r="D101" s="2">
        <v>4.0199999999999996</v>
      </c>
      <c r="E101" s="2">
        <v>3.5</v>
      </c>
      <c r="F101" s="2">
        <v>3.83</v>
      </c>
      <c r="G101" s="4">
        <v>30.4</v>
      </c>
      <c r="H101">
        <f t="shared" si="11"/>
        <v>1.018252427184466</v>
      </c>
      <c r="I101">
        <f>[1]Consumption!G79</f>
        <v>10529.756258477832</v>
      </c>
      <c r="J101" s="3">
        <f t="shared" si="18"/>
        <v>1963</v>
      </c>
      <c r="K101" s="3">
        <f t="shared" si="12"/>
        <v>433.19687368421057</v>
      </c>
      <c r="L101" s="3">
        <f>O101+L102/(1+[1]Calculations!$E$3)</f>
        <v>282.41144565761527</v>
      </c>
      <c r="M101" s="3">
        <f>O101+M102/(H101+[1]Calculations!$E$3-[1]Calculations!$E$1+1)</f>
        <v>324.54343442568199</v>
      </c>
      <c r="N101" s="3">
        <f t="shared" si="21"/>
        <v>136.50070669761209</v>
      </c>
      <c r="O101" s="3">
        <f t="shared" si="13"/>
        <v>14.935549514563107</v>
      </c>
      <c r="P101" s="3">
        <f t="shared" si="14"/>
        <v>0.19053261266423724</v>
      </c>
      <c r="Q101" s="3">
        <f t="shared" si="15"/>
        <v>0.17440078065964668</v>
      </c>
      <c r="R101" s="3">
        <f t="shared" si="16"/>
        <v>26.333732038834949</v>
      </c>
      <c r="S101" s="3">
        <f t="shared" si="17"/>
        <v>17.727520435967303</v>
      </c>
      <c r="T101" s="3">
        <f t="shared" si="19"/>
        <v>23.529712652494162</v>
      </c>
      <c r="U101" s="3">
        <f t="shared" si="20"/>
        <v>19.012326129386917</v>
      </c>
      <c r="V101" s="3"/>
      <c r="W101" s="3"/>
    </row>
    <row r="102" spans="1:23" x14ac:dyDescent="0.25">
      <c r="A102" s="3">
        <v>1964</v>
      </c>
      <c r="B102" s="2">
        <v>76.45</v>
      </c>
      <c r="C102" s="2">
        <v>2.5</v>
      </c>
      <c r="D102" s="2">
        <v>4.55</v>
      </c>
      <c r="E102" s="2">
        <v>4.09</v>
      </c>
      <c r="F102" s="2">
        <v>4.17</v>
      </c>
      <c r="G102" s="4">
        <v>30.9</v>
      </c>
      <c r="H102">
        <f t="shared" si="11"/>
        <v>1.030891346153846</v>
      </c>
      <c r="I102">
        <f>[1]Consumption!G80</f>
        <v>11007.919503886518</v>
      </c>
      <c r="J102" s="3">
        <f t="shared" si="18"/>
        <v>1964</v>
      </c>
      <c r="K102" s="3">
        <f t="shared" si="12"/>
        <v>500.79945631067966</v>
      </c>
      <c r="L102" s="3">
        <f>O102+L103/(1+[1]Calculations!$E$3)</f>
        <v>285.62442143796943</v>
      </c>
      <c r="M102" s="3">
        <f>O102+M103/(H102+[1]Calculations!$E$3-[1]Calculations!$E$1+1)</f>
        <v>327.34143013300189</v>
      </c>
      <c r="N102" s="3">
        <f t="shared" si="21"/>
        <v>148.10011088877323</v>
      </c>
      <c r="O102" s="3">
        <f t="shared" si="13"/>
        <v>16.219230769230769</v>
      </c>
      <c r="P102" s="3">
        <f t="shared" si="14"/>
        <v>0.14804296423001448</v>
      </c>
      <c r="Q102" s="3">
        <f t="shared" si="15"/>
        <v>0.13805872248453516</v>
      </c>
      <c r="R102" s="3">
        <f t="shared" si="16"/>
        <v>29.519000000000002</v>
      </c>
      <c r="S102" s="3">
        <f t="shared" si="17"/>
        <v>19.017412935323385</v>
      </c>
      <c r="T102" s="3">
        <f t="shared" si="19"/>
        <v>24.381641416539107</v>
      </c>
      <c r="U102" s="3">
        <f t="shared" si="20"/>
        <v>21.283704722913164</v>
      </c>
      <c r="V102" s="3"/>
      <c r="W102" s="3"/>
    </row>
    <row r="103" spans="1:23" x14ac:dyDescent="0.25">
      <c r="A103" s="3">
        <v>1965</v>
      </c>
      <c r="B103" s="2">
        <v>86.12</v>
      </c>
      <c r="C103" s="2">
        <v>2.72</v>
      </c>
      <c r="D103" s="2">
        <v>5.19</v>
      </c>
      <c r="E103" s="2">
        <v>4.46</v>
      </c>
      <c r="F103" s="2">
        <v>4.1900000000000004</v>
      </c>
      <c r="G103" s="4">
        <v>31.2</v>
      </c>
      <c r="H103">
        <f t="shared" si="11"/>
        <v>1.0248905660377357</v>
      </c>
      <c r="I103">
        <f>[1]Consumption!G81</f>
        <v>11557.939836254154</v>
      </c>
      <c r="J103" s="3">
        <f t="shared" si="18"/>
        <v>1965</v>
      </c>
      <c r="K103" s="3">
        <f t="shared" si="12"/>
        <v>558.72006153846155</v>
      </c>
      <c r="L103" s="3">
        <f>O103+L104/(1+[1]Calculations!$E$3)</f>
        <v>287.68462065826827</v>
      </c>
      <c r="M103" s="3">
        <f>O103+M104/(H103+[1]Calculations!$E$3-[1]Calculations!$E$1+1)</f>
        <v>332.87472889924214</v>
      </c>
      <c r="N103" s="3">
        <f t="shared" si="21"/>
        <v>163.77397877438852</v>
      </c>
      <c r="O103" s="3">
        <f t="shared" si="13"/>
        <v>17.313569811320757</v>
      </c>
      <c r="P103" s="3">
        <f t="shared" si="14"/>
        <v>9.4146824527425579E-2</v>
      </c>
      <c r="Q103" s="3">
        <f t="shared" si="15"/>
        <v>8.9974903886195695E-2</v>
      </c>
      <c r="R103" s="3">
        <f t="shared" si="16"/>
        <v>33.035818867924533</v>
      </c>
      <c r="S103" s="3">
        <f t="shared" si="17"/>
        <v>18.927472527472528</v>
      </c>
      <c r="T103" s="3">
        <f t="shared" si="19"/>
        <v>24.951096736167379</v>
      </c>
      <c r="U103" s="3">
        <f t="shared" si="20"/>
        <v>22.915604900966919</v>
      </c>
      <c r="V103" s="3"/>
      <c r="W103" s="3"/>
    </row>
    <row r="104" spans="1:23" x14ac:dyDescent="0.25">
      <c r="A104" s="3">
        <v>1966</v>
      </c>
      <c r="B104" s="2">
        <v>93.32</v>
      </c>
      <c r="C104" s="2">
        <v>2.87</v>
      </c>
      <c r="D104" s="2">
        <v>5.55</v>
      </c>
      <c r="E104" s="2">
        <v>5.44</v>
      </c>
      <c r="F104" s="2">
        <v>4.6100000000000003</v>
      </c>
      <c r="G104" s="4">
        <v>31.8</v>
      </c>
      <c r="H104">
        <f t="shared" si="11"/>
        <v>1.0191465045592707</v>
      </c>
      <c r="I104">
        <f>[1]Consumption!G82</f>
        <v>12074.851220656901</v>
      </c>
      <c r="J104" s="3">
        <f t="shared" si="18"/>
        <v>1966</v>
      </c>
      <c r="K104" s="3">
        <f t="shared" si="12"/>
        <v>594.00821132075475</v>
      </c>
      <c r="L104" s="3">
        <f>O104+L105/(1+[1]Calculations!$E$3)</f>
        <v>288.71601548138659</v>
      </c>
      <c r="M104" s="3">
        <f>O104+M105/(H104+[1]Calculations!$E$3-[1]Calculations!$E$1+1)</f>
        <v>335.730431369813</v>
      </c>
      <c r="N104" s="3">
        <f t="shared" si="21"/>
        <v>177.78331528143454</v>
      </c>
      <c r="O104" s="3">
        <f t="shared" si="13"/>
        <v>17.65756595744681</v>
      </c>
      <c r="P104" s="3">
        <f t="shared" si="14"/>
        <v>-9.5579872244015762E-2</v>
      </c>
      <c r="Q104" s="3">
        <f t="shared" si="15"/>
        <v>-0.10046128345668114</v>
      </c>
      <c r="R104" s="3">
        <f t="shared" si="16"/>
        <v>34.146164133738601</v>
      </c>
      <c r="S104" s="3">
        <f t="shared" si="17"/>
        <v>17.980732177263967</v>
      </c>
      <c r="T104" s="3">
        <f t="shared" si="19"/>
        <v>25.864848801715151</v>
      </c>
      <c r="U104" s="3">
        <f t="shared" si="20"/>
        <v>23.806897853100047</v>
      </c>
      <c r="V104" s="3"/>
      <c r="W104" s="3"/>
    </row>
    <row r="105" spans="1:23" x14ac:dyDescent="0.25">
      <c r="A105" s="3">
        <v>1967</v>
      </c>
      <c r="B105" s="2">
        <v>84.45</v>
      </c>
      <c r="C105" s="2">
        <v>2.92</v>
      </c>
      <c r="D105" s="2">
        <v>5.33</v>
      </c>
      <c r="E105" s="2">
        <v>5.55</v>
      </c>
      <c r="F105" s="2">
        <v>4.58</v>
      </c>
      <c r="G105" s="4">
        <v>32.9</v>
      </c>
      <c r="H105">
        <f t="shared" si="11"/>
        <v>1.0183563049853372</v>
      </c>
      <c r="I105">
        <f>[1]Consumption!G83</f>
        <v>12299.897235234719</v>
      </c>
      <c r="J105" s="3">
        <f t="shared" si="18"/>
        <v>1967</v>
      </c>
      <c r="K105" s="3">
        <f t="shared" si="12"/>
        <v>519.57541641337389</v>
      </c>
      <c r="L105" s="3">
        <f>O105+L106/(1+[1]Calculations!$E$3)</f>
        <v>289.45005489295335</v>
      </c>
      <c r="M105" s="3">
        <f>O105+M106/(H105+[1]Calculations!$E$3-[1]Calculations!$E$1+1)</f>
        <v>336.57564474949089</v>
      </c>
      <c r="N105" s="3">
        <f t="shared" si="21"/>
        <v>173.75470643274355</v>
      </c>
      <c r="O105" s="3">
        <f t="shared" si="13"/>
        <v>17.332982991202346</v>
      </c>
      <c r="P105" s="3">
        <f t="shared" si="14"/>
        <v>0.11915603638516596</v>
      </c>
      <c r="Q105" s="3">
        <f t="shared" si="15"/>
        <v>0.112574862312013</v>
      </c>
      <c r="R105" s="3">
        <f t="shared" si="16"/>
        <v>31.638629912023458</v>
      </c>
      <c r="S105" s="3">
        <f t="shared" si="17"/>
        <v>15.216216216216218</v>
      </c>
      <c r="T105" s="3">
        <f t="shared" si="19"/>
        <v>26.643600184525894</v>
      </c>
      <c r="U105" s="3">
        <f t="shared" si="20"/>
        <v>20.088090226103304</v>
      </c>
      <c r="V105" s="3"/>
      <c r="W105" s="3"/>
    </row>
    <row r="106" spans="1:23" x14ac:dyDescent="0.25">
      <c r="A106" s="3">
        <v>1968</v>
      </c>
      <c r="B106" s="2">
        <v>95.04</v>
      </c>
      <c r="C106" s="2">
        <v>3.07</v>
      </c>
      <c r="D106" s="2">
        <v>5.76</v>
      </c>
      <c r="E106" s="2">
        <v>6.17</v>
      </c>
      <c r="F106" s="2">
        <v>5.53</v>
      </c>
      <c r="G106" s="4">
        <v>34.1</v>
      </c>
      <c r="H106">
        <f t="shared" si="11"/>
        <v>1.0169654494382023</v>
      </c>
      <c r="I106">
        <f>[1]Consumption!G84</f>
        <v>12877.155451703167</v>
      </c>
      <c r="J106" s="3">
        <f t="shared" si="18"/>
        <v>1968</v>
      </c>
      <c r="K106" s="3">
        <f t="shared" si="12"/>
        <v>564.15298064516128</v>
      </c>
      <c r="L106" s="3">
        <f>O106+L107/(1+[1]Calculations!$E$3)</f>
        <v>290.58050593001389</v>
      </c>
      <c r="M106" s="3">
        <f>O106+M107/(H106+[1]Calculations!$E$3-[1]Calculations!$E$1+1)</f>
        <v>337.56122450165935</v>
      </c>
      <c r="N106" s="3">
        <f t="shared" si="21"/>
        <v>191.40928564494291</v>
      </c>
      <c r="O106" s="3">
        <f t="shared" si="13"/>
        <v>17.455537078651684</v>
      </c>
      <c r="P106" s="3">
        <f t="shared" si="14"/>
        <v>5.9356143362463594E-2</v>
      </c>
      <c r="Q106" s="3">
        <f t="shared" si="15"/>
        <v>5.7661311652414608E-2</v>
      </c>
      <c r="R106" s="3">
        <f t="shared" si="16"/>
        <v>32.750453932584271</v>
      </c>
      <c r="S106" s="3">
        <f t="shared" si="17"/>
        <v>17.831144465290809</v>
      </c>
      <c r="T106" s="3">
        <f t="shared" si="19"/>
        <v>27.901465439853286</v>
      </c>
      <c r="U106" s="3">
        <f t="shared" si="20"/>
        <v>21.174052182813146</v>
      </c>
      <c r="V106" s="3"/>
      <c r="W106" s="3"/>
    </row>
    <row r="107" spans="1:23" x14ac:dyDescent="0.25">
      <c r="A107" s="3">
        <v>1969</v>
      </c>
      <c r="B107" s="2">
        <v>102.04</v>
      </c>
      <c r="C107" s="2">
        <v>3.16</v>
      </c>
      <c r="D107" s="2">
        <v>5.78</v>
      </c>
      <c r="E107" s="2">
        <v>8.0500000000000007</v>
      </c>
      <c r="F107" s="2">
        <v>6.04</v>
      </c>
      <c r="G107" s="4">
        <v>35.6</v>
      </c>
      <c r="H107">
        <f t="shared" si="11"/>
        <v>1.0176137566137566</v>
      </c>
      <c r="I107">
        <f>[1]Consumption!G85</f>
        <v>13224.51157585365</v>
      </c>
      <c r="J107" s="3">
        <f t="shared" si="18"/>
        <v>1969</v>
      </c>
      <c r="K107" s="3">
        <f t="shared" si="12"/>
        <v>580.18338876404493</v>
      </c>
      <c r="L107" s="3">
        <f>O107+L108/(1+[1]Calculations!$E$3)</f>
        <v>291.65678976438164</v>
      </c>
      <c r="M107" s="3">
        <f>O107+M108/(H107+[1]Calculations!$E$3-[1]Calculations!$E$1+1)</f>
        <v>338.02855094019424</v>
      </c>
      <c r="N107" s="3">
        <f t="shared" si="21"/>
        <v>195.45728328407111</v>
      </c>
      <c r="O107" s="3">
        <f t="shared" si="13"/>
        <v>16.921549206349205</v>
      </c>
      <c r="P107" s="3">
        <f t="shared" si="14"/>
        <v>-0.13729961691545378</v>
      </c>
      <c r="Q107" s="3">
        <f t="shared" si="15"/>
        <v>-0.14768782884667575</v>
      </c>
      <c r="R107" s="3">
        <f t="shared" si="16"/>
        <v>30.951441269841276</v>
      </c>
      <c r="S107" s="3">
        <f t="shared" si="17"/>
        <v>17.715277777777775</v>
      </c>
      <c r="T107" s="3">
        <f t="shared" si="19"/>
        <v>28.654663355233318</v>
      </c>
      <c r="U107" s="3">
        <f t="shared" si="20"/>
        <v>20.794011340183417</v>
      </c>
      <c r="V107" s="3"/>
      <c r="W107" s="3"/>
    </row>
    <row r="108" spans="1:23" x14ac:dyDescent="0.25">
      <c r="A108" s="3">
        <v>1970</v>
      </c>
      <c r="B108" s="2">
        <v>90.31</v>
      </c>
      <c r="C108" s="2">
        <v>3.14</v>
      </c>
      <c r="D108" s="2">
        <v>5.13</v>
      </c>
      <c r="E108" s="2">
        <v>9.11</v>
      </c>
      <c r="F108" s="2">
        <v>7.79</v>
      </c>
      <c r="G108" s="4">
        <v>37.799999999999997</v>
      </c>
      <c r="H108">
        <f t="shared" si="11"/>
        <v>1.0362708542713568</v>
      </c>
      <c r="I108">
        <f>[1]Consumption!G86</f>
        <v>13375.359196294285</v>
      </c>
      <c r="J108" s="3">
        <f t="shared" si="18"/>
        <v>1970</v>
      </c>
      <c r="K108" s="3">
        <f t="shared" si="12"/>
        <v>483.60288253968258</v>
      </c>
      <c r="L108" s="3">
        <f>O108+L109/(1+[1]Calculations!$E$3)</f>
        <v>293.37632012658531</v>
      </c>
      <c r="M108" s="3">
        <f>O108+M109/(H108+[1]Calculations!$E$3-[1]Calculations!$E$1+1)</f>
        <v>339.29410526958412</v>
      </c>
      <c r="N108" s="3">
        <f t="shared" si="21"/>
        <v>187.60755165972753</v>
      </c>
      <c r="O108" s="3">
        <f t="shared" si="13"/>
        <v>15.96950351758794</v>
      </c>
      <c r="P108" s="3">
        <f t="shared" si="14"/>
        <v>1.6213277660587271E-2</v>
      </c>
      <c r="Q108" s="3">
        <f t="shared" si="15"/>
        <v>1.6083246083659668E-2</v>
      </c>
      <c r="R108" s="3">
        <f t="shared" si="16"/>
        <v>26.090303517587941</v>
      </c>
      <c r="S108" s="3">
        <f t="shared" si="17"/>
        <v>15.624567474048442</v>
      </c>
      <c r="T108" s="3">
        <f t="shared" si="19"/>
        <v>29.042551693569287</v>
      </c>
      <c r="U108" s="3">
        <f t="shared" si="20"/>
        <v>16.876934708477748</v>
      </c>
      <c r="V108" s="3"/>
      <c r="W108" s="3"/>
    </row>
    <row r="109" spans="1:23" x14ac:dyDescent="0.25">
      <c r="A109" s="3">
        <v>1971</v>
      </c>
      <c r="B109" s="2">
        <v>93.49</v>
      </c>
      <c r="C109" s="2">
        <v>3.07</v>
      </c>
      <c r="D109" s="2">
        <v>5.7</v>
      </c>
      <c r="E109" s="2">
        <v>5.66</v>
      </c>
      <c r="F109" s="2">
        <v>6.24</v>
      </c>
      <c r="G109" s="4">
        <v>39.799999999999997</v>
      </c>
      <c r="H109">
        <f t="shared" si="11"/>
        <v>1.0231795620437956</v>
      </c>
      <c r="I109">
        <f>[1]Consumption!G87</f>
        <v>13711.987398165675</v>
      </c>
      <c r="J109" s="3">
        <f t="shared" si="18"/>
        <v>1971</v>
      </c>
      <c r="K109" s="3">
        <f t="shared" si="12"/>
        <v>475.47416683417089</v>
      </c>
      <c r="L109" s="3">
        <f>O109+L110/(1+[1]Calculations!$E$3)</f>
        <v>296.22916546662407</v>
      </c>
      <c r="M109" s="3">
        <f>O109+M110/(H109+[1]Calculations!$E$3-[1]Calculations!$E$1+1)</f>
        <v>347.6696060807364</v>
      </c>
      <c r="N109" s="3">
        <f t="shared" si="21"/>
        <v>191.24975823838096</v>
      </c>
      <c r="O109" s="3">
        <f t="shared" si="13"/>
        <v>15.119637956204379</v>
      </c>
      <c r="P109" s="3">
        <f t="shared" si="14"/>
        <v>0.10178092612530715</v>
      </c>
      <c r="Q109" s="3">
        <f t="shared" si="15"/>
        <v>9.6927894348552021E-2</v>
      </c>
      <c r="R109" s="3">
        <f t="shared" si="16"/>
        <v>28.072291970802915</v>
      </c>
      <c r="S109" s="3">
        <f t="shared" si="17"/>
        <v>18.224171539961013</v>
      </c>
      <c r="T109" s="3">
        <f t="shared" si="19"/>
        <v>29.697424090649584</v>
      </c>
      <c r="U109" s="3">
        <f t="shared" si="20"/>
        <v>16.371638823301197</v>
      </c>
      <c r="V109" s="3"/>
      <c r="W109" s="3"/>
    </row>
    <row r="110" spans="1:23" x14ac:dyDescent="0.25">
      <c r="A110" s="3">
        <v>1972</v>
      </c>
      <c r="B110" s="2">
        <v>103.3</v>
      </c>
      <c r="C110" s="2">
        <v>3.15</v>
      </c>
      <c r="D110" s="2">
        <v>6.42</v>
      </c>
      <c r="E110" s="2">
        <v>4.62</v>
      </c>
      <c r="F110" s="2">
        <v>5.95</v>
      </c>
      <c r="G110" s="4">
        <v>41.1</v>
      </c>
      <c r="H110">
        <f t="shared" si="11"/>
        <v>1.0093619718309859</v>
      </c>
      <c r="I110">
        <f>[1]Consumption!G88</f>
        <v>14396.6179501066</v>
      </c>
      <c r="J110" s="3">
        <f t="shared" si="18"/>
        <v>1972</v>
      </c>
      <c r="K110" s="3">
        <f t="shared" si="12"/>
        <v>508.74872992700722</v>
      </c>
      <c r="L110" s="3">
        <f>O110+L111/(1+[1]Calculations!$E$3)</f>
        <v>300.18310925827399</v>
      </c>
      <c r="M110" s="3">
        <f>O110+M111/(H110+[1]Calculations!$E$3-[1]Calculations!$E$1+1)</f>
        <v>353.23609554598448</v>
      </c>
      <c r="N110" s="3">
        <f t="shared" si="21"/>
        <v>217.28307417385571</v>
      </c>
      <c r="O110" s="3">
        <f t="shared" si="13"/>
        <v>14.967380281690142</v>
      </c>
      <c r="P110" s="3">
        <f t="shared" si="14"/>
        <v>0.13542464856905229</v>
      </c>
      <c r="Q110" s="3">
        <f t="shared" si="15"/>
        <v>0.12700672066897387</v>
      </c>
      <c r="R110" s="3">
        <f t="shared" si="16"/>
        <v>30.504946478873237</v>
      </c>
      <c r="S110" s="3">
        <f t="shared" si="17"/>
        <v>18.12280701754386</v>
      </c>
      <c r="T110" s="3">
        <f t="shared" si="19"/>
        <v>30.304278212221117</v>
      </c>
      <c r="U110" s="3">
        <f t="shared" si="20"/>
        <v>17.131072660513674</v>
      </c>
      <c r="V110" s="3"/>
      <c r="W110" s="3"/>
    </row>
    <row r="111" spans="1:23" x14ac:dyDescent="0.25">
      <c r="A111" s="3">
        <v>1973</v>
      </c>
      <c r="B111" s="2">
        <v>118.42</v>
      </c>
      <c r="C111" s="2">
        <v>3.38</v>
      </c>
      <c r="D111" s="2">
        <v>8.16</v>
      </c>
      <c r="E111" s="2">
        <v>7.93</v>
      </c>
      <c r="F111" s="2">
        <v>6.46</v>
      </c>
      <c r="G111" s="4">
        <v>42.6</v>
      </c>
      <c r="H111">
        <f t="shared" si="11"/>
        <v>0.98665622317596569</v>
      </c>
      <c r="I111">
        <f>[1]Consumption!G89</f>
        <v>14959.17530843207</v>
      </c>
      <c r="J111" s="3">
        <f t="shared" si="18"/>
        <v>1973</v>
      </c>
      <c r="K111" s="3">
        <f t="shared" si="12"/>
        <v>562.67846760563373</v>
      </c>
      <c r="L111" s="3">
        <f>O111+L112/(1+[1]Calculations!$E$3)</f>
        <v>304.56792088052799</v>
      </c>
      <c r="M111" s="3">
        <f>O111+M112/(H111+[1]Calculations!$E$3-[1]Calculations!$E$1+1)</f>
        <v>354.6365163971729</v>
      </c>
      <c r="N111" s="3">
        <f t="shared" si="21"/>
        <v>238.32060253005267</v>
      </c>
      <c r="O111" s="3">
        <f t="shared" si="13"/>
        <v>14.681675536480686</v>
      </c>
      <c r="P111" s="3">
        <f t="shared" si="14"/>
        <v>-0.2319702260014366</v>
      </c>
      <c r="Q111" s="3">
        <f t="shared" si="15"/>
        <v>-0.26392677835863704</v>
      </c>
      <c r="R111" s="3">
        <f t="shared" si="16"/>
        <v>35.444518454935618</v>
      </c>
      <c r="S111" s="3">
        <f t="shared" si="17"/>
        <v>18.445482866043612</v>
      </c>
      <c r="T111" s="3">
        <f t="shared" si="19"/>
        <v>31.215356853831185</v>
      </c>
      <c r="U111" s="3">
        <f t="shared" si="20"/>
        <v>18.567624797567909</v>
      </c>
      <c r="V111" s="3"/>
      <c r="W111" s="3"/>
    </row>
    <row r="112" spans="1:23" x14ac:dyDescent="0.25">
      <c r="A112" s="3">
        <v>1974</v>
      </c>
      <c r="B112" s="2">
        <v>96.11</v>
      </c>
      <c r="C112" s="2">
        <v>3.6</v>
      </c>
      <c r="D112" s="2">
        <v>8.89</v>
      </c>
      <c r="E112" s="2">
        <v>11.03</v>
      </c>
      <c r="F112" s="2">
        <v>6.99</v>
      </c>
      <c r="G112" s="4">
        <v>46.6</v>
      </c>
      <c r="H112">
        <f t="shared" si="11"/>
        <v>0.99308982725527839</v>
      </c>
      <c r="I112">
        <f>[1]Consumption!G90</f>
        <v>14709.721239147873</v>
      </c>
      <c r="J112" s="3">
        <f t="shared" si="18"/>
        <v>1974</v>
      </c>
      <c r="K112" s="3">
        <f t="shared" si="12"/>
        <v>417.47214077253216</v>
      </c>
      <c r="L112" s="3">
        <f>O112+L113/(1+[1]Calculations!$E$3)</f>
        <v>309.5553367729861</v>
      </c>
      <c r="M112" s="3">
        <f>O112+M113/(H112+[1]Calculations!$E$3-[1]Calculations!$E$1+1)</f>
        <v>348.6852993463113</v>
      </c>
      <c r="N112" s="3">
        <f t="shared" si="21"/>
        <v>208.13554450671296</v>
      </c>
      <c r="O112" s="3">
        <f t="shared" si="13"/>
        <v>13.986518234165066</v>
      </c>
      <c r="P112" s="3">
        <f t="shared" si="14"/>
        <v>-0.29122800150419459</v>
      </c>
      <c r="Q112" s="3">
        <f t="shared" si="15"/>
        <v>-0.34422138597980423</v>
      </c>
      <c r="R112" s="3">
        <f t="shared" si="16"/>
        <v>34.538929750479845</v>
      </c>
      <c r="S112" s="3">
        <f t="shared" si="17"/>
        <v>11.778186274509805</v>
      </c>
      <c r="T112" s="3">
        <f t="shared" si="19"/>
        <v>31.717349828879168</v>
      </c>
      <c r="U112" s="3">
        <f t="shared" si="20"/>
        <v>13.373934590188551</v>
      </c>
      <c r="V112" s="3"/>
      <c r="W112" s="3"/>
    </row>
    <row r="113" spans="1:23" x14ac:dyDescent="0.25">
      <c r="A113" s="3">
        <v>1975</v>
      </c>
      <c r="B113" s="2">
        <v>72.56</v>
      </c>
      <c r="C113" s="2">
        <v>3.68</v>
      </c>
      <c r="D113" s="2">
        <v>7.96</v>
      </c>
      <c r="E113" s="2">
        <v>7.24</v>
      </c>
      <c r="F113" s="2">
        <v>7.5</v>
      </c>
      <c r="G113" s="4">
        <v>52.1</v>
      </c>
      <c r="H113">
        <f t="shared" si="11"/>
        <v>1.0048928057553959</v>
      </c>
      <c r="I113">
        <f>[1]Consumption!G91</f>
        <v>14902.648198215884</v>
      </c>
      <c r="J113" s="3">
        <f t="shared" si="18"/>
        <v>1975</v>
      </c>
      <c r="K113" s="3">
        <f t="shared" si="12"/>
        <v>281.90604529750476</v>
      </c>
      <c r="L113" s="3">
        <f>O113+L114/(1+[1]Calculations!$E$3)</f>
        <v>315.62347862965674</v>
      </c>
      <c r="M113" s="3">
        <f>O113+M114/(H113+[1]Calculations!$E$3-[1]Calculations!$E$1+1)</f>
        <v>345.44757696154244</v>
      </c>
      <c r="N113" s="3">
        <f t="shared" si="21"/>
        <v>205.28502870170161</v>
      </c>
      <c r="O113" s="3">
        <f t="shared" si="13"/>
        <v>13.397317985611512</v>
      </c>
      <c r="P113" s="3">
        <f t="shared" si="14"/>
        <v>0.2983881362385285</v>
      </c>
      <c r="Q113" s="3">
        <f t="shared" si="15"/>
        <v>0.26112359996033263</v>
      </c>
      <c r="R113" s="3">
        <f t="shared" si="16"/>
        <v>28.978981294964029</v>
      </c>
      <c r="S113" s="3">
        <f t="shared" si="17"/>
        <v>8.1619797525309323</v>
      </c>
      <c r="T113" s="3">
        <f t="shared" si="19"/>
        <v>31.311666071583112</v>
      </c>
      <c r="U113" s="3">
        <f t="shared" si="20"/>
        <v>8.8880706243881917</v>
      </c>
      <c r="V113" s="3"/>
      <c r="W113" s="3"/>
    </row>
    <row r="114" spans="1:23" x14ac:dyDescent="0.25">
      <c r="A114" s="3">
        <v>1976</v>
      </c>
      <c r="B114" s="2">
        <v>96.86</v>
      </c>
      <c r="C114" s="2">
        <v>4.05</v>
      </c>
      <c r="D114" s="2">
        <v>9.91</v>
      </c>
      <c r="E114" s="2">
        <v>5.7</v>
      </c>
      <c r="F114" s="2">
        <v>7.74</v>
      </c>
      <c r="G114" s="4">
        <v>55.6</v>
      </c>
      <c r="H114">
        <f t="shared" si="11"/>
        <v>1.0046017094017095</v>
      </c>
      <c r="I114">
        <f>[1]Consumption!G92</f>
        <v>15572.323823984772</v>
      </c>
      <c r="J114" s="3">
        <f t="shared" si="18"/>
        <v>1976</v>
      </c>
      <c r="K114" s="3">
        <f t="shared" si="12"/>
        <v>352.62614676258988</v>
      </c>
      <c r="L114" s="3">
        <f>O114+L115/(1+[1]Calculations!$E$3)</f>
        <v>322.73252850868715</v>
      </c>
      <c r="M114" s="3">
        <f>O114+M115/(H114+[1]Calculations!$E$3-[1]Calculations!$E$1+1)</f>
        <v>346.63318004380153</v>
      </c>
      <c r="N114" s="3">
        <f t="shared" si="21"/>
        <v>231.3495739138317</v>
      </c>
      <c r="O114" s="3">
        <f t="shared" si="13"/>
        <v>14.013415384615383</v>
      </c>
      <c r="P114" s="3">
        <f t="shared" si="14"/>
        <v>5.8363555823808012E-2</v>
      </c>
      <c r="Q114" s="3">
        <f t="shared" si="15"/>
        <v>5.6723899952724047E-2</v>
      </c>
      <c r="R114" s="3">
        <f t="shared" si="16"/>
        <v>34.289616410256407</v>
      </c>
      <c r="S114" s="3">
        <f t="shared" si="17"/>
        <v>12.168341708542712</v>
      </c>
      <c r="T114" s="3">
        <f t="shared" si="19"/>
        <v>31.326011299234899</v>
      </c>
      <c r="U114" s="3">
        <f t="shared" si="20"/>
        <v>11.261813598689837</v>
      </c>
      <c r="V114" s="3"/>
      <c r="W114" s="3"/>
    </row>
    <row r="115" spans="1:23" x14ac:dyDescent="0.25">
      <c r="A115" s="3">
        <v>1977</v>
      </c>
      <c r="B115" s="2">
        <v>103.81</v>
      </c>
      <c r="C115" s="2">
        <v>4.67</v>
      </c>
      <c r="D115" s="2">
        <v>10.89</v>
      </c>
      <c r="E115" s="2">
        <v>5.28</v>
      </c>
      <c r="F115" s="2">
        <v>7.21</v>
      </c>
      <c r="G115" s="4">
        <v>58.5</v>
      </c>
      <c r="H115">
        <f t="shared" si="11"/>
        <v>0.98542079999999999</v>
      </c>
      <c r="I115">
        <f>[1]Consumption!G93</f>
        <v>16070.003606047956</v>
      </c>
      <c r="J115" s="3">
        <f t="shared" si="18"/>
        <v>1977</v>
      </c>
      <c r="K115" s="3">
        <f t="shared" si="12"/>
        <v>359.19324717948723</v>
      </c>
      <c r="L115" s="3">
        <f>O115+L116/(1+[1]Calculations!$E$3)</f>
        <v>329.66603475083451</v>
      </c>
      <c r="M115" s="3">
        <f>O115+M116/(H115+[1]Calculations!$E$3-[1]Calculations!$E$1+1)</f>
        <v>347.13087277030723</v>
      </c>
      <c r="N115" s="3">
        <f t="shared" si="21"/>
        <v>248.35943651714868</v>
      </c>
      <c r="O115" s="3">
        <f t="shared" si="13"/>
        <v>15.124523519999999</v>
      </c>
      <c r="P115" s="3">
        <f t="shared" si="14"/>
        <v>-0.14415643964935954</v>
      </c>
      <c r="Q115" s="3">
        <f t="shared" si="15"/>
        <v>-0.15566767614213636</v>
      </c>
      <c r="R115" s="3">
        <f t="shared" si="16"/>
        <v>35.268963840000005</v>
      </c>
      <c r="S115" s="3">
        <f t="shared" si="17"/>
        <v>10.475277497477299</v>
      </c>
      <c r="T115" s="3">
        <f t="shared" si="19"/>
        <v>31.68904469203256</v>
      </c>
      <c r="U115" s="3">
        <f t="shared" si="20"/>
        <v>11.466293737443046</v>
      </c>
      <c r="V115" s="3"/>
      <c r="W115" s="3"/>
    </row>
    <row r="116" spans="1:23" x14ac:dyDescent="0.25">
      <c r="A116" s="3">
        <v>1978</v>
      </c>
      <c r="B116" s="2">
        <v>90.25</v>
      </c>
      <c r="C116" s="2">
        <v>5.07</v>
      </c>
      <c r="D116" s="2">
        <v>12.33</v>
      </c>
      <c r="E116" s="2">
        <v>7.78</v>
      </c>
      <c r="F116" s="2">
        <v>7.96</v>
      </c>
      <c r="G116" s="4">
        <v>62.5</v>
      </c>
      <c r="H116">
        <f t="shared" si="11"/>
        <v>0.98627379209370447</v>
      </c>
      <c r="I116">
        <f>[1]Consumption!G94</f>
        <v>16599.456873224361</v>
      </c>
      <c r="J116" s="3">
        <f t="shared" si="18"/>
        <v>1978</v>
      </c>
      <c r="K116" s="3">
        <f t="shared" si="12"/>
        <v>292.288704</v>
      </c>
      <c r="L116" s="3">
        <f>O116+L117/(1+[1]Calculations!$E$3)</f>
        <v>335.88348878914604</v>
      </c>
      <c r="M116" s="3">
        <f>O116+M117/(H116+[1]Calculations!$E$3-[1]Calculations!$E$1+1)</f>
        <v>340.12251235564389</v>
      </c>
      <c r="N116" s="3">
        <f t="shared" si="21"/>
        <v>267.61875035809993</v>
      </c>
      <c r="O116" s="3">
        <f t="shared" si="13"/>
        <v>15.025609370424597</v>
      </c>
      <c r="P116" s="3">
        <f t="shared" si="14"/>
        <v>6.2405957098185937E-2</v>
      </c>
      <c r="Q116" s="3">
        <f t="shared" si="15"/>
        <v>6.0536106932694796E-2</v>
      </c>
      <c r="R116" s="3">
        <f t="shared" si="16"/>
        <v>36.541570717423134</v>
      </c>
      <c r="S116" s="3">
        <f t="shared" si="17"/>
        <v>8.2874196510560125</v>
      </c>
      <c r="T116" s="3">
        <f t="shared" si="19"/>
        <v>32.068156370516441</v>
      </c>
      <c r="U116" s="3">
        <f t="shared" si="20"/>
        <v>9.2236514808377574</v>
      </c>
      <c r="V116" s="3"/>
      <c r="W116" s="3"/>
    </row>
    <row r="117" spans="1:23" x14ac:dyDescent="0.25">
      <c r="A117" s="3">
        <v>1979</v>
      </c>
      <c r="B117" s="2">
        <v>99.71</v>
      </c>
      <c r="C117" s="2">
        <v>5.65</v>
      </c>
      <c r="D117" s="2">
        <v>14.86</v>
      </c>
      <c r="E117" s="2">
        <v>10.88</v>
      </c>
      <c r="F117" s="2">
        <v>9.1</v>
      </c>
      <c r="G117" s="4">
        <v>68.3</v>
      </c>
      <c r="H117">
        <f t="shared" si="11"/>
        <v>0.97340668380462725</v>
      </c>
      <c r="I117">
        <f>[1]Consumption!G95</f>
        <v>16816.067389045733</v>
      </c>
      <c r="J117" s="3">
        <f t="shared" si="18"/>
        <v>1979</v>
      </c>
      <c r="K117" s="3">
        <f t="shared" si="12"/>
        <v>295.50365095168377</v>
      </c>
      <c r="L117" s="3">
        <f>O117+L118/(1+[1]Calculations!$E$3)</f>
        <v>342.62842930628909</v>
      </c>
      <c r="M117" s="3">
        <f>O117+M118/(H117+[1]Calculations!$E$3-[1]Calculations!$E$1+1)</f>
        <v>333.32146418926652</v>
      </c>
      <c r="N117" s="3">
        <f t="shared" si="21"/>
        <v>266.83785231510092</v>
      </c>
      <c r="O117" s="3">
        <f t="shared" si="13"/>
        <v>14.699876606683805</v>
      </c>
      <c r="P117" s="3">
        <f t="shared" si="14"/>
        <v>2.5894889524092773E-2</v>
      </c>
      <c r="Q117" s="3">
        <f t="shared" si="15"/>
        <v>2.5565294642930579E-2</v>
      </c>
      <c r="R117" s="3">
        <f t="shared" si="16"/>
        <v>38.661976349614392</v>
      </c>
      <c r="S117" s="3">
        <f t="shared" si="17"/>
        <v>8.0867802108678024</v>
      </c>
      <c r="T117" s="3">
        <f t="shared" si="19"/>
        <v>32.839209878493755</v>
      </c>
      <c r="U117" s="3">
        <f t="shared" si="20"/>
        <v>9.2148624803192831</v>
      </c>
    </row>
    <row r="118" spans="1:23" x14ac:dyDescent="0.25">
      <c r="A118" s="3">
        <v>1980</v>
      </c>
      <c r="B118" s="2">
        <v>110.87</v>
      </c>
      <c r="C118" s="2">
        <v>6.16</v>
      </c>
      <c r="D118" s="2">
        <v>14.82</v>
      </c>
      <c r="E118" s="2">
        <v>11.37</v>
      </c>
      <c r="F118" s="2">
        <v>10.8</v>
      </c>
      <c r="G118" s="4">
        <v>77.8</v>
      </c>
      <c r="H118">
        <f t="shared" si="11"/>
        <v>0.99592942528735617</v>
      </c>
      <c r="I118">
        <f>[1]Consumption!G96</f>
        <v>16576.574572940397</v>
      </c>
      <c r="J118" s="3">
        <f t="shared" si="18"/>
        <v>1980</v>
      </c>
      <c r="K118" s="3">
        <f t="shared" si="12"/>
        <v>288.45580874035988</v>
      </c>
      <c r="L118" s="3">
        <f>O118+L119/(1+[1]Calculations!$E$3)</f>
        <v>350.17885532280479</v>
      </c>
      <c r="M118" s="3">
        <f>O118+M119/(H118+[1]Calculations!$E$3-[1]Calculations!$E$1+1)</f>
        <v>322.58259261313623</v>
      </c>
      <c r="N118" s="3">
        <f t="shared" si="21"/>
        <v>237.25852644926894</v>
      </c>
      <c r="O118" s="3">
        <f t="shared" si="13"/>
        <v>14.331983448275862</v>
      </c>
      <c r="P118" s="3">
        <f t="shared" si="14"/>
        <v>0.12219177684540963</v>
      </c>
      <c r="Q118" s="3">
        <f t="shared" si="15"/>
        <v>0.11528371659928735</v>
      </c>
      <c r="R118" s="3">
        <f t="shared" si="16"/>
        <v>34.480518620689658</v>
      </c>
      <c r="S118" s="3">
        <f t="shared" si="17"/>
        <v>7.4609690444145365</v>
      </c>
      <c r="T118" s="3">
        <f t="shared" si="19"/>
        <v>33.678231388803923</v>
      </c>
      <c r="U118" s="3">
        <f t="shared" si="20"/>
        <v>8.7838839548106264</v>
      </c>
    </row>
    <row r="119" spans="1:23" x14ac:dyDescent="0.25">
      <c r="A119" s="3">
        <v>1981</v>
      </c>
      <c r="B119" s="2">
        <v>132.97</v>
      </c>
      <c r="C119" s="2">
        <v>6.63</v>
      </c>
      <c r="D119" s="2">
        <v>15.36</v>
      </c>
      <c r="E119" s="2">
        <v>17.63</v>
      </c>
      <c r="F119" s="2">
        <v>12.57</v>
      </c>
      <c r="G119" s="4">
        <v>87</v>
      </c>
      <c r="H119">
        <f t="shared" si="11"/>
        <v>1.0852396606574761</v>
      </c>
      <c r="I119">
        <f>[1]Consumption!G97</f>
        <v>16646.172523056124</v>
      </c>
      <c r="J119" s="3">
        <f t="shared" si="18"/>
        <v>1981</v>
      </c>
      <c r="K119" s="3">
        <f t="shared" si="12"/>
        <v>309.37075310344824</v>
      </c>
      <c r="L119" s="3">
        <f>O119+L120/(1+[1]Calculations!$E$3)</f>
        <v>358.63444091280184</v>
      </c>
      <c r="M119" s="3">
        <f>O119+M120/(H119+[1]Calculations!$E$3-[1]Calculations!$E$1+1)</f>
        <v>319.02533418147209</v>
      </c>
      <c r="N119" s="3">
        <f t="shared" si="21"/>
        <v>226.93629618702678</v>
      </c>
      <c r="O119" s="3">
        <f t="shared" si="13"/>
        <v>14.231368822905621</v>
      </c>
      <c r="P119" s="3">
        <f t="shared" si="14"/>
        <v>-0.14027362952167652</v>
      </c>
      <c r="Q119" s="3">
        <f t="shared" si="15"/>
        <v>-0.1511411142250409</v>
      </c>
      <c r="R119" s="3">
        <f t="shared" si="16"/>
        <v>32.970411028632022</v>
      </c>
      <c r="S119" s="3">
        <f t="shared" si="17"/>
        <v>8.9723346828609962</v>
      </c>
      <c r="T119" s="3">
        <f t="shared" si="19"/>
        <v>34.168043294586838</v>
      </c>
      <c r="U119" s="3">
        <f t="shared" si="20"/>
        <v>9.1860748128922296</v>
      </c>
    </row>
    <row r="120" spans="1:23" x14ac:dyDescent="0.25">
      <c r="A120" s="3">
        <v>1982</v>
      </c>
      <c r="B120" s="2">
        <v>117.28</v>
      </c>
      <c r="C120" s="2">
        <v>6.87</v>
      </c>
      <c r="D120" s="2">
        <v>12.64</v>
      </c>
      <c r="E120" s="2">
        <v>14.6</v>
      </c>
      <c r="F120" s="2">
        <v>14.59</v>
      </c>
      <c r="G120" s="4">
        <v>94.3</v>
      </c>
      <c r="H120">
        <f t="shared" si="11"/>
        <v>1.1049877300613495</v>
      </c>
      <c r="I120">
        <f>[1]Consumption!G98</f>
        <v>16719.585381704954</v>
      </c>
      <c r="J120" s="3">
        <f t="shared" si="18"/>
        <v>1982</v>
      </c>
      <c r="K120" s="3">
        <f t="shared" si="12"/>
        <v>251.74282587486746</v>
      </c>
      <c r="L120" s="3">
        <f>O120+L121/(1+[1]Calculations!$E$3)</f>
        <v>367.77118845327811</v>
      </c>
      <c r="M120" s="3">
        <f>O120+M121/(H120+[1]Calculations!$E$3-[1]Calculations!$E$1+1)</f>
        <v>342.66908613920026</v>
      </c>
      <c r="N120" s="3">
        <f t="shared" si="21"/>
        <v>216.73482135764112</v>
      </c>
      <c r="O120" s="3">
        <f t="shared" si="13"/>
        <v>14.21879263803681</v>
      </c>
      <c r="P120" s="3">
        <f t="shared" si="14"/>
        <v>0.24259127126942809</v>
      </c>
      <c r="Q120" s="3">
        <f t="shared" si="15"/>
        <v>0.21719893405287258</v>
      </c>
      <c r="R120" s="3">
        <f t="shared" si="16"/>
        <v>26.160922699386504</v>
      </c>
      <c r="S120" s="3">
        <f t="shared" si="17"/>
        <v>7.6354166666666679</v>
      </c>
      <c r="T120" s="3">
        <f t="shared" si="19"/>
        <v>33.733640916638166</v>
      </c>
      <c r="U120" s="3">
        <f t="shared" si="20"/>
        <v>7.3677858490290102</v>
      </c>
    </row>
    <row r="121" spans="1:23" x14ac:dyDescent="0.25">
      <c r="A121" s="3">
        <v>1983</v>
      </c>
      <c r="B121" s="2">
        <v>144.27000000000001</v>
      </c>
      <c r="C121" s="2">
        <v>7.09</v>
      </c>
      <c r="D121" s="2">
        <v>14.03</v>
      </c>
      <c r="E121" s="2">
        <v>9.3699999999999992</v>
      </c>
      <c r="F121" s="2">
        <v>10.46</v>
      </c>
      <c r="G121" s="4">
        <v>97.8</v>
      </c>
      <c r="H121">
        <f t="shared" si="11"/>
        <v>1.049694406280667</v>
      </c>
      <c r="I121">
        <f>[1]Consumption!G99</f>
        <v>17515.637233988055</v>
      </c>
      <c r="J121" s="3">
        <f t="shared" si="18"/>
        <v>1983</v>
      </c>
      <c r="K121" s="3">
        <f t="shared" si="12"/>
        <v>298.59464539877303</v>
      </c>
      <c r="L121" s="3">
        <f>O121+L122/(1+[1]Calculations!$E$3)</f>
        <v>377.54130356751159</v>
      </c>
      <c r="M121" s="3">
        <f>O121+M122/(H121+[1]Calculations!$E$3-[1]Calculations!$E$1+1)</f>
        <v>375.75131922599297</v>
      </c>
      <c r="N121" s="3">
        <f t="shared" si="21"/>
        <v>246.8352639255196</v>
      </c>
      <c r="O121" s="3">
        <f t="shared" si="13"/>
        <v>14.083704023552501</v>
      </c>
      <c r="P121" s="3">
        <f t="shared" si="14"/>
        <v>0.154085680451541</v>
      </c>
      <c r="Q121" s="3">
        <f t="shared" si="15"/>
        <v>0.14330841182157669</v>
      </c>
      <c r="R121" s="3">
        <f t="shared" si="16"/>
        <v>27.869445338567221</v>
      </c>
      <c r="S121" s="3">
        <f t="shared" si="17"/>
        <v>11.413765822784811</v>
      </c>
      <c r="T121" s="3">
        <f t="shared" si="19"/>
        <v>32.976133605001323</v>
      </c>
      <c r="U121" s="3">
        <f t="shared" si="20"/>
        <v>8.8515392138267419</v>
      </c>
    </row>
    <row r="122" spans="1:23" x14ac:dyDescent="0.25">
      <c r="A122" s="3">
        <v>1984</v>
      </c>
      <c r="B122" s="2">
        <v>166.39</v>
      </c>
      <c r="C122" s="2">
        <v>7.53</v>
      </c>
      <c r="D122" s="2">
        <v>16.64</v>
      </c>
      <c r="E122" s="2">
        <v>11.11</v>
      </c>
      <c r="F122" s="2">
        <v>11.67</v>
      </c>
      <c r="G122" s="4">
        <v>101.9</v>
      </c>
      <c r="H122">
        <f t="shared" si="11"/>
        <v>1.0731856872037915</v>
      </c>
      <c r="I122">
        <f>[1]Consumption!G100</f>
        <v>18284.403768518048</v>
      </c>
      <c r="J122" s="3">
        <f t="shared" si="18"/>
        <v>1984</v>
      </c>
      <c r="K122" s="3">
        <f t="shared" si="12"/>
        <v>330.52010049067707</v>
      </c>
      <c r="L122" s="3">
        <f>O122+L123/(1+[1]Calculations!$E$3)</f>
        <v>388.11858595084499</v>
      </c>
      <c r="M122" s="3">
        <f>O122+M123/(H122+[1]Calculations!$E$3-[1]Calculations!$E$1+1)</f>
        <v>393.75455379181972</v>
      </c>
      <c r="N122" s="3">
        <f t="shared" si="21"/>
        <v>279.02360586002675</v>
      </c>
      <c r="O122" s="3">
        <f t="shared" si="13"/>
        <v>14.447322085308056</v>
      </c>
      <c r="P122" s="3">
        <f t="shared" si="14"/>
        <v>3.9889211351507241E-2</v>
      </c>
      <c r="Q122" s="3">
        <f t="shared" si="15"/>
        <v>3.9114179932191559E-2</v>
      </c>
      <c r="R122" s="3">
        <f t="shared" si="16"/>
        <v>31.92608758293839</v>
      </c>
      <c r="S122" s="3">
        <f t="shared" si="17"/>
        <v>11.859586600142549</v>
      </c>
      <c r="T122" s="3">
        <f t="shared" si="19"/>
        <v>32.714849388247174</v>
      </c>
      <c r="U122" s="3">
        <f t="shared" si="20"/>
        <v>10.023009502865088</v>
      </c>
    </row>
    <row r="123" spans="1:23" x14ac:dyDescent="0.25">
      <c r="A123" s="3">
        <v>1985</v>
      </c>
      <c r="B123" s="2">
        <v>171.61</v>
      </c>
      <c r="C123" s="2">
        <v>7.9</v>
      </c>
      <c r="D123" s="2">
        <v>14.61</v>
      </c>
      <c r="E123" s="2">
        <v>8.35</v>
      </c>
      <c r="F123" s="2">
        <v>11.38</v>
      </c>
      <c r="G123" s="4">
        <v>105.5</v>
      </c>
      <c r="H123">
        <f t="shared" si="11"/>
        <v>1.042967609489051</v>
      </c>
      <c r="I123">
        <f>[1]Consumption!G101</f>
        <v>19063.94596965567</v>
      </c>
      <c r="J123" s="3">
        <f t="shared" si="18"/>
        <v>1985</v>
      </c>
      <c r="K123" s="3">
        <f t="shared" si="12"/>
        <v>329.25696454976304</v>
      </c>
      <c r="L123" s="3">
        <f>O123+L124/(1+[1]Calculations!$E$3)</f>
        <v>399.02525830778927</v>
      </c>
      <c r="M123" s="3">
        <f>O123+M124/(H123+[1]Calculations!$E$3-[1]Calculations!$E$1+1)</f>
        <v>421.86955945716022</v>
      </c>
      <c r="N123" s="3">
        <f t="shared" si="21"/>
        <v>315.2906239462983</v>
      </c>
      <c r="O123" s="3">
        <f t="shared" si="13"/>
        <v>14.590204379562046</v>
      </c>
      <c r="P123" s="3">
        <f t="shared" si="14"/>
        <v>0.21208753126785104</v>
      </c>
      <c r="Q123" s="3">
        <f t="shared" si="15"/>
        <v>0.19234410555737549</v>
      </c>
      <c r="R123" s="3">
        <f t="shared" si="16"/>
        <v>26.98264379562044</v>
      </c>
      <c r="S123" s="3">
        <f t="shared" si="17"/>
        <v>10.313100961538462</v>
      </c>
      <c r="T123" s="3">
        <f t="shared" si="19"/>
        <v>32.515215638312824</v>
      </c>
      <c r="U123" s="3">
        <f t="shared" si="20"/>
        <v>10.064449957946277</v>
      </c>
    </row>
    <row r="124" spans="1:23" x14ac:dyDescent="0.25">
      <c r="A124" s="3">
        <v>1986</v>
      </c>
      <c r="B124" s="2">
        <v>208.19</v>
      </c>
      <c r="C124" s="2">
        <v>8.2799999999999994</v>
      </c>
      <c r="D124" s="2">
        <v>14.48</v>
      </c>
      <c r="E124" s="2">
        <v>7.31</v>
      </c>
      <c r="F124" s="2">
        <v>9.19</v>
      </c>
      <c r="G124" s="4">
        <v>109.6</v>
      </c>
      <c r="H124">
        <f t="shared" si="11"/>
        <v>1.0576597122302156</v>
      </c>
      <c r="I124">
        <f>[1]Consumption!G102</f>
        <v>19657.785054108983</v>
      </c>
      <c r="J124" s="3">
        <f t="shared" si="18"/>
        <v>1986</v>
      </c>
      <c r="K124" s="3">
        <f t="shared" si="12"/>
        <v>384.49805693430659</v>
      </c>
      <c r="L124" s="3">
        <f>O124+L125/(1+[1]Calculations!$E$3)</f>
        <v>410.51938302507369</v>
      </c>
      <c r="M124" s="3">
        <f>O124+M125/(H124+[1]Calculations!$E$3-[1]Calculations!$E$1+1)</f>
        <v>440.67325500409657</v>
      </c>
      <c r="N124" s="3">
        <f t="shared" si="21"/>
        <v>341.85944356410766</v>
      </c>
      <c r="O124" s="3">
        <f t="shared" si="13"/>
        <v>15.071982733812948</v>
      </c>
      <c r="P124" s="3">
        <f t="shared" si="14"/>
        <v>0.29144033829087346</v>
      </c>
      <c r="Q124" s="3">
        <f t="shared" si="15"/>
        <v>0.25575813681568199</v>
      </c>
      <c r="R124" s="3">
        <f t="shared" si="16"/>
        <v>26.357766906474819</v>
      </c>
      <c r="S124" s="3">
        <f t="shared" si="17"/>
        <v>14.249828884325805</v>
      </c>
      <c r="T124" s="3">
        <f t="shared" si="19"/>
        <v>31.722030687934659</v>
      </c>
      <c r="U124" s="3">
        <f t="shared" si="20"/>
        <v>11.825173211561015</v>
      </c>
    </row>
    <row r="125" spans="1:23" x14ac:dyDescent="0.25">
      <c r="A125" s="3">
        <v>1987</v>
      </c>
      <c r="B125" s="2">
        <v>264.51</v>
      </c>
      <c r="C125" s="2">
        <v>8.81</v>
      </c>
      <c r="D125" s="2">
        <v>17.5</v>
      </c>
      <c r="E125" s="2">
        <v>6.25</v>
      </c>
      <c r="F125" s="2">
        <v>7.08</v>
      </c>
      <c r="G125" s="4">
        <v>111.2</v>
      </c>
      <c r="H125">
        <f t="shared" si="11"/>
        <v>1.0211754537597235</v>
      </c>
      <c r="I125">
        <f>[1]Consumption!G103</f>
        <v>20132.170782417907</v>
      </c>
      <c r="J125" s="3">
        <f t="shared" si="18"/>
        <v>1987</v>
      </c>
      <c r="K125" s="3">
        <f t="shared" si="12"/>
        <v>481.48431798561148</v>
      </c>
      <c r="L125" s="3">
        <f>O125+L126/(1+[1]Calculations!$E$3)</f>
        <v>422.27892885320978</v>
      </c>
      <c r="M125" s="3">
        <f>O125+M126/(H125+[1]Calculations!$E$3-[1]Calculations!$E$1+1)</f>
        <v>466.75041174374905</v>
      </c>
      <c r="N125" s="3">
        <f t="shared" si="21"/>
        <v>361.00060364570857</v>
      </c>
      <c r="O125" s="3">
        <f t="shared" si="13"/>
        <v>15.413007433016423</v>
      </c>
      <c r="P125" s="3">
        <f t="shared" si="14"/>
        <v>-5.7860742619374121E-2</v>
      </c>
      <c r="Q125" s="3">
        <f t="shared" si="15"/>
        <v>-5.9602183717537768E-2</v>
      </c>
      <c r="R125" s="3">
        <f t="shared" si="16"/>
        <v>30.616076058772684</v>
      </c>
      <c r="S125" s="3">
        <f t="shared" si="17"/>
        <v>18.267265193370164</v>
      </c>
      <c r="T125" s="3">
        <f t="shared" si="19"/>
        <v>31.256741909811929</v>
      </c>
      <c r="U125" s="3">
        <f t="shared" si="20"/>
        <v>15.178231265274642</v>
      </c>
    </row>
    <row r="126" spans="1:23" x14ac:dyDescent="0.25">
      <c r="A126" s="3">
        <v>1988</v>
      </c>
      <c r="B126" s="2">
        <v>250.48</v>
      </c>
      <c r="C126" s="2">
        <v>9.73</v>
      </c>
      <c r="D126" s="2">
        <v>23.76</v>
      </c>
      <c r="E126" s="2">
        <v>7.63</v>
      </c>
      <c r="F126" s="2">
        <v>8.67</v>
      </c>
      <c r="G126" s="4">
        <v>115.7</v>
      </c>
      <c r="H126">
        <f t="shared" si="11"/>
        <v>1.0283064409578861</v>
      </c>
      <c r="I126">
        <f>[1]Consumption!G104</f>
        <v>20758.540895106005</v>
      </c>
      <c r="J126" s="3">
        <f t="shared" si="18"/>
        <v>1988</v>
      </c>
      <c r="K126" s="3">
        <f t="shared" si="12"/>
        <v>438.2122703543647</v>
      </c>
      <c r="L126" s="3">
        <f>O126+L127/(1+[1]Calculations!$E$3)</f>
        <v>434.47220883902321</v>
      </c>
      <c r="M126" s="3">
        <f>O126+M127/(H126+[1]Calculations!$E$3-[1]Calculations!$E$1+1)</f>
        <v>478.50812396590743</v>
      </c>
      <c r="N126" s="3">
        <f t="shared" si="21"/>
        <v>392.65523774301823</v>
      </c>
      <c r="O126" s="3">
        <f t="shared" si="13"/>
        <v>16.263482080924856</v>
      </c>
      <c r="P126" s="3">
        <f t="shared" si="14"/>
        <v>0.12575590621580499</v>
      </c>
      <c r="Q126" s="3">
        <f t="shared" si="15"/>
        <v>0.11845472665773768</v>
      </c>
      <c r="R126" s="3">
        <f t="shared" si="16"/>
        <v>39.714320066061106</v>
      </c>
      <c r="S126" s="3">
        <f t="shared" si="17"/>
        <v>14.313142857142857</v>
      </c>
      <c r="T126" s="3">
        <f t="shared" si="19"/>
        <v>31.574016844675725</v>
      </c>
      <c r="U126" s="3">
        <f t="shared" si="20"/>
        <v>14.019768010971218</v>
      </c>
    </row>
    <row r="127" spans="1:23" x14ac:dyDescent="0.25">
      <c r="A127" s="3">
        <v>1989</v>
      </c>
      <c r="B127" s="2">
        <v>285.41000000000003</v>
      </c>
      <c r="C127" s="2">
        <v>11.05</v>
      </c>
      <c r="D127" s="2">
        <v>22.87</v>
      </c>
      <c r="E127" s="2">
        <v>9.2899999999999991</v>
      </c>
      <c r="F127" s="2">
        <v>9.09</v>
      </c>
      <c r="G127" s="4">
        <v>121.1</v>
      </c>
      <c r="H127">
        <f t="shared" si="11"/>
        <v>1.0388554945054944</v>
      </c>
      <c r="I127">
        <f>[1]Consumption!G105</f>
        <v>21142.763357131389</v>
      </c>
      <c r="J127" s="3">
        <f t="shared" si="18"/>
        <v>1989</v>
      </c>
      <c r="K127" s="3">
        <f t="shared" si="12"/>
        <v>477.05656944673831</v>
      </c>
      <c r="L127" s="3">
        <f>O127+L128/(1+[1]Calculations!$E$3)</f>
        <v>446.58463563650156</v>
      </c>
      <c r="M127" s="3">
        <f>O127+M128/(H127+[1]Calculations!$E$3-[1]Calculations!$E$1+1)</f>
        <v>493.36824289041874</v>
      </c>
      <c r="N127" s="3">
        <f t="shared" si="21"/>
        <v>406.27969640984185</v>
      </c>
      <c r="O127" s="3">
        <f t="shared" si="13"/>
        <v>17.556489795918367</v>
      </c>
      <c r="P127" s="3">
        <f t="shared" si="14"/>
        <v>0.16906158905388063</v>
      </c>
      <c r="Q127" s="3">
        <f t="shared" si="15"/>
        <v>0.15620136634923026</v>
      </c>
      <c r="R127" s="3">
        <f t="shared" si="16"/>
        <v>36.336372998430143</v>
      </c>
      <c r="S127" s="3">
        <f t="shared" si="17"/>
        <v>12.012205387205389</v>
      </c>
      <c r="T127" s="3">
        <f t="shared" si="19"/>
        <v>31.341456509557297</v>
      </c>
      <c r="U127" s="3">
        <f t="shared" si="20"/>
        <v>15.109150406600342</v>
      </c>
    </row>
    <row r="128" spans="1:23" x14ac:dyDescent="0.25">
      <c r="A128" s="3">
        <v>1990</v>
      </c>
      <c r="B128" s="2">
        <v>339.97</v>
      </c>
      <c r="C128" s="2">
        <v>12.1</v>
      </c>
      <c r="D128" s="2">
        <v>21.34</v>
      </c>
      <c r="E128" s="2">
        <v>8.43</v>
      </c>
      <c r="F128" s="2">
        <v>8.2100000000000009</v>
      </c>
      <c r="G128" s="4">
        <v>127.4</v>
      </c>
      <c r="H128">
        <f t="shared" si="11"/>
        <v>1.0262988112927194</v>
      </c>
      <c r="I128">
        <f>[1]Consumption!G106</f>
        <v>21332.497075324984</v>
      </c>
      <c r="J128" s="3">
        <f t="shared" si="18"/>
        <v>1990</v>
      </c>
      <c r="K128" s="3">
        <f t="shared" si="12"/>
        <v>540.15202135007848</v>
      </c>
      <c r="L128" s="3">
        <f>O128+L129/(1+[1]Calculations!$E$3)</f>
        <v>458.13816386200153</v>
      </c>
      <c r="M128" s="3">
        <f>O128+M129/(H128+[1]Calculations!$E$3-[1]Calculations!$E$1+1)</f>
        <v>512.86821100297891</v>
      </c>
      <c r="N128" s="3">
        <f t="shared" si="21"/>
        <v>403.50439874725777</v>
      </c>
      <c r="O128" s="3">
        <f t="shared" si="13"/>
        <v>18.196386329866272</v>
      </c>
      <c r="P128" s="3">
        <f t="shared" si="14"/>
        <v>-6.0090128571348003E-2</v>
      </c>
      <c r="Q128" s="3">
        <f t="shared" si="15"/>
        <v>-6.1971289773889229E-2</v>
      </c>
      <c r="R128" s="3">
        <f t="shared" si="16"/>
        <v>32.091808618127786</v>
      </c>
      <c r="S128" s="3">
        <f t="shared" si="17"/>
        <v>14.865325754263226</v>
      </c>
      <c r="T128" s="3">
        <f t="shared" si="19"/>
        <v>31.102585509301111</v>
      </c>
      <c r="U128" s="3">
        <f t="shared" si="20"/>
        <v>17.234426268139899</v>
      </c>
    </row>
    <row r="129" spans="1:21" x14ac:dyDescent="0.25">
      <c r="A129" s="3">
        <v>1991</v>
      </c>
      <c r="B129" s="2">
        <v>325.5</v>
      </c>
      <c r="C129" s="2">
        <v>12.2</v>
      </c>
      <c r="D129" s="2">
        <v>15.91</v>
      </c>
      <c r="E129" s="2">
        <v>6.92</v>
      </c>
      <c r="F129" s="2">
        <v>8.09</v>
      </c>
      <c r="G129" s="4">
        <v>134.6</v>
      </c>
      <c r="H129">
        <f t="shared" si="11"/>
        <v>1.0421022447501809</v>
      </c>
      <c r="I129">
        <f>[1]Consumption!G107</f>
        <v>21086.691474471823</v>
      </c>
      <c r="J129" s="3">
        <f t="shared" si="18"/>
        <v>1991</v>
      </c>
      <c r="K129" s="3">
        <f t="shared" si="12"/>
        <v>489.49783060921249</v>
      </c>
      <c r="L129" s="3">
        <f>O129+L130/(1+[1]Calculations!$E$3)</f>
        <v>469.79229712274031</v>
      </c>
      <c r="M129" s="3">
        <f>O129+M130/(H129+[1]Calculations!$E$3-[1]Calculations!$E$1+1)</f>
        <v>526.98567701608431</v>
      </c>
      <c r="N129" s="3">
        <f t="shared" si="21"/>
        <v>367.02932840047532</v>
      </c>
      <c r="O129" s="3">
        <f t="shared" si="13"/>
        <v>17.881790007241129</v>
      </c>
      <c r="P129" s="3">
        <f t="shared" si="14"/>
        <v>0.28241379885676915</v>
      </c>
      <c r="Q129" s="3">
        <f t="shared" si="15"/>
        <v>0.24874408243682641</v>
      </c>
      <c r="R129" s="3">
        <f t="shared" si="16"/>
        <v>23.31961303403331</v>
      </c>
      <c r="S129" s="3">
        <f t="shared" si="17"/>
        <v>15.253045923149017</v>
      </c>
      <c r="T129" s="3">
        <f t="shared" si="19"/>
        <v>30.137505709841236</v>
      </c>
      <c r="U129" s="3">
        <f t="shared" si="20"/>
        <v>15.738171685528522</v>
      </c>
    </row>
    <row r="130" spans="1:21" x14ac:dyDescent="0.25">
      <c r="A130" s="3">
        <v>1992</v>
      </c>
      <c r="B130" s="2">
        <v>416.08</v>
      </c>
      <c r="C130" s="2">
        <v>12.38</v>
      </c>
      <c r="D130" s="2">
        <v>19.09</v>
      </c>
      <c r="E130" s="2">
        <v>3.91</v>
      </c>
      <c r="F130" s="2">
        <v>7.03</v>
      </c>
      <c r="G130" s="4">
        <v>138.1</v>
      </c>
      <c r="H130">
        <f t="shared" si="11"/>
        <v>1.0063093267882188</v>
      </c>
      <c r="I130">
        <f>[1]Consumption!G108</f>
        <v>21489.452177163748</v>
      </c>
      <c r="J130" s="3">
        <f t="shared" si="18"/>
        <v>1992</v>
      </c>
      <c r="K130" s="3">
        <f t="shared" si="12"/>
        <v>609.85698247646633</v>
      </c>
      <c r="L130" s="3">
        <f>O130+L131/(1+[1]Calculations!$E$3)</f>
        <v>482.57311779439999</v>
      </c>
      <c r="M130" s="3">
        <f>O130+M131/(H130+[1]Calculations!$E$3-[1]Calculations!$E$1+1)</f>
        <v>550.40608616934594</v>
      </c>
      <c r="N130" s="3">
        <f t="shared" si="21"/>
        <v>378.00259414428183</v>
      </c>
      <c r="O130" s="3">
        <f t="shared" si="13"/>
        <v>17.573001963534363</v>
      </c>
      <c r="P130" s="3">
        <f t="shared" si="14"/>
        <v>4.183056082374919E-2</v>
      </c>
      <c r="Q130" s="3">
        <f t="shared" si="15"/>
        <v>4.0979320534667969E-2</v>
      </c>
      <c r="R130" s="3">
        <f t="shared" si="16"/>
        <v>27.097625806451614</v>
      </c>
      <c r="S130" s="3">
        <f t="shared" si="17"/>
        <v>26.152105593966059</v>
      </c>
      <c r="T130" s="3">
        <f t="shared" si="19"/>
        <v>30.231176020547753</v>
      </c>
      <c r="U130" s="3">
        <f t="shared" si="20"/>
        <v>20.235814746849503</v>
      </c>
    </row>
    <row r="131" spans="1:21" x14ac:dyDescent="0.25">
      <c r="A131" s="3">
        <v>1993</v>
      </c>
      <c r="B131" s="2">
        <v>435.23</v>
      </c>
      <c r="C131" s="2">
        <v>12.58</v>
      </c>
      <c r="D131" s="2">
        <v>21.88</v>
      </c>
      <c r="E131" s="2">
        <v>3.44</v>
      </c>
      <c r="F131" s="2">
        <v>6.6</v>
      </c>
      <c r="G131" s="4">
        <v>142.6</v>
      </c>
      <c r="H131">
        <f t="shared" si="11"/>
        <v>1.0089291381668948</v>
      </c>
      <c r="I131">
        <f>[1]Consumption!G109</f>
        <v>21921.197069488859</v>
      </c>
      <c r="J131" s="3">
        <f t="shared" si="18"/>
        <v>1993</v>
      </c>
      <c r="K131" s="3">
        <f t="shared" si="12"/>
        <v>617.79464011220193</v>
      </c>
      <c r="L131" s="3">
        <f>O131+L132/(1+[1]Calculations!$E$3)</f>
        <v>496.55087044459168</v>
      </c>
      <c r="M131" s="3">
        <f>O131+M132/(H131+[1]Calculations!$E$3-[1]Calculations!$E$1+1)</f>
        <v>556.98871704851388</v>
      </c>
      <c r="N131" s="3">
        <f t="shared" si="21"/>
        <v>391.73521982722258</v>
      </c>
      <c r="O131" s="3">
        <f t="shared" si="13"/>
        <v>17.417190697674418</v>
      </c>
      <c r="P131" s="3">
        <f t="shared" si="14"/>
        <v>8.8191117277394149E-2</v>
      </c>
      <c r="Q131" s="3">
        <f t="shared" si="15"/>
        <v>8.4516792269779956E-2</v>
      </c>
      <c r="R131" s="3">
        <f t="shared" si="16"/>
        <v>30.293174281805747</v>
      </c>
      <c r="S131" s="3">
        <f t="shared" si="17"/>
        <v>22.798847564169719</v>
      </c>
      <c r="T131" s="3">
        <f t="shared" si="19"/>
        <v>30.473548914871607</v>
      </c>
      <c r="U131" s="3">
        <f t="shared" si="20"/>
        <v>20.435680030849433</v>
      </c>
    </row>
    <row r="132" spans="1:21" x14ac:dyDescent="0.25">
      <c r="A132" s="3">
        <v>1994</v>
      </c>
      <c r="B132" s="2">
        <v>472.99</v>
      </c>
      <c r="C132" s="2">
        <v>13.18</v>
      </c>
      <c r="D132" s="2">
        <v>30.6</v>
      </c>
      <c r="E132" s="2">
        <v>4.3499999999999996</v>
      </c>
      <c r="F132" s="2">
        <v>5.75</v>
      </c>
      <c r="G132" s="4">
        <v>146.19999999999999</v>
      </c>
      <c r="H132">
        <f t="shared" si="11"/>
        <v>1.0150345974717232</v>
      </c>
      <c r="I132">
        <f>[1]Consumption!G110</f>
        <v>22467.695514995652</v>
      </c>
      <c r="J132" s="3">
        <f t="shared" si="18"/>
        <v>1994</v>
      </c>
      <c r="K132" s="3">
        <f t="shared" si="12"/>
        <v>654.86144897400823</v>
      </c>
      <c r="L132" s="3">
        <f>O132+L133/(1+[1]Calculations!$E$3)</f>
        <v>511.64341177108111</v>
      </c>
      <c r="M132" s="3">
        <f>O132+M133/(H132+[1]Calculations!$E$3-[1]Calculations!$E$1+1)</f>
        <v>565.44621760266705</v>
      </c>
      <c r="N132" s="3">
        <f t="shared" si="21"/>
        <v>414.86731816349072</v>
      </c>
      <c r="O132" s="3">
        <f t="shared" si="13"/>
        <v>17.750118962075845</v>
      </c>
      <c r="P132" s="3">
        <f t="shared" si="14"/>
        <v>-1.6091216933280191E-2</v>
      </c>
      <c r="Q132" s="3">
        <f t="shared" si="15"/>
        <v>-1.6222086362254088E-2</v>
      </c>
      <c r="R132" s="3">
        <f t="shared" si="16"/>
        <v>41.210443113772456</v>
      </c>
      <c r="S132" s="3">
        <f t="shared" si="17"/>
        <v>21.617458866544791</v>
      </c>
      <c r="T132" s="3">
        <f t="shared" si="19"/>
        <v>31.40198446795501</v>
      </c>
      <c r="U132" s="3">
        <f t="shared" si="20"/>
        <v>21.48950392366098</v>
      </c>
    </row>
    <row r="133" spans="1:21" x14ac:dyDescent="0.25">
      <c r="A133" s="3">
        <v>1995</v>
      </c>
      <c r="B133" s="2">
        <v>465.25</v>
      </c>
      <c r="C133" s="2">
        <v>13.79</v>
      </c>
      <c r="D133" s="2">
        <v>33.96</v>
      </c>
      <c r="E133" s="2">
        <v>6.45</v>
      </c>
      <c r="F133" s="2">
        <v>7.78</v>
      </c>
      <c r="G133" s="4">
        <v>150.30000000000001</v>
      </c>
      <c r="H133">
        <f t="shared" si="11"/>
        <v>1.0362328367875648</v>
      </c>
      <c r="I133">
        <f>[1]Consumption!G111</f>
        <v>22802.976878179063</v>
      </c>
      <c r="J133" s="3">
        <f t="shared" si="18"/>
        <v>1995</v>
      </c>
      <c r="K133" s="3">
        <f t="shared" si="12"/>
        <v>626.57381237524942</v>
      </c>
      <c r="L133" s="3">
        <f>O133+L134/(1+[1]Calculations!$E$3)</f>
        <v>527.40448034696703</v>
      </c>
      <c r="M133" s="3">
        <f>O133+M134/(H133+[1]Calculations!$E$3-[1]Calculations!$E$1+1)</f>
        <v>577.3043330523202</v>
      </c>
      <c r="N133" s="3">
        <f t="shared" si="21"/>
        <v>422.44101694266084</v>
      </c>
      <c r="O133" s="3">
        <f t="shared" si="13"/>
        <v>18.078475647668395</v>
      </c>
      <c r="P133" s="3">
        <f t="shared" si="14"/>
        <v>0.31440786194953402</v>
      </c>
      <c r="Q133" s="3">
        <f t="shared" si="15"/>
        <v>0.27338626912103497</v>
      </c>
      <c r="R133" s="3">
        <f t="shared" si="16"/>
        <v>44.521032124352331</v>
      </c>
      <c r="S133" s="3">
        <f t="shared" si="17"/>
        <v>15.20424836601307</v>
      </c>
      <c r="T133" s="3">
        <f t="shared" si="19"/>
        <v>33.155823300828196</v>
      </c>
      <c r="U133" s="3">
        <f t="shared" si="20"/>
        <v>19.953318969845785</v>
      </c>
    </row>
    <row r="134" spans="1:21" x14ac:dyDescent="0.25">
      <c r="A134" s="3">
        <v>1996</v>
      </c>
      <c r="B134" s="2">
        <v>614.41999999999996</v>
      </c>
      <c r="C134" s="2">
        <v>14.9</v>
      </c>
      <c r="D134" s="2">
        <v>38.729999999999997</v>
      </c>
      <c r="E134" s="2">
        <v>5.68</v>
      </c>
      <c r="F134" s="2">
        <v>5.65</v>
      </c>
      <c r="G134" s="4">
        <v>154.4</v>
      </c>
      <c r="H134">
        <f t="shared" si="11"/>
        <v>1.0255808925204273</v>
      </c>
      <c r="I134">
        <f>[1]Consumption!G112</f>
        <v>23325.448437975039</v>
      </c>
      <c r="J134" s="3">
        <f t="shared" si="18"/>
        <v>1996</v>
      </c>
      <c r="K134" s="3">
        <f t="shared" si="12"/>
        <v>805.49506943005167</v>
      </c>
      <c r="L134" s="3">
        <f>O134+L135/(1+[1]Calculations!$E$3)</f>
        <v>543.8843182256162</v>
      </c>
      <c r="M134" s="3">
        <f>O134+M135/(H134+[1]Calculations!$E$3-[1]Calculations!$E$1+1)</f>
        <v>601.31198957060701</v>
      </c>
      <c r="N134" s="3">
        <f t="shared" si="21"/>
        <v>444.43021707101713</v>
      </c>
      <c r="O134" s="3">
        <f t="shared" si="13"/>
        <v>18.956620993086108</v>
      </c>
      <c r="P134" s="3">
        <f t="shared" si="14"/>
        <v>0.23375671692216055</v>
      </c>
      <c r="Q134" s="3">
        <f t="shared" si="15"/>
        <v>0.21006375606454206</v>
      </c>
      <c r="R134" s="3">
        <f t="shared" si="16"/>
        <v>49.274492017598988</v>
      </c>
      <c r="S134" s="3">
        <f t="shared" si="17"/>
        <v>18.092461719670197</v>
      </c>
      <c r="T134" s="3">
        <f t="shared" si="19"/>
        <v>35.447495811940612</v>
      </c>
      <c r="U134" s="3">
        <f t="shared" si="20"/>
        <v>24.294226149103988</v>
      </c>
    </row>
    <row r="135" spans="1:21" x14ac:dyDescent="0.25">
      <c r="A135" s="3">
        <v>1997</v>
      </c>
      <c r="B135" s="2">
        <v>766.22</v>
      </c>
      <c r="C135" s="2">
        <v>15.5</v>
      </c>
      <c r="D135" s="2">
        <v>39.72</v>
      </c>
      <c r="E135" s="2">
        <v>5.78</v>
      </c>
      <c r="F135" s="2">
        <v>6.58</v>
      </c>
      <c r="G135" s="4">
        <v>159.1</v>
      </c>
      <c r="H135">
        <f t="shared" si="11"/>
        <v>1.0414355198019802</v>
      </c>
      <c r="I135">
        <f>[1]Consumption!G113</f>
        <v>23898.914851369074</v>
      </c>
      <c r="J135" s="3">
        <f t="shared" si="18"/>
        <v>1997</v>
      </c>
      <c r="K135" s="3">
        <f t="shared" si="12"/>
        <v>974.82833136392219</v>
      </c>
      <c r="L135" s="3">
        <f>O135+L136/(1+[1]Calculations!$E$3)</f>
        <v>560.54460226434719</v>
      </c>
      <c r="M135" s="3">
        <f>O135+M136/(H135+[1]Calculations!$E$3-[1]Calculations!$E$1+1)</f>
        <v>619.97896095027613</v>
      </c>
      <c r="N135" s="3">
        <f t="shared" si="21"/>
        <v>470.81802477296969</v>
      </c>
      <c r="O135" s="3">
        <f t="shared" si="13"/>
        <v>19.41490099009901</v>
      </c>
      <c r="P135" s="3">
        <f t="shared" si="14"/>
        <v>0.25775462014761402</v>
      </c>
      <c r="Q135" s="3">
        <f t="shared" si="15"/>
        <v>0.22932808372590649</v>
      </c>
      <c r="R135" s="3">
        <f t="shared" si="16"/>
        <v>49.752249504950491</v>
      </c>
      <c r="S135" s="3">
        <f t="shared" si="17"/>
        <v>19.783630260779763</v>
      </c>
      <c r="T135" s="3">
        <f t="shared" si="19"/>
        <v>37.361113156558389</v>
      </c>
      <c r="U135" s="3">
        <f t="shared" si="20"/>
        <v>27.500626180638349</v>
      </c>
    </row>
    <row r="136" spans="1:21" x14ac:dyDescent="0.25">
      <c r="A136" s="3">
        <v>1998</v>
      </c>
      <c r="B136" s="2">
        <v>963.36</v>
      </c>
      <c r="C136" s="2">
        <v>16.2</v>
      </c>
      <c r="D136" s="2">
        <v>37.700000000000003</v>
      </c>
      <c r="E136" s="6">
        <v>5.68</v>
      </c>
      <c r="F136" s="6">
        <v>5.54</v>
      </c>
      <c r="G136" s="4">
        <v>161.6</v>
      </c>
      <c r="H136">
        <f t="shared" si="11"/>
        <v>1.0394332318928787</v>
      </c>
      <c r="I136">
        <f>[1]Consumption!G114</f>
        <v>24861.128211070634</v>
      </c>
      <c r="J136" s="3">
        <f t="shared" si="18"/>
        <v>1998</v>
      </c>
      <c r="K136" s="3">
        <f t="shared" si="12"/>
        <v>1206.6799366336634</v>
      </c>
      <c r="L136" s="3">
        <f>O136+L137/(1+[1]Calculations!$E$3)</f>
        <v>577.84592958872167</v>
      </c>
      <c r="M136" s="3">
        <f>O136+M137/(H136+[1]Calculations!$E$3-[1]Calculations!$E$1+1)</f>
        <v>648.88576054645182</v>
      </c>
      <c r="N136" s="3">
        <f t="shared" si="21"/>
        <v>531.93041124372814</v>
      </c>
      <c r="O136" s="3">
        <f t="shared" si="13"/>
        <v>19.95824223980523</v>
      </c>
      <c r="P136" s="3">
        <f t="shared" si="14"/>
        <v>0.29150296947092136</v>
      </c>
      <c r="Q136" s="3">
        <f t="shared" si="15"/>
        <v>0.25580663279302063</v>
      </c>
      <c r="R136" s="3">
        <f t="shared" si="16"/>
        <v>46.446032866707242</v>
      </c>
      <c r="S136" s="3">
        <f t="shared" si="17"/>
        <v>24.253776435045321</v>
      </c>
      <c r="T136" s="3">
        <f t="shared" si="19"/>
        <v>38.034284436623011</v>
      </c>
      <c r="U136" s="3">
        <f t="shared" si="20"/>
        <v>32.29775118255121</v>
      </c>
    </row>
    <row r="137" spans="1:21" x14ac:dyDescent="0.25">
      <c r="A137" s="3">
        <v>1999</v>
      </c>
      <c r="B137" s="2">
        <v>1248.77</v>
      </c>
      <c r="C137" s="2">
        <v>16.690000000000001</v>
      </c>
      <c r="D137" s="2">
        <v>48.17</v>
      </c>
      <c r="E137" s="6">
        <v>5.31</v>
      </c>
      <c r="F137" s="6">
        <v>4.72</v>
      </c>
      <c r="G137" s="4">
        <v>164.3</v>
      </c>
      <c r="H137">
        <f t="shared" si="11"/>
        <v>1.0250256516587677</v>
      </c>
      <c r="I137">
        <f>[1]Consumption!G115</f>
        <v>25922.571314010773</v>
      </c>
      <c r="J137" s="3">
        <f t="shared" si="18"/>
        <v>1999</v>
      </c>
      <c r="K137" s="3">
        <f t="shared" si="12"/>
        <v>1538.4724791235542</v>
      </c>
      <c r="L137" s="3">
        <f>O137+L138/(1+[1]Calculations!$E$3)</f>
        <v>595.74096292093168</v>
      </c>
      <c r="M137" s="3">
        <f>O137+M138/(H137+[1]Calculations!$E$3-[1]Calculations!$E$1+1)</f>
        <v>678.27206372513115</v>
      </c>
      <c r="N137" s="3">
        <f t="shared" si="21"/>
        <v>608.80015594190343</v>
      </c>
      <c r="O137" s="3">
        <f t="shared" si="13"/>
        <v>20.013762085308056</v>
      </c>
      <c r="P137" s="3">
        <f t="shared" si="14"/>
        <v>0.12417065786098443</v>
      </c>
      <c r="Q137" s="3">
        <f t="shared" si="15"/>
        <v>0.11704557078353914</v>
      </c>
      <c r="R137" s="3">
        <f t="shared" si="16"/>
        <v>57.762907109004736</v>
      </c>
      <c r="S137" s="3">
        <f t="shared" si="17"/>
        <v>33.123872679045085</v>
      </c>
      <c r="T137" s="3">
        <f t="shared" si="19"/>
        <v>40.17693784768047</v>
      </c>
      <c r="U137" s="3">
        <f t="shared" si="20"/>
        <v>40.449623330948413</v>
      </c>
    </row>
    <row r="138" spans="1:21" x14ac:dyDescent="0.25">
      <c r="A138" s="3">
        <v>2000</v>
      </c>
      <c r="B138" s="2">
        <v>1425.59</v>
      </c>
      <c r="C138" s="2">
        <v>16.27</v>
      </c>
      <c r="D138" s="2">
        <v>50</v>
      </c>
      <c r="E138" s="6">
        <v>6.61</v>
      </c>
      <c r="F138" s="6">
        <v>6.66</v>
      </c>
      <c r="G138" s="4">
        <v>168.8</v>
      </c>
      <c r="H138">
        <f t="shared" ref="H138:H146" si="22">(1+E138/100)*G138/G139</f>
        <v>1.027742318675043</v>
      </c>
      <c r="I138">
        <f>[1]Consumption!G116</f>
        <v>26939.623884169636</v>
      </c>
      <c r="J138" s="3">
        <f t="shared" si="18"/>
        <v>2000</v>
      </c>
      <c r="K138" s="3">
        <f t="shared" ref="K138:K146" si="23">B138*$G$145/G138</f>
        <v>1709.4918568720375</v>
      </c>
      <c r="L138" s="3">
        <f>O138+L139/(1+[1]Calculations!$E$3)</f>
        <v>614.7909064554716</v>
      </c>
      <c r="M138" s="3">
        <f>O138+M139/(H138+[1]Calculations!$E$3-[1]Calculations!$E$1+1)</f>
        <v>700.42017936557465</v>
      </c>
      <c r="N138" s="3">
        <f t="shared" si="21"/>
        <v>690.10102384741242</v>
      </c>
      <c r="O138" s="3">
        <f t="shared" ref="O138:O146" si="24">C138*$G$145/G139</f>
        <v>18.808157167332951</v>
      </c>
      <c r="P138" s="3">
        <f t="shared" ref="P138:P146" si="25">(K139-K138+O138)/K138</f>
        <v>-8.8988770964202463E-2</v>
      </c>
      <c r="Q138" s="3">
        <f t="shared" ref="Q138:Q146" si="26">LN(1+P138)</f>
        <v>-9.3200055743481391E-2</v>
      </c>
      <c r="R138" s="3">
        <f t="shared" ref="R138:R146" si="27">D138*$G$145/G139</f>
        <v>57.800114220445458</v>
      </c>
      <c r="S138" s="3">
        <f t="shared" ref="S138:S144" si="28">K138/R137</f>
        <v>29.594976126219635</v>
      </c>
      <c r="T138" s="3">
        <f t="shared" si="19"/>
        <v>42.747768407912233</v>
      </c>
      <c r="U138" s="3">
        <f t="shared" si="20"/>
        <v>42.549082843324044</v>
      </c>
    </row>
    <row r="139" spans="1:21" x14ac:dyDescent="0.25">
      <c r="A139" s="3">
        <v>2001</v>
      </c>
      <c r="B139" s="2">
        <v>1330.93</v>
      </c>
      <c r="C139" s="2">
        <v>15.74</v>
      </c>
      <c r="D139" s="2">
        <v>24.69</v>
      </c>
      <c r="E139" s="7">
        <v>4.63</v>
      </c>
      <c r="F139" s="7">
        <v>5.16</v>
      </c>
      <c r="G139" s="4">
        <v>175.1</v>
      </c>
      <c r="H139">
        <f t="shared" si="22"/>
        <v>1.0344840767927725</v>
      </c>
      <c r="I139">
        <f>[1]Consumption!G117</f>
        <v>27388.939129459435</v>
      </c>
      <c r="J139" s="3">
        <f>J138+1</f>
        <v>2001</v>
      </c>
      <c r="K139" s="3">
        <f t="shared" si="23"/>
        <v>1538.5581203883496</v>
      </c>
      <c r="L139" s="3">
        <f>O139+L140/(1+[1]Calculations!$E$3)</f>
        <v>636.42081550927344</v>
      </c>
      <c r="M139" s="3">
        <f>O139+M140/(H139+[1]Calculations!$E$3-[1]Calculations!$E$1+1)</f>
        <v>727.1214340043</v>
      </c>
      <c r="N139" s="3">
        <f t="shared" si="21"/>
        <v>718.49722265091953</v>
      </c>
      <c r="O139" s="3">
        <f t="shared" si="24"/>
        <v>17.989993450028233</v>
      </c>
      <c r="P139" s="3">
        <f t="shared" si="25"/>
        <v>-0.14128031276092837</v>
      </c>
      <c r="Q139" s="3">
        <f t="shared" si="26"/>
        <v>-0.15231273477127402</v>
      </c>
      <c r="R139" s="3">
        <f t="shared" si="27"/>
        <v>28.219373461321286</v>
      </c>
      <c r="S139" s="3">
        <f t="shared" si="28"/>
        <v>26.618600000000001</v>
      </c>
      <c r="T139" s="3">
        <f t="shared" si="19"/>
        <v>43.237744450641038</v>
      </c>
      <c r="U139" s="3">
        <f t="shared" si="20"/>
        <v>35.991542428763978</v>
      </c>
    </row>
    <row r="140" spans="1:21" x14ac:dyDescent="0.25">
      <c r="A140" s="3">
        <v>2002</v>
      </c>
      <c r="B140" s="2">
        <v>1140.21</v>
      </c>
      <c r="C140" s="8">
        <v>16.07</v>
      </c>
      <c r="D140" s="2">
        <v>27.59</v>
      </c>
      <c r="E140" s="7">
        <v>1.85</v>
      </c>
      <c r="F140" s="7">
        <v>5.04</v>
      </c>
      <c r="G140" s="4">
        <v>177.1</v>
      </c>
      <c r="H140">
        <f t="shared" si="22"/>
        <v>0.99271518987341767</v>
      </c>
      <c r="I140">
        <f>[1]Consumption!G118</f>
        <v>27848.501154293452</v>
      </c>
      <c r="J140" s="3">
        <f>J139+1</f>
        <v>2002</v>
      </c>
      <c r="K140" s="3">
        <f t="shared" si="23"/>
        <v>1303.2001544889893</v>
      </c>
      <c r="L140" s="3">
        <f>O140+L141/(1+[1]Calculations!$E$3)</f>
        <v>660.39201399893329</v>
      </c>
      <c r="M140" s="3">
        <f>O140+M141/(H140+[1]Calculations!$E$3-[1]Calculations!$E$1+1)</f>
        <v>761.25904297140187</v>
      </c>
      <c r="N140" s="3">
        <f t="shared" si="21"/>
        <v>749.95754669786049</v>
      </c>
      <c r="O140" s="3">
        <f t="shared" si="24"/>
        <v>17.90217457347276</v>
      </c>
      <c r="P140" s="3">
        <f t="shared" si="25"/>
        <v>-0.22047371020594805</v>
      </c>
      <c r="Q140" s="3">
        <f t="shared" si="26"/>
        <v>-0.24906886456932095</v>
      </c>
      <c r="R140" s="3">
        <f t="shared" si="27"/>
        <v>30.735594056136492</v>
      </c>
      <c r="S140" s="3">
        <f t="shared" si="28"/>
        <v>46.181044957472665</v>
      </c>
      <c r="T140" s="3">
        <f t="shared" si="19"/>
        <v>43.601541275609527</v>
      </c>
      <c r="U140" s="3">
        <f t="shared" si="20"/>
        <v>30.140336205018393</v>
      </c>
    </row>
    <row r="141" spans="1:21" x14ac:dyDescent="0.25">
      <c r="A141" s="3">
        <v>2003</v>
      </c>
      <c r="B141" s="2">
        <v>895.84</v>
      </c>
      <c r="C141" s="9">
        <v>17.39</v>
      </c>
      <c r="D141" s="2">
        <v>48.74</v>
      </c>
      <c r="E141" s="7">
        <v>1.18</v>
      </c>
      <c r="F141" s="7">
        <v>4.05</v>
      </c>
      <c r="G141" s="4">
        <v>181.7</v>
      </c>
      <c r="H141">
        <f t="shared" si="22"/>
        <v>0.99267850971922245</v>
      </c>
      <c r="I141">
        <f>[1]Consumption!G119</f>
        <v>28368.686990289927</v>
      </c>
      <c r="J141" s="3">
        <f>J140+1</f>
        <v>2003</v>
      </c>
      <c r="K141" s="3">
        <f t="shared" si="23"/>
        <v>997.97660671436438</v>
      </c>
      <c r="L141" s="3">
        <f>O141+L142/(1+[1]Calculations!$E$3)</f>
        <v>686.08346139543471</v>
      </c>
      <c r="M141" s="3">
        <f>O141+M142/(H141+[1]Calculations!$E$3-[1]Calculations!$E$1+1)</f>
        <v>766.95116167820584</v>
      </c>
      <c r="N141" s="3">
        <f t="shared" si="21"/>
        <v>789.67924514949868</v>
      </c>
      <c r="O141" s="3">
        <f t="shared" si="24"/>
        <v>19.00655637149028</v>
      </c>
      <c r="P141" s="3">
        <f t="shared" si="25"/>
        <v>0.20253493155982424</v>
      </c>
      <c r="Q141" s="3">
        <f t="shared" si="26"/>
        <v>0.18443177169006073</v>
      </c>
      <c r="R141" s="3">
        <f t="shared" si="27"/>
        <v>53.270819870410371</v>
      </c>
      <c r="S141" s="3">
        <f t="shared" si="28"/>
        <v>32.469735411380931</v>
      </c>
      <c r="T141" s="3">
        <f t="shared" si="19"/>
        <v>45.899305834469985</v>
      </c>
      <c r="U141" s="3">
        <f t="shared" si="20"/>
        <v>22.888562594749999</v>
      </c>
    </row>
    <row r="142" spans="1:21" x14ac:dyDescent="0.25">
      <c r="A142" s="3">
        <v>2004</v>
      </c>
      <c r="B142" s="10">
        <v>1080.6400000000001</v>
      </c>
      <c r="C142" s="9">
        <v>19.440000000000001</v>
      </c>
      <c r="D142" s="2">
        <v>58.55</v>
      </c>
      <c r="E142" s="7">
        <v>1.49</v>
      </c>
      <c r="F142" s="7">
        <v>4.1500000000000004</v>
      </c>
      <c r="G142" s="4">
        <v>185.2</v>
      </c>
      <c r="H142">
        <f t="shared" si="22"/>
        <v>0.98562915574200316</v>
      </c>
      <c r="I142">
        <f>[1]Consumption!G120</f>
        <v>29087.295635218237</v>
      </c>
      <c r="J142" s="3">
        <f>J141+1</f>
        <v>2004</v>
      </c>
      <c r="K142" s="3">
        <f t="shared" si="23"/>
        <v>1181.0951740820735</v>
      </c>
      <c r="L142" s="3">
        <f>O142+L143/(1+[1]Calculations!$E$3)</f>
        <v>712.3387856608723</v>
      </c>
      <c r="M142" s="3">
        <f>O142+M143/(H142+[1]Calculations!$E$3-[1]Calculations!$E$1+1)</f>
        <v>771.65707953579727</v>
      </c>
      <c r="N142" s="3">
        <f t="shared" si="21"/>
        <v>853.77821877994404</v>
      </c>
      <c r="O142" s="3">
        <f t="shared" si="24"/>
        <v>20.634331620346096</v>
      </c>
      <c r="P142" s="3">
        <f t="shared" si="25"/>
        <v>9.5186907049895936E-2</v>
      </c>
      <c r="Q142" s="3">
        <f t="shared" si="26"/>
        <v>9.0925040072117699E-2</v>
      </c>
      <c r="R142" s="3">
        <f t="shared" si="27"/>
        <v>62.147125327739907</v>
      </c>
      <c r="S142" s="3">
        <f t="shared" si="28"/>
        <v>22.171522363561756</v>
      </c>
      <c r="T142" s="3">
        <f t="shared" si="19"/>
        <v>47.992974055866732</v>
      </c>
      <c r="U142" s="3">
        <f t="shared" si="20"/>
        <v>25.732310164810404</v>
      </c>
    </row>
    <row r="143" spans="1:21" x14ac:dyDescent="0.25">
      <c r="A143" s="3">
        <v>2005</v>
      </c>
      <c r="B143" s="10">
        <v>1199.21</v>
      </c>
      <c r="C143" s="7">
        <v>22.22</v>
      </c>
      <c r="D143" s="4">
        <v>69.930000000000007</v>
      </c>
      <c r="E143" s="7">
        <v>3.41</v>
      </c>
      <c r="F143" s="7">
        <v>4.22</v>
      </c>
      <c r="G143" s="4">
        <v>190.7</v>
      </c>
      <c r="H143">
        <f t="shared" si="22"/>
        <v>0.99446732223903167</v>
      </c>
      <c r="I143">
        <f>[1]Consumption!G121</f>
        <v>29790.295774838196</v>
      </c>
      <c r="J143" s="3">
        <f>J142+1</f>
        <v>2005</v>
      </c>
      <c r="K143" s="3">
        <f t="shared" si="23"/>
        <v>1272.8856390141584</v>
      </c>
      <c r="L143" s="3">
        <f>O143+L144/(1+[1]Calculations!$E$3)</f>
        <v>738.63734018757384</v>
      </c>
      <c r="M143" s="3">
        <f>O143+M144/(H143+[1]Calculations!$E$3-[1]Calculations!$E$1+1)</f>
        <v>769.53858489490369</v>
      </c>
      <c r="N143" s="3">
        <f t="shared" si="21"/>
        <v>918.72326470495489</v>
      </c>
      <c r="O143" s="3">
        <f t="shared" si="24"/>
        <v>22.681207866868377</v>
      </c>
      <c r="P143" s="3">
        <f t="shared" si="25"/>
        <v>2.9901850454642113E-2</v>
      </c>
      <c r="Q143" s="3">
        <f t="shared" si="26"/>
        <v>2.9463506880349991E-2</v>
      </c>
      <c r="R143" s="3">
        <f t="shared" si="27"/>
        <v>71.381497125567321</v>
      </c>
      <c r="S143" s="3">
        <f>K143/R142</f>
        <v>20.481810418445772</v>
      </c>
      <c r="T143" s="3">
        <f>AVERAGE(R134:R143)</f>
        <v>50.679020555988231</v>
      </c>
      <c r="U143" s="3">
        <f>K143/T142</f>
        <v>26.522332988417062</v>
      </c>
    </row>
    <row r="144" spans="1:21" x14ac:dyDescent="0.25">
      <c r="A144" s="3">
        <v>2006</v>
      </c>
      <c r="B144" s="2">
        <v>1262.07</v>
      </c>
      <c r="C144" s="7">
        <v>24.88</v>
      </c>
      <c r="D144" s="4">
        <v>81.510000000000005</v>
      </c>
      <c r="E144" s="7">
        <v>5.32</v>
      </c>
      <c r="F144" s="11">
        <v>4.42</v>
      </c>
      <c r="G144" s="4">
        <v>198.3</v>
      </c>
      <c r="H144">
        <f t="shared" si="22"/>
        <v>1.0317838510789661</v>
      </c>
      <c r="I144">
        <f>[1]Consumption!G122</f>
        <v>30364.433438190215</v>
      </c>
      <c r="J144">
        <v>2006</v>
      </c>
      <c r="K144" s="3">
        <f t="shared" si="23"/>
        <v>1288.266067170953</v>
      </c>
      <c r="L144" s="3">
        <f>O144+L145/(1+[1]Calculations!$E$3)</f>
        <v>764.53452074686925</v>
      </c>
      <c r="M144" s="3">
        <f>O144+M145/(H144+[1]Calculations!$E$3-[1]Calculations!$E$1+1)</f>
        <v>771.87137012384801</v>
      </c>
      <c r="N144" s="3">
        <f t="shared" si="21"/>
        <v>968.94085757989967</v>
      </c>
      <c r="O144" s="3">
        <f t="shared" si="24"/>
        <v>24.88</v>
      </c>
      <c r="P144" s="3">
        <f t="shared" si="25"/>
        <v>0.11879062619813574</v>
      </c>
      <c r="Q144" s="3">
        <f t="shared" si="26"/>
        <v>0.11224830386771498</v>
      </c>
      <c r="R144" s="3">
        <f t="shared" si="27"/>
        <v>81.510000000000005</v>
      </c>
      <c r="S144" s="3">
        <f>K144/R143</f>
        <v>18.047619047619047</v>
      </c>
      <c r="T144" s="3">
        <f>AVERAGE(R135:R144)</f>
        <v>53.902571354228336</v>
      </c>
      <c r="U144" s="3">
        <f>K144/T143</f>
        <v>25.420105855197541</v>
      </c>
    </row>
    <row r="145" spans="1:21" x14ac:dyDescent="0.25">
      <c r="A145" s="3">
        <v>2007</v>
      </c>
      <c r="B145" s="2">
        <v>1416.42</v>
      </c>
      <c r="C145" s="7">
        <v>27.73</v>
      </c>
      <c r="D145" s="4">
        <v>66.180000000000007</v>
      </c>
      <c r="E145" s="12">
        <v>5.34</v>
      </c>
      <c r="F145" s="11">
        <v>4.76</v>
      </c>
      <c r="G145" s="13">
        <v>202.416</v>
      </c>
      <c r="H145">
        <f t="shared" si="22"/>
        <v>1.009683750355147</v>
      </c>
      <c r="I145">
        <f>[1]Consumption!G123</f>
        <v>30867.609872173445</v>
      </c>
      <c r="J145">
        <v>2007</v>
      </c>
      <c r="K145" s="3">
        <f t="shared" si="23"/>
        <v>1416.42</v>
      </c>
      <c r="L145" s="3">
        <f>O145+L146/(1+[1]Calculations!$E$3)</f>
        <v>789.84087014448073</v>
      </c>
      <c r="M145" s="3">
        <f>O145+M146/(H145+[1]Calculations!$E$3-[1]Calculations!$E$1+1)</f>
        <v>799.88497596693753</v>
      </c>
      <c r="N145" s="3">
        <f t="shared" si="21"/>
        <v>1009.9012514381842</v>
      </c>
      <c r="O145" s="3">
        <f t="shared" si="24"/>
        <v>26.579201060706506</v>
      </c>
      <c r="P145" s="3">
        <f t="shared" si="25"/>
        <v>1.9762048632700525E-2</v>
      </c>
      <c r="Q145" s="3">
        <f t="shared" si="26"/>
        <v>1.956931442663366E-2</v>
      </c>
      <c r="R145" s="3">
        <f t="shared" si="27"/>
        <v>63.433520598541527</v>
      </c>
      <c r="S145" s="3">
        <f>K145/R144</f>
        <v>17.377254324622747</v>
      </c>
      <c r="T145" s="3">
        <f>AVERAGE(R136:R145)</f>
        <v>55.270698463587436</v>
      </c>
      <c r="U145" s="3">
        <f>K145/T144</f>
        <v>26.277410602395879</v>
      </c>
    </row>
    <row r="146" spans="1:21" x14ac:dyDescent="0.25">
      <c r="A146" s="3">
        <v>2008</v>
      </c>
      <c r="B146" s="2">
        <v>1479.22</v>
      </c>
      <c r="C146" s="7">
        <v>28.39</v>
      </c>
      <c r="D146" s="4">
        <v>14.88</v>
      </c>
      <c r="E146" s="14">
        <f>(3.71+3.13)/2</f>
        <v>3.42</v>
      </c>
      <c r="F146" s="11">
        <v>3.74</v>
      </c>
      <c r="G146" s="1">
        <v>211.18</v>
      </c>
      <c r="H146">
        <f t="shared" si="22"/>
        <v>1.0343812297826591</v>
      </c>
      <c r="I146">
        <f>[1]Consumption!G124</f>
        <v>30509.081236926533</v>
      </c>
      <c r="J146">
        <v>2008</v>
      </c>
      <c r="K146" s="3">
        <f t="shared" si="23"/>
        <v>1417.8321598636232</v>
      </c>
      <c r="L146" s="3">
        <f>O146+L147/(1+[1]Calculations!$E$3)</f>
        <v>815.04978871530625</v>
      </c>
      <c r="M146" s="3">
        <f>O146+M147/(H146+[1]Calculations!$E$3-[1]Calculations!$E$1+1)</f>
        <v>810.97253818477634</v>
      </c>
      <c r="N146" s="3">
        <f t="shared" si="21"/>
        <v>937.21302047618826</v>
      </c>
      <c r="O146" s="3">
        <f t="shared" si="24"/>
        <v>27.216579474574107</v>
      </c>
      <c r="P146" s="3">
        <f t="shared" si="25"/>
        <v>-0.38744151939709309</v>
      </c>
      <c r="Q146" s="3">
        <f t="shared" si="26"/>
        <v>-0.49011086258568193</v>
      </c>
      <c r="R146" s="3">
        <f t="shared" si="27"/>
        <v>14.264977195549935</v>
      </c>
      <c r="S146" s="3">
        <f>K146/R145</f>
        <v>22.351465699607129</v>
      </c>
      <c r="T146" s="3">
        <f>AVERAGE(R137:R146)</f>
        <v>52.052592896471708</v>
      </c>
      <c r="U146" s="3">
        <f>K146/T145</f>
        <v>25.652510268125106</v>
      </c>
    </row>
    <row r="147" spans="1:21" x14ac:dyDescent="0.25">
      <c r="A147" s="3">
        <v>2009</v>
      </c>
      <c r="B147" s="2">
        <v>877.56</v>
      </c>
      <c r="E147" s="12">
        <v>1.53</v>
      </c>
      <c r="F147" s="11">
        <v>2.52</v>
      </c>
      <c r="G147" s="1">
        <v>211.143</v>
      </c>
      <c r="I147">
        <f>[1]Consumption!G125</f>
        <v>29933.85467579016</v>
      </c>
      <c r="J147">
        <v>2009</v>
      </c>
      <c r="K147" s="3">
        <f>$B147*$G$145/$G147</f>
        <v>841.28853412142473</v>
      </c>
      <c r="L147" s="3">
        <f>$B147*$G$145/$G147</f>
        <v>841.28853412142473</v>
      </c>
      <c r="M147" s="3">
        <f>$B147*$G$145/$G147</f>
        <v>841.28853412142473</v>
      </c>
      <c r="N147" s="3">
        <f>$B147*$G$145/$G147</f>
        <v>841.28853412142473</v>
      </c>
      <c r="O147" s="3"/>
      <c r="P147" s="3"/>
      <c r="Q147" s="3"/>
      <c r="R147" s="3"/>
      <c r="S147" s="3">
        <f>K147/R146</f>
        <v>58.975806451612897</v>
      </c>
      <c r="T147" s="3">
        <f>AVERAGE(R138:R147)</f>
        <v>51.418113539523588</v>
      </c>
      <c r="U147" s="3">
        <f>K147/T146</f>
        <v>16.162279097117754</v>
      </c>
    </row>
    <row r="148" spans="1:21" x14ac:dyDescent="0.25">
      <c r="B148" t="s">
        <v>59</v>
      </c>
      <c r="F148" s="11"/>
      <c r="G148" s="15"/>
    </row>
    <row r="149" spans="1:21" x14ac:dyDescent="0.25">
      <c r="B149" t="s">
        <v>60</v>
      </c>
      <c r="F149" s="11"/>
      <c r="G149" s="15"/>
    </row>
    <row r="150" spans="1:21" x14ac:dyDescent="0.25">
      <c r="B150" t="s">
        <v>61</v>
      </c>
      <c r="F150" s="11"/>
      <c r="G150" s="15"/>
    </row>
    <row r="151" spans="1:21" x14ac:dyDescent="0.25">
      <c r="B151" t="s">
        <v>62</v>
      </c>
      <c r="F151" s="11"/>
      <c r="G151" s="15"/>
    </row>
    <row r="152" spans="1:21" x14ac:dyDescent="0.25">
      <c r="B152" s="5" t="s">
        <v>63</v>
      </c>
      <c r="F152" s="11"/>
      <c r="G152" s="15"/>
    </row>
    <row r="153" spans="1:21" x14ac:dyDescent="0.25">
      <c r="A153" s="3"/>
      <c r="B153" s="3"/>
      <c r="C153" s="3"/>
      <c r="D153" s="3"/>
      <c r="E153" s="16"/>
      <c r="F153" s="11"/>
      <c r="G153" s="15"/>
    </row>
    <row r="154" spans="1:21" x14ac:dyDescent="0.25">
      <c r="A154" s="3"/>
      <c r="B154" s="3"/>
      <c r="C154" s="3"/>
      <c r="D154" s="3"/>
    </row>
    <row r="155" spans="1:21" x14ac:dyDescent="0.25">
      <c r="A155" s="3"/>
      <c r="B155" s="3"/>
      <c r="C155" s="3"/>
      <c r="D155" s="3"/>
    </row>
    <row r="156" spans="1:21" x14ac:dyDescent="0.25">
      <c r="A156" s="3"/>
      <c r="B156" s="3"/>
      <c r="C156" s="3"/>
      <c r="D156" s="3"/>
      <c r="L156" s="3"/>
      <c r="M156" s="3"/>
      <c r="N156" s="3"/>
    </row>
    <row r="157" spans="1:21" x14ac:dyDescent="0.25">
      <c r="A157" s="3"/>
      <c r="B157" s="3"/>
      <c r="C157" s="3"/>
      <c r="D157" s="3"/>
    </row>
    <row r="158" spans="1:21" x14ac:dyDescent="0.25">
      <c r="A158" s="3"/>
      <c r="B158" s="3"/>
      <c r="C158" s="3"/>
      <c r="D158" s="3"/>
    </row>
    <row r="159" spans="1:21" x14ac:dyDescent="0.25">
      <c r="A159" s="3"/>
      <c r="B159" s="3"/>
      <c r="C159" s="3"/>
      <c r="D159" s="3"/>
    </row>
    <row r="160" spans="1:21" x14ac:dyDescent="0.25">
      <c r="A160" s="3"/>
      <c r="B160" s="3"/>
      <c r="C160" s="3"/>
      <c r="D160" s="3"/>
    </row>
    <row r="161" spans="1:14" x14ac:dyDescent="0.25">
      <c r="A161" s="3"/>
      <c r="B161" s="3"/>
      <c r="C161" s="3"/>
      <c r="D161" s="3"/>
    </row>
    <row r="162" spans="1:14" x14ac:dyDescent="0.25">
      <c r="A162" s="3"/>
      <c r="B162" s="3"/>
      <c r="C162" s="3"/>
      <c r="D162" s="3"/>
    </row>
    <row r="163" spans="1:14" x14ac:dyDescent="0.25">
      <c r="A163" s="3"/>
      <c r="B163" s="3"/>
      <c r="C163" s="3"/>
      <c r="D163" s="3"/>
    </row>
    <row r="164" spans="1:14" x14ac:dyDescent="0.25">
      <c r="A164" s="3"/>
      <c r="B164" s="3"/>
      <c r="C164" s="3"/>
      <c r="D164" s="3"/>
    </row>
    <row r="165" spans="1:14" x14ac:dyDescent="0.25">
      <c r="A165" s="3"/>
      <c r="B165" s="3"/>
      <c r="C165" s="3"/>
      <c r="D165" s="3"/>
    </row>
    <row r="166" spans="1:14" x14ac:dyDescent="0.25">
      <c r="A166" s="3"/>
      <c r="B166" s="3"/>
      <c r="C166" s="3"/>
      <c r="D166" s="3"/>
    </row>
    <row r="167" spans="1:14" x14ac:dyDescent="0.25">
      <c r="A167" s="3"/>
      <c r="B167" s="3"/>
      <c r="C167" s="3"/>
      <c r="D167" s="3"/>
    </row>
    <row r="168" spans="1:14" x14ac:dyDescent="0.25">
      <c r="A168" s="3"/>
      <c r="B168" s="3"/>
      <c r="C168" s="3"/>
      <c r="D168" s="3"/>
    </row>
    <row r="169" spans="1:14" x14ac:dyDescent="0.25">
      <c r="A169" s="3"/>
      <c r="B169" s="3"/>
      <c r="C169" s="3"/>
      <c r="D169" s="3"/>
    </row>
    <row r="170" spans="1:14" x14ac:dyDescent="0.25">
      <c r="A170" s="3"/>
      <c r="B170" s="3"/>
      <c r="C170" s="3"/>
      <c r="D170" s="3"/>
    </row>
    <row r="171" spans="1:1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3"/>
      <c r="B268" s="3"/>
      <c r="C268" s="3"/>
      <c r="D268" s="3"/>
    </row>
    <row r="269" spans="1:14" x14ac:dyDescent="0.25">
      <c r="A269" s="3"/>
      <c r="B269" s="3"/>
      <c r="C269" s="3"/>
      <c r="D269" s="3"/>
    </row>
    <row r="270" spans="1:14" x14ac:dyDescent="0.25">
      <c r="A270" s="3"/>
      <c r="B270" s="3"/>
    </row>
    <row r="271" spans="1:14" x14ac:dyDescent="0.25">
      <c r="A271" s="3"/>
      <c r="B271" s="3"/>
    </row>
    <row r="272" spans="1:14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B288" s="5"/>
    </row>
    <row r="289" spans="1:19" x14ac:dyDescent="0.25">
      <c r="A289" s="3"/>
    </row>
    <row r="290" spans="1:19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2" spans="1:19" x14ac:dyDescent="0.25">
      <c r="A292" s="5"/>
    </row>
    <row r="295" spans="1:19" x14ac:dyDescent="0.25">
      <c r="A295" s="3"/>
    </row>
    <row r="296" spans="1:19" x14ac:dyDescent="0.25">
      <c r="A296" s="3"/>
    </row>
    <row r="297" spans="1:19" x14ac:dyDescent="0.25">
      <c r="A297" s="3"/>
    </row>
    <row r="298" spans="1:19" x14ac:dyDescent="0.25">
      <c r="A298" s="3"/>
    </row>
    <row r="299" spans="1:19" x14ac:dyDescent="0.25">
      <c r="A299" s="5"/>
    </row>
    <row r="303" spans="1:19" x14ac:dyDescent="0.25">
      <c r="A303" s="3"/>
      <c r="B303" s="3"/>
    </row>
    <row r="304" spans="1:19" x14ac:dyDescent="0.25">
      <c r="A304" s="3"/>
    </row>
    <row r="305" spans="1:3" x14ac:dyDescent="0.25">
      <c r="A305" s="3"/>
    </row>
    <row r="306" spans="1:3" x14ac:dyDescent="0.25">
      <c r="A306" s="3"/>
    </row>
    <row r="309" spans="1:3" x14ac:dyDescent="0.25">
      <c r="A309" s="3"/>
      <c r="B309" s="5"/>
    </row>
    <row r="310" spans="1:3" x14ac:dyDescent="0.25">
      <c r="A310" s="5"/>
    </row>
    <row r="311" spans="1:3" x14ac:dyDescent="0.25">
      <c r="A311" s="5"/>
    </row>
    <row r="312" spans="1:3" x14ac:dyDescent="0.25">
      <c r="A312" s="3"/>
      <c r="B312" s="3"/>
      <c r="C312" s="3"/>
    </row>
    <row r="314" spans="1:3" x14ac:dyDescent="0.25">
      <c r="A314" s="3"/>
    </row>
    <row r="315" spans="1:3" x14ac:dyDescent="0.25">
      <c r="A315" s="3"/>
      <c r="B315" s="3"/>
    </row>
    <row r="318" spans="1:3" x14ac:dyDescent="0.25">
      <c r="A318" s="3"/>
    </row>
    <row r="319" spans="1:3" x14ac:dyDescent="0.25">
      <c r="A319" s="3"/>
    </row>
    <row r="320" spans="1:3" x14ac:dyDescent="0.25">
      <c r="A320" s="3"/>
      <c r="B320" s="3"/>
    </row>
    <row r="321" spans="1:2" x14ac:dyDescent="0.25">
      <c r="A321" s="3"/>
      <c r="B321" s="3"/>
    </row>
    <row r="323" spans="1:2" x14ac:dyDescent="0.25">
      <c r="A323" s="3"/>
    </row>
    <row r="328" spans="1:2" x14ac:dyDescent="0.25">
      <c r="A328" s="3"/>
    </row>
    <row r="332" spans="1:2" x14ac:dyDescent="0.25">
      <c r="A332" s="5"/>
    </row>
    <row r="337" spans="1:14" x14ac:dyDescent="0.25">
      <c r="A337" s="3"/>
      <c r="B337" s="3"/>
    </row>
    <row r="339" spans="1:14" x14ac:dyDescent="0.25">
      <c r="A339" s="3"/>
    </row>
    <row r="341" spans="1:1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3"/>
      <c r="B342" s="3"/>
    </row>
    <row r="343" spans="1:14" x14ac:dyDescent="0.25">
      <c r="A343" s="3"/>
      <c r="B343" s="3"/>
    </row>
    <row r="347" spans="1:14" x14ac:dyDescent="0.25">
      <c r="A347" s="3"/>
      <c r="B347" s="3"/>
    </row>
    <row r="351" spans="1:14" x14ac:dyDescent="0.25">
      <c r="A351" s="3"/>
    </row>
    <row r="354" spans="1:10" x14ac:dyDescent="0.25">
      <c r="A354" s="3"/>
    </row>
    <row r="355" spans="1:10" x14ac:dyDescent="0.25">
      <c r="A355" s="3"/>
    </row>
    <row r="356" spans="1:10" x14ac:dyDescent="0.25">
      <c r="A356" s="3"/>
      <c r="B356" s="3"/>
      <c r="C356" s="3"/>
      <c r="D356" s="3"/>
      <c r="E356" s="5"/>
      <c r="F356" s="5"/>
      <c r="G356" s="5"/>
      <c r="H356" s="5"/>
      <c r="I356" s="5"/>
      <c r="J356" s="5"/>
    </row>
    <row r="357" spans="1:10" x14ac:dyDescent="0.25">
      <c r="A357" s="3"/>
      <c r="B357" s="3"/>
    </row>
    <row r="358" spans="1:10" x14ac:dyDescent="0.25">
      <c r="A358" s="3"/>
      <c r="B358" s="3"/>
      <c r="C358" s="3"/>
    </row>
    <row r="359" spans="1:10" x14ac:dyDescent="0.25">
      <c r="A359" s="3"/>
      <c r="B359" s="3"/>
    </row>
    <row r="360" spans="1:10" x14ac:dyDescent="0.25">
      <c r="A360" s="3"/>
    </row>
    <row r="361" spans="1:10" x14ac:dyDescent="0.25">
      <c r="A361" s="3"/>
    </row>
    <row r="362" spans="1:10" x14ac:dyDescent="0.25">
      <c r="A362" s="3"/>
      <c r="B362" s="3"/>
    </row>
    <row r="363" spans="1:10" x14ac:dyDescent="0.25">
      <c r="A363" s="3"/>
      <c r="B363" s="3"/>
      <c r="C363" s="3"/>
    </row>
    <row r="365" spans="1:10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9" spans="1:4" x14ac:dyDescent="0.25">
      <c r="A369" s="3"/>
      <c r="B369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</row>
    <row r="373" spans="1:4" x14ac:dyDescent="0.25">
      <c r="A373" s="3"/>
      <c r="B373" s="3"/>
    </row>
    <row r="374" spans="1:4" x14ac:dyDescent="0.25">
      <c r="A374" s="3"/>
      <c r="B374" s="3"/>
    </row>
    <row r="375" spans="1:4" x14ac:dyDescent="0.25">
      <c r="A375" s="3"/>
      <c r="B375" s="3"/>
    </row>
    <row r="376" spans="1:4" x14ac:dyDescent="0.25">
      <c r="A376" s="3"/>
    </row>
    <row r="377" spans="1:4" x14ac:dyDescent="0.25">
      <c r="A377" s="3"/>
      <c r="B377" s="3"/>
    </row>
    <row r="378" spans="1:4" x14ac:dyDescent="0.25">
      <c r="A378" s="3"/>
      <c r="B378" s="3"/>
      <c r="C378" s="3"/>
    </row>
    <row r="379" spans="1:4" x14ac:dyDescent="0.25">
      <c r="A379" s="3"/>
      <c r="B379" s="3"/>
    </row>
    <row r="380" spans="1:4" x14ac:dyDescent="0.25">
      <c r="A380" s="3"/>
    </row>
    <row r="381" spans="1:4" x14ac:dyDescent="0.25">
      <c r="A381" s="3"/>
      <c r="B381" s="3"/>
      <c r="C381" s="3"/>
    </row>
    <row r="382" spans="1:4" x14ac:dyDescent="0.25">
      <c r="A382" s="3"/>
      <c r="B382" s="3"/>
    </row>
    <row r="383" spans="1:4" x14ac:dyDescent="0.25">
      <c r="A383" s="3"/>
      <c r="B383" s="3"/>
    </row>
    <row r="384" spans="1:4" x14ac:dyDescent="0.25">
      <c r="A384" s="3"/>
      <c r="B384" s="3"/>
    </row>
    <row r="385" spans="1:4" x14ac:dyDescent="0.25">
      <c r="A385" s="3"/>
      <c r="B385" s="3"/>
    </row>
    <row r="386" spans="1:4" x14ac:dyDescent="0.25">
      <c r="A386" s="3"/>
      <c r="B386" s="3"/>
      <c r="C386" s="3"/>
    </row>
    <row r="387" spans="1:4" x14ac:dyDescent="0.25">
      <c r="A387" s="3"/>
    </row>
    <row r="388" spans="1:4" x14ac:dyDescent="0.25">
      <c r="A388" s="3"/>
      <c r="B388" s="3"/>
    </row>
    <row r="389" spans="1:4" x14ac:dyDescent="0.25">
      <c r="A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</row>
    <row r="392" spans="1:4" x14ac:dyDescent="0.25">
      <c r="A392" s="3"/>
      <c r="B392" s="3"/>
      <c r="C392" s="3"/>
    </row>
    <row r="393" spans="1:4" x14ac:dyDescent="0.25">
      <c r="A393" s="3"/>
      <c r="B393" s="3"/>
    </row>
    <row r="397" spans="1:4" x14ac:dyDescent="0.25">
      <c r="A397" s="3"/>
      <c r="B397" s="5"/>
    </row>
    <row r="398" spans="1:4" x14ac:dyDescent="0.25">
      <c r="A398" s="5"/>
    </row>
    <row r="399" spans="1:4" x14ac:dyDescent="0.25">
      <c r="A399" s="3"/>
    </row>
    <row r="401" spans="1:2" x14ac:dyDescent="0.25">
      <c r="A401" s="3"/>
      <c r="B401" s="3"/>
    </row>
    <row r="404" spans="1:2" x14ac:dyDescent="0.25">
      <c r="A404" s="3"/>
      <c r="B404" s="5"/>
    </row>
    <row r="405" spans="1:2" x14ac:dyDescent="0.25">
      <c r="A405" s="3"/>
    </row>
    <row r="407" spans="1:2" x14ac:dyDescent="0.25">
      <c r="A407" s="3"/>
    </row>
    <row r="409" spans="1:2" x14ac:dyDescent="0.25">
      <c r="A409" s="3"/>
    </row>
    <row r="411" spans="1:2" x14ac:dyDescent="0.25">
      <c r="A411" s="3"/>
      <c r="B411" s="5"/>
    </row>
    <row r="412" spans="1:2" x14ac:dyDescent="0.25">
      <c r="A412" s="5"/>
    </row>
    <row r="414" spans="1:2" x14ac:dyDescent="0.25">
      <c r="A414" s="3"/>
    </row>
    <row r="417" spans="1:2" x14ac:dyDescent="0.25">
      <c r="A417" s="3"/>
      <c r="B417" s="5"/>
    </row>
    <row r="418" spans="1:2" x14ac:dyDescent="0.25">
      <c r="A418" s="5"/>
    </row>
    <row r="422" spans="1:2" x14ac:dyDescent="0.25">
      <c r="A4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RBC</vt:lpstr>
      <vt:lpstr>Welfare</vt:lpstr>
      <vt:lpstr>Mehra_Prescott</vt:lpstr>
      <vt:lpstr>S&amp;PData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2011-08-16T22:48:41Z</dcterms:modified>
</cp:coreProperties>
</file>