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OWNLOAD_\"/>
    </mc:Choice>
  </mc:AlternateContent>
  <xr:revisionPtr revIDLastSave="0" documentId="13_ncr:1_{C39446D4-C62C-49A0-8E3B-CE993107FA16}" xr6:coauthVersionLast="47" xr6:coauthVersionMax="47" xr10:uidLastSave="{00000000-0000-0000-0000-000000000000}"/>
  <bookViews>
    <workbookView xWindow="1860" yWindow="1695" windowWidth="26940" windowHeight="14505" firstSheet="2" activeTab="2" xr2:uid="{39EE2142-ACC7-4C94-A977-6F130F1B6051}"/>
  </bookViews>
  <sheets>
    <sheet name="kg" sheetId="19" state="hidden" r:id="rId1"/>
    <sheet name="Hoja2" sheetId="20" state="hidden" r:id="rId2"/>
    <sheet name="Presupuesto nacional powerBI" sheetId="3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54" i="38" l="1"/>
  <c r="BH54" i="38"/>
  <c r="BI54" i="38" s="1"/>
  <c r="BD54" i="38"/>
  <c r="BC54" i="38"/>
  <c r="BE54" i="38" s="1"/>
  <c r="AX54" i="38"/>
  <c r="AU54" i="38"/>
  <c r="AT54" i="38"/>
  <c r="AS54" i="38"/>
  <c r="AN54" i="38"/>
  <c r="AO54" i="38" s="1"/>
  <c r="AJ54" i="38"/>
  <c r="AI54" i="38"/>
  <c r="AK54" i="38" s="1"/>
  <c r="AD54" i="38"/>
  <c r="AA54" i="38"/>
  <c r="Z54" i="38"/>
  <c r="Y54" i="38"/>
  <c r="T54" i="38"/>
  <c r="O54" i="38"/>
  <c r="Q54" i="38" s="1"/>
  <c r="J54" i="38"/>
  <c r="G54" i="38"/>
  <c r="E54" i="38"/>
  <c r="F54" i="38" s="1"/>
  <c r="BR53" i="38"/>
  <c r="BJ53" i="38"/>
  <c r="BH53" i="38"/>
  <c r="BI53" i="38" s="1"/>
  <c r="BE53" i="38"/>
  <c r="BD53" i="38"/>
  <c r="BC53" i="38"/>
  <c r="AX53" i="38"/>
  <c r="AZ53" i="38" s="1"/>
  <c r="AS53" i="38"/>
  <c r="AN53" i="38"/>
  <c r="AP53" i="38" s="1"/>
  <c r="AK53" i="38"/>
  <c r="AI53" i="38"/>
  <c r="AJ53" i="38" s="1"/>
  <c r="AD53" i="38"/>
  <c r="Y53" i="38"/>
  <c r="T53" i="38"/>
  <c r="O53" i="38"/>
  <c r="Q53" i="38" s="1"/>
  <c r="K53" i="38"/>
  <c r="J53" i="38"/>
  <c r="L53" i="38" s="1"/>
  <c r="E53" i="38"/>
  <c r="BR52" i="38"/>
  <c r="BH52" i="38"/>
  <c r="BC52" i="38"/>
  <c r="BE52" i="38" s="1"/>
  <c r="AZ52" i="38"/>
  <c r="AX52" i="38"/>
  <c r="AY52" i="38" s="1"/>
  <c r="AS52" i="38"/>
  <c r="AN52" i="38"/>
  <c r="AI52" i="38"/>
  <c r="AD52" i="38"/>
  <c r="AF52" i="38" s="1"/>
  <c r="Z52" i="38"/>
  <c r="Y52" i="38"/>
  <c r="AA52" i="38" s="1"/>
  <c r="T52" i="38"/>
  <c r="Q52" i="38"/>
  <c r="P52" i="38"/>
  <c r="O52" i="38"/>
  <c r="J52" i="38"/>
  <c r="E52" i="38"/>
  <c r="F52" i="38" s="1"/>
  <c r="BR51" i="38"/>
  <c r="BH51" i="38"/>
  <c r="BC51" i="38"/>
  <c r="BE51" i="38" s="1"/>
  <c r="AZ51" i="38"/>
  <c r="AX51" i="38"/>
  <c r="AY51" i="38" s="1"/>
  <c r="AS51" i="38"/>
  <c r="AN51" i="38"/>
  <c r="AI51" i="38"/>
  <c r="AD51" i="38"/>
  <c r="AF51" i="38" s="1"/>
  <c r="Z51" i="38"/>
  <c r="Y51" i="38"/>
  <c r="AA51" i="38" s="1"/>
  <c r="T51" i="38"/>
  <c r="Q51" i="38"/>
  <c r="P51" i="38"/>
  <c r="O51" i="38"/>
  <c r="J51" i="38"/>
  <c r="E51" i="38"/>
  <c r="F51" i="38" s="1"/>
  <c r="BR50" i="38"/>
  <c r="BI50" i="38"/>
  <c r="BH50" i="38"/>
  <c r="BJ50" i="38" s="1"/>
  <c r="BC50" i="38"/>
  <c r="AZ50" i="38"/>
  <c r="AY50" i="38"/>
  <c r="AX50" i="38"/>
  <c r="AS50" i="38"/>
  <c r="AN50" i="38"/>
  <c r="AP50" i="38" s="1"/>
  <c r="AI50" i="38"/>
  <c r="AF50" i="38"/>
  <c r="AD50" i="38"/>
  <c r="AE50" i="38" s="1"/>
  <c r="AA50" i="38"/>
  <c r="Z50" i="38"/>
  <c r="Y50" i="38"/>
  <c r="T50" i="38"/>
  <c r="V50" i="38" s="1"/>
  <c r="O50" i="38"/>
  <c r="J50" i="38"/>
  <c r="L50" i="38" s="1"/>
  <c r="G50" i="38"/>
  <c r="E50" i="38"/>
  <c r="F50" i="38" s="1"/>
  <c r="BR49" i="38"/>
  <c r="BJ49" i="38"/>
  <c r="BH49" i="38"/>
  <c r="BI49" i="38" s="1"/>
  <c r="BC49" i="38"/>
  <c r="AX49" i="38"/>
  <c r="AS49" i="38"/>
  <c r="AN49" i="38"/>
  <c r="AP49" i="38" s="1"/>
  <c r="AJ49" i="38"/>
  <c r="AI49" i="38"/>
  <c r="AK49" i="38" s="1"/>
  <c r="AD49" i="38"/>
  <c r="AA49" i="38"/>
  <c r="Z49" i="38"/>
  <c r="Y49" i="38"/>
  <c r="T49" i="38"/>
  <c r="O49" i="38"/>
  <c r="Q49" i="38" s="1"/>
  <c r="J49" i="38"/>
  <c r="G49" i="38"/>
  <c r="E49" i="38"/>
  <c r="BR48" i="38"/>
  <c r="BJ48" i="38"/>
  <c r="BH48" i="38"/>
  <c r="BI48" i="38" s="1"/>
  <c r="BE48" i="38"/>
  <c r="BD48" i="38"/>
  <c r="BC48" i="38"/>
  <c r="AX48" i="38"/>
  <c r="AZ48" i="38" s="1"/>
  <c r="AS48" i="38"/>
  <c r="AN48" i="38"/>
  <c r="AP48" i="38" s="1"/>
  <c r="AK48" i="38"/>
  <c r="AI48" i="38"/>
  <c r="AJ48" i="38" s="1"/>
  <c r="AD48" i="38"/>
  <c r="Y48" i="38"/>
  <c r="T48" i="38"/>
  <c r="O48" i="38"/>
  <c r="Q48" i="38" s="1"/>
  <c r="K48" i="38"/>
  <c r="J48" i="38"/>
  <c r="L48" i="38" s="1"/>
  <c r="E48" i="38"/>
  <c r="BR47" i="38"/>
  <c r="BH47" i="38"/>
  <c r="BC47" i="38"/>
  <c r="BE47" i="38" s="1"/>
  <c r="AZ47" i="38"/>
  <c r="AY47" i="38"/>
  <c r="AX47" i="38"/>
  <c r="AS47" i="38"/>
  <c r="AN47" i="38"/>
  <c r="AI47" i="38"/>
  <c r="AD47" i="38"/>
  <c r="AF47" i="38" s="1"/>
  <c r="Z47" i="38"/>
  <c r="Y47" i="38"/>
  <c r="AA47" i="38" s="1"/>
  <c r="T47" i="38"/>
  <c r="Q47" i="38"/>
  <c r="P47" i="38"/>
  <c r="O47" i="38"/>
  <c r="J47" i="38"/>
  <c r="K47" i="38" s="1"/>
  <c r="F47" i="38"/>
  <c r="E47" i="38"/>
  <c r="BR46" i="38"/>
  <c r="BH46" i="38"/>
  <c r="BC46" i="38"/>
  <c r="AX46" i="38"/>
  <c r="AS46" i="38"/>
  <c r="AT46" i="38" s="1"/>
  <c r="AN46" i="38"/>
  <c r="AI46" i="38"/>
  <c r="AD46" i="38"/>
  <c r="Y46" i="38"/>
  <c r="AA46" i="38" s="1"/>
  <c r="U46" i="38"/>
  <c r="T46" i="38"/>
  <c r="V46" i="38" s="1"/>
  <c r="O46" i="38"/>
  <c r="L46" i="38"/>
  <c r="K46" i="38"/>
  <c r="J46" i="38"/>
  <c r="E46" i="38"/>
  <c r="BR45" i="38"/>
  <c r="BH45" i="38"/>
  <c r="BC45" i="38"/>
  <c r="BE45" i="38" s="1"/>
  <c r="AX45" i="38"/>
  <c r="AU45" i="38"/>
  <c r="AS45" i="38"/>
  <c r="AT45" i="38" s="1"/>
  <c r="AP45" i="38"/>
  <c r="AO45" i="38"/>
  <c r="AN45" i="38"/>
  <c r="AI45" i="38"/>
  <c r="AK45" i="38" s="1"/>
  <c r="AD45" i="38"/>
  <c r="Y45" i="38"/>
  <c r="AA45" i="38" s="1"/>
  <c r="V45" i="38"/>
  <c r="T45" i="38"/>
  <c r="U45" i="38" s="1"/>
  <c r="O45" i="38"/>
  <c r="J45" i="38"/>
  <c r="E45" i="38"/>
  <c r="BR44" i="38"/>
  <c r="BH44" i="38"/>
  <c r="BC44" i="38"/>
  <c r="BE44" i="38" s="1"/>
  <c r="AX44" i="38"/>
  <c r="AS44" i="38"/>
  <c r="AN44" i="38"/>
  <c r="AI44" i="38"/>
  <c r="AK44" i="38" s="1"/>
  <c r="AE44" i="38"/>
  <c r="AD44" i="38"/>
  <c r="AF44" i="38" s="1"/>
  <c r="Y44" i="38"/>
  <c r="V44" i="38"/>
  <c r="U44" i="38"/>
  <c r="T44" i="38"/>
  <c r="O44" i="38"/>
  <c r="P44" i="38" s="1"/>
  <c r="K44" i="38"/>
  <c r="J44" i="38"/>
  <c r="L44" i="38" s="1"/>
  <c r="E44" i="38"/>
  <c r="BR43" i="38"/>
  <c r="BH43" i="38"/>
  <c r="BC43" i="38"/>
  <c r="BE43" i="38" s="1"/>
  <c r="AZ43" i="38"/>
  <c r="AX43" i="38"/>
  <c r="AY43" i="38" s="1"/>
  <c r="AS43" i="38"/>
  <c r="AU43" i="38" s="1"/>
  <c r="AN43" i="38"/>
  <c r="AI43" i="38"/>
  <c r="AK43" i="38" s="1"/>
  <c r="AF43" i="38"/>
  <c r="AD43" i="38"/>
  <c r="AE43" i="38" s="1"/>
  <c r="Y43" i="38"/>
  <c r="AA43" i="38" s="1"/>
  <c r="T43" i="38"/>
  <c r="O43" i="38"/>
  <c r="Q43" i="38" s="1"/>
  <c r="L43" i="38"/>
  <c r="J43" i="38"/>
  <c r="K43" i="38" s="1"/>
  <c r="E43" i="38"/>
  <c r="BR42" i="38"/>
  <c r="BH42" i="38"/>
  <c r="BC42" i="38"/>
  <c r="AZ42" i="38"/>
  <c r="AX42" i="38"/>
  <c r="AY42" i="38" s="1"/>
  <c r="AS42" i="38"/>
  <c r="AN42" i="38"/>
  <c r="AI42" i="38"/>
  <c r="AF42" i="38"/>
  <c r="AD42" i="38"/>
  <c r="AE42" i="38" s="1"/>
  <c r="Y42" i="38"/>
  <c r="T42" i="38"/>
  <c r="O42" i="38"/>
  <c r="J42" i="38"/>
  <c r="K42" i="38" s="1"/>
  <c r="E42" i="38"/>
  <c r="F42" i="38" s="1"/>
  <c r="BR41" i="38"/>
  <c r="BH41" i="38"/>
  <c r="BE41" i="38"/>
  <c r="BD41" i="38"/>
  <c r="BC41" i="38"/>
  <c r="AX41" i="38"/>
  <c r="AY41" i="38" s="1"/>
  <c r="AT41" i="38"/>
  <c r="AS41" i="38"/>
  <c r="AU41" i="38" s="1"/>
  <c r="AN41" i="38"/>
  <c r="AK41" i="38"/>
  <c r="AJ41" i="38"/>
  <c r="AI41" i="38"/>
  <c r="AD41" i="38"/>
  <c r="AE41" i="38" s="1"/>
  <c r="Z41" i="38"/>
  <c r="Y41" i="38"/>
  <c r="AA41" i="38" s="1"/>
  <c r="T41" i="38"/>
  <c r="Q41" i="38"/>
  <c r="P41" i="38"/>
  <c r="O41" i="38"/>
  <c r="J41" i="38"/>
  <c r="K41" i="38" s="1"/>
  <c r="F41" i="38"/>
  <c r="E41" i="38"/>
  <c r="BR40" i="38"/>
  <c r="BH40" i="38"/>
  <c r="BC40" i="38"/>
  <c r="AX40" i="38"/>
  <c r="AS40" i="38"/>
  <c r="AT40" i="38" s="1"/>
  <c r="AN40" i="38"/>
  <c r="AI40" i="38"/>
  <c r="AD40" i="38"/>
  <c r="Y40" i="38"/>
  <c r="Z40" i="38" s="1"/>
  <c r="T40" i="38"/>
  <c r="O40" i="38"/>
  <c r="P40" i="38" s="1"/>
  <c r="L40" i="38"/>
  <c r="K40" i="38"/>
  <c r="J40" i="38"/>
  <c r="E40" i="38"/>
  <c r="BR39" i="38"/>
  <c r="BI39" i="38"/>
  <c r="BH39" i="38"/>
  <c r="BJ39" i="38" s="1"/>
  <c r="BC39" i="38"/>
  <c r="BD39" i="38" s="1"/>
  <c r="AZ39" i="38"/>
  <c r="AX39" i="38"/>
  <c r="AY39" i="38" s="1"/>
  <c r="AS39" i="38"/>
  <c r="AT39" i="38" s="1"/>
  <c r="AO39" i="38"/>
  <c r="AN39" i="38"/>
  <c r="AP39" i="38" s="1"/>
  <c r="AI39" i="38"/>
  <c r="AJ39" i="38" s="1"/>
  <c r="AF39" i="38"/>
  <c r="AE39" i="38"/>
  <c r="AD39" i="38"/>
  <c r="Y39" i="38"/>
  <c r="T39" i="38"/>
  <c r="O39" i="38"/>
  <c r="J39" i="38"/>
  <c r="E39" i="38"/>
  <c r="G39" i="38" s="1"/>
  <c r="BR38" i="38"/>
  <c r="BJ38" i="38"/>
  <c r="BH38" i="38"/>
  <c r="BI38" i="38" s="1"/>
  <c r="BC38" i="38"/>
  <c r="BE38" i="38" s="1"/>
  <c r="AZ38" i="38"/>
  <c r="AX38" i="38"/>
  <c r="AY38" i="38" s="1"/>
  <c r="AS38" i="38"/>
  <c r="AN38" i="38"/>
  <c r="AO38" i="38" s="1"/>
  <c r="AI38" i="38"/>
  <c r="AK38" i="38" s="1"/>
  <c r="AD38" i="38"/>
  <c r="AE38" i="38" s="1"/>
  <c r="Y38" i="38"/>
  <c r="AA38" i="38" s="1"/>
  <c r="T38" i="38"/>
  <c r="P38" i="38"/>
  <c r="O38" i="38"/>
  <c r="Q38" i="38" s="1"/>
  <c r="J38" i="38"/>
  <c r="G38" i="38"/>
  <c r="F38" i="38"/>
  <c r="E38" i="38"/>
  <c r="BR37" i="38"/>
  <c r="BH37" i="38"/>
  <c r="BI37" i="38" s="1"/>
  <c r="BD37" i="38"/>
  <c r="BC37" i="38"/>
  <c r="BE37" i="38" s="1"/>
  <c r="AX37" i="38"/>
  <c r="AY37" i="38" s="1"/>
  <c r="AU37" i="38"/>
  <c r="AT37" i="38"/>
  <c r="AS37" i="38"/>
  <c r="AN37" i="38"/>
  <c r="AJ37" i="38"/>
  <c r="AI37" i="38"/>
  <c r="AK37" i="38" s="1"/>
  <c r="AD37" i="38"/>
  <c r="AA37" i="38"/>
  <c r="Z37" i="38"/>
  <c r="Y37" i="38"/>
  <c r="T37" i="38"/>
  <c r="O37" i="38"/>
  <c r="J37" i="38"/>
  <c r="E37" i="38"/>
  <c r="BR36" i="38"/>
  <c r="BH36" i="38"/>
  <c r="BC36" i="38"/>
  <c r="AX36" i="38"/>
  <c r="AS36" i="38"/>
  <c r="AP36" i="38"/>
  <c r="AN36" i="38"/>
  <c r="AO36" i="38" s="1"/>
  <c r="AI36" i="38"/>
  <c r="AF36" i="38"/>
  <c r="AD36" i="38"/>
  <c r="AE36" i="38" s="1"/>
  <c r="AA36" i="38"/>
  <c r="Z36" i="38"/>
  <c r="Y36" i="38"/>
  <c r="T36" i="38"/>
  <c r="U36" i="38" s="1"/>
  <c r="P36" i="38"/>
  <c r="O36" i="38"/>
  <c r="Q36" i="38" s="1"/>
  <c r="J36" i="38"/>
  <c r="K36" i="38" s="1"/>
  <c r="G36" i="38"/>
  <c r="F36" i="38"/>
  <c r="E36" i="38"/>
  <c r="BR35" i="38"/>
  <c r="BJ35" i="38"/>
  <c r="BI35" i="38"/>
  <c r="BH35" i="38"/>
  <c r="BC35" i="38"/>
  <c r="AY35" i="38"/>
  <c r="AX35" i="38"/>
  <c r="AZ35" i="38" s="1"/>
  <c r="AS35" i="38"/>
  <c r="AP35" i="38"/>
  <c r="AO35" i="38"/>
  <c r="AN35" i="38"/>
  <c r="AI35" i="38"/>
  <c r="AJ35" i="38" s="1"/>
  <c r="AE35" i="38"/>
  <c r="AD35" i="38"/>
  <c r="AF35" i="38" s="1"/>
  <c r="Y35" i="38"/>
  <c r="Z35" i="38" s="1"/>
  <c r="V35" i="38"/>
  <c r="U35" i="38"/>
  <c r="T35" i="38"/>
  <c r="O35" i="38"/>
  <c r="P35" i="38" s="1"/>
  <c r="K35" i="38"/>
  <c r="J35" i="38"/>
  <c r="L35" i="38" s="1"/>
  <c r="E35" i="38"/>
  <c r="F35" i="38" s="1"/>
  <c r="BR34" i="38"/>
  <c r="BJ34" i="38"/>
  <c r="BI34" i="38"/>
  <c r="BH34" i="38"/>
  <c r="BC34" i="38"/>
  <c r="BD34" i="38" s="1"/>
  <c r="AY34" i="38"/>
  <c r="AX34" i="38"/>
  <c r="AZ34" i="38" s="1"/>
  <c r="AS34" i="38"/>
  <c r="AT34" i="38" s="1"/>
  <c r="AP34" i="38"/>
  <c r="AO34" i="38"/>
  <c r="AN34" i="38"/>
  <c r="AI34" i="38"/>
  <c r="AD34" i="38"/>
  <c r="Y34" i="38"/>
  <c r="T34" i="38"/>
  <c r="Q34" i="38"/>
  <c r="O34" i="38"/>
  <c r="J34" i="38"/>
  <c r="G34" i="38"/>
  <c r="E34" i="38"/>
  <c r="BR33" i="38"/>
  <c r="BJ33" i="38"/>
  <c r="BH33" i="38"/>
  <c r="BC33" i="38"/>
  <c r="AX33" i="38"/>
  <c r="AS33" i="38"/>
  <c r="AU33" i="38" s="1"/>
  <c r="AN33" i="38"/>
  <c r="AI33" i="38"/>
  <c r="AK33" i="38" s="1"/>
  <c r="AD33" i="38"/>
  <c r="Z33" i="38"/>
  <c r="Y33" i="38"/>
  <c r="AA33" i="38" s="1"/>
  <c r="T33" i="38"/>
  <c r="Q33" i="38"/>
  <c r="P33" i="38"/>
  <c r="O33" i="38"/>
  <c r="J33" i="38"/>
  <c r="F33" i="38"/>
  <c r="E33" i="38"/>
  <c r="BQ32" i="38"/>
  <c r="BR31" i="38"/>
  <c r="BH31" i="38"/>
  <c r="BC31" i="38"/>
  <c r="BD31" i="38" s="1"/>
  <c r="AX31" i="38"/>
  <c r="AS31" i="38"/>
  <c r="AT31" i="38" s="1"/>
  <c r="AP31" i="38"/>
  <c r="AO31" i="38"/>
  <c r="AN31" i="38"/>
  <c r="AI31" i="38"/>
  <c r="AJ31" i="38" s="1"/>
  <c r="AD31" i="38"/>
  <c r="BM31" i="38" s="1"/>
  <c r="Y31" i="38"/>
  <c r="Z31" i="38" s="1"/>
  <c r="T31" i="38"/>
  <c r="O31" i="38"/>
  <c r="Q31" i="38" s="1"/>
  <c r="J31" i="38"/>
  <c r="L31" i="38" s="1"/>
  <c r="E31" i="38"/>
  <c r="BR30" i="38"/>
  <c r="BH30" i="38"/>
  <c r="BI30" i="38" s="1"/>
  <c r="BE30" i="38"/>
  <c r="BD30" i="38"/>
  <c r="BC30" i="38"/>
  <c r="AX30" i="38"/>
  <c r="AZ30" i="38" s="1"/>
  <c r="AS30" i="38"/>
  <c r="AU30" i="38" s="1"/>
  <c r="AP30" i="38"/>
  <c r="AN30" i="38"/>
  <c r="AO30" i="38" s="1"/>
  <c r="AI30" i="38"/>
  <c r="AD30" i="38"/>
  <c r="AE30" i="38" s="1"/>
  <c r="Y30" i="38"/>
  <c r="T30" i="38"/>
  <c r="U30" i="38" s="1"/>
  <c r="O30" i="38"/>
  <c r="Q30" i="38" s="1"/>
  <c r="J30" i="38"/>
  <c r="L30" i="38" s="1"/>
  <c r="E30" i="38"/>
  <c r="G30" i="38" s="1"/>
  <c r="BR29" i="38"/>
  <c r="BH29" i="38"/>
  <c r="BC29" i="38"/>
  <c r="BD29" i="38" s="1"/>
  <c r="AX29" i="38"/>
  <c r="AS29" i="38"/>
  <c r="AU29" i="38" s="1"/>
  <c r="AN29" i="38"/>
  <c r="AP29" i="38" s="1"/>
  <c r="AI29" i="38"/>
  <c r="AD29" i="38"/>
  <c r="AF29" i="38" s="1"/>
  <c r="AA29" i="38"/>
  <c r="Y29" i="38"/>
  <c r="Z29" i="38" s="1"/>
  <c r="T29" i="38"/>
  <c r="V29" i="38" s="1"/>
  <c r="O29" i="38"/>
  <c r="P29" i="38" s="1"/>
  <c r="J29" i="38"/>
  <c r="L29" i="38" s="1"/>
  <c r="F29" i="38"/>
  <c r="E29" i="38"/>
  <c r="BH28" i="38"/>
  <c r="BI28" i="38" s="1"/>
  <c r="BE28" i="38"/>
  <c r="BC28" i="38"/>
  <c r="BD28" i="38" s="1"/>
  <c r="AX28" i="38"/>
  <c r="AS28" i="38"/>
  <c r="AU28" i="38" s="1"/>
  <c r="AN28" i="38"/>
  <c r="AO28" i="38" s="1"/>
  <c r="AK28" i="38"/>
  <c r="AJ28" i="38"/>
  <c r="AI28" i="38"/>
  <c r="AD28" i="38"/>
  <c r="Y28" i="38"/>
  <c r="AA28" i="38" s="1"/>
  <c r="V28" i="38"/>
  <c r="T28" i="38"/>
  <c r="U28" i="38" s="1"/>
  <c r="O28" i="38"/>
  <c r="L28" i="38"/>
  <c r="J28" i="38"/>
  <c r="K28" i="38" s="1"/>
  <c r="E28" i="38"/>
  <c r="BR27" i="38"/>
  <c r="BJ27" i="38"/>
  <c r="BH27" i="38"/>
  <c r="BI27" i="38" s="1"/>
  <c r="BE27" i="38"/>
  <c r="BD27" i="38"/>
  <c r="BC27" i="38"/>
  <c r="AX27" i="38"/>
  <c r="AS27" i="38"/>
  <c r="AU27" i="38" s="1"/>
  <c r="AN27" i="38"/>
  <c r="AJ27" i="38"/>
  <c r="AI27" i="38"/>
  <c r="AK27" i="38" s="1"/>
  <c r="AD27" i="38"/>
  <c r="AF27" i="38" s="1"/>
  <c r="Y27" i="38"/>
  <c r="T27" i="38"/>
  <c r="Q27" i="38"/>
  <c r="P27" i="38"/>
  <c r="O27" i="38"/>
  <c r="J27" i="38"/>
  <c r="E27" i="38"/>
  <c r="G27" i="38" s="1"/>
  <c r="BR26" i="38"/>
  <c r="BH26" i="38"/>
  <c r="BC26" i="38"/>
  <c r="BD26" i="38" s="1"/>
  <c r="AZ26" i="38"/>
  <c r="AX26" i="38"/>
  <c r="AY26" i="38" s="1"/>
  <c r="AS26" i="38"/>
  <c r="AO26" i="38"/>
  <c r="AN26" i="38"/>
  <c r="AP26" i="38" s="1"/>
  <c r="AI26" i="38"/>
  <c r="AF26" i="38"/>
  <c r="AE26" i="38"/>
  <c r="AD26" i="38"/>
  <c r="Y26" i="38"/>
  <c r="Z26" i="38" s="1"/>
  <c r="T26" i="38"/>
  <c r="O26" i="38"/>
  <c r="P26" i="38" s="1"/>
  <c r="L26" i="38"/>
  <c r="J26" i="38"/>
  <c r="K26" i="38" s="1"/>
  <c r="E26" i="38"/>
  <c r="BR25" i="38"/>
  <c r="BH25" i="38"/>
  <c r="BI25" i="38" s="1"/>
  <c r="BC25" i="38"/>
  <c r="AX25" i="38"/>
  <c r="AY25" i="38" s="1"/>
  <c r="AS25" i="38"/>
  <c r="AU25" i="38" s="1"/>
  <c r="AN25" i="38"/>
  <c r="AP25" i="38" s="1"/>
  <c r="AI25" i="38"/>
  <c r="AK25" i="38" s="1"/>
  <c r="AD25" i="38"/>
  <c r="AE25" i="38" s="1"/>
  <c r="AA25" i="38"/>
  <c r="Y25" i="38"/>
  <c r="Z25" i="38" s="1"/>
  <c r="T25" i="38"/>
  <c r="U25" i="38" s="1"/>
  <c r="O25" i="38"/>
  <c r="J25" i="38"/>
  <c r="K25" i="38" s="1"/>
  <c r="G25" i="38"/>
  <c r="F25" i="38"/>
  <c r="E25" i="38"/>
  <c r="BR24" i="38"/>
  <c r="BJ24" i="38"/>
  <c r="BI24" i="38"/>
  <c r="BH24" i="38"/>
  <c r="BC24" i="38"/>
  <c r="AX24" i="38"/>
  <c r="AZ24" i="38" s="1"/>
  <c r="AS24" i="38"/>
  <c r="AN24" i="38"/>
  <c r="AP24" i="38" s="1"/>
  <c r="AI24" i="38"/>
  <c r="AK24" i="38" s="1"/>
  <c r="AD24" i="38"/>
  <c r="AD19" i="38" s="1"/>
  <c r="Y24" i="38"/>
  <c r="Z24" i="38" s="1"/>
  <c r="V24" i="38"/>
  <c r="U24" i="38"/>
  <c r="T24" i="38"/>
  <c r="O24" i="38"/>
  <c r="Q24" i="38" s="1"/>
  <c r="K24" i="38"/>
  <c r="J24" i="38"/>
  <c r="L24" i="38" s="1"/>
  <c r="E24" i="38"/>
  <c r="G24" i="38" s="1"/>
  <c r="BR23" i="38"/>
  <c r="BH23" i="38"/>
  <c r="BJ23" i="38" s="1"/>
  <c r="BE23" i="38"/>
  <c r="BC23" i="38"/>
  <c r="BD23" i="38" s="1"/>
  <c r="AX23" i="38"/>
  <c r="AS23" i="38"/>
  <c r="AT23" i="38" s="1"/>
  <c r="AN23" i="38"/>
  <c r="AP23" i="38" s="1"/>
  <c r="AK23" i="38"/>
  <c r="AI23" i="38"/>
  <c r="AJ23" i="38" s="1"/>
  <c r="AD23" i="38"/>
  <c r="AF23" i="38" s="1"/>
  <c r="Y23" i="38"/>
  <c r="T23" i="38"/>
  <c r="V23" i="38" s="1"/>
  <c r="O23" i="38"/>
  <c r="J23" i="38"/>
  <c r="E23" i="38"/>
  <c r="F23" i="38" s="1"/>
  <c r="BR22" i="38"/>
  <c r="BH22" i="38"/>
  <c r="BC22" i="38"/>
  <c r="BE22" i="38" s="1"/>
  <c r="AX22" i="38"/>
  <c r="AY22" i="38" s="1"/>
  <c r="AS22" i="38"/>
  <c r="AP22" i="38"/>
  <c r="AN22" i="38"/>
  <c r="AO22" i="38" s="1"/>
  <c r="AI22" i="38"/>
  <c r="AK22" i="38" s="1"/>
  <c r="AF22" i="38"/>
  <c r="AD22" i="38"/>
  <c r="AE22" i="38" s="1"/>
  <c r="Y22" i="38"/>
  <c r="AA22" i="38" s="1"/>
  <c r="T22" i="38"/>
  <c r="V22" i="38" s="1"/>
  <c r="P22" i="38"/>
  <c r="O22" i="38"/>
  <c r="Q22" i="38" s="1"/>
  <c r="J22" i="38"/>
  <c r="K22" i="38" s="1"/>
  <c r="G22" i="38"/>
  <c r="E22" i="38"/>
  <c r="F22" i="38" s="1"/>
  <c r="BR21" i="38"/>
  <c r="BH21" i="38"/>
  <c r="BC21" i="38"/>
  <c r="BE21" i="38" s="1"/>
  <c r="AX21" i="38"/>
  <c r="AU21" i="38"/>
  <c r="AT21" i="38"/>
  <c r="AS21" i="38"/>
  <c r="AN21" i="38"/>
  <c r="AO21" i="38" s="1"/>
  <c r="AI21" i="38"/>
  <c r="AD21" i="38"/>
  <c r="AE21" i="38" s="1"/>
  <c r="Y21" i="38"/>
  <c r="Z21" i="38" s="1"/>
  <c r="T21" i="38"/>
  <c r="O21" i="38"/>
  <c r="Q21" i="38" s="1"/>
  <c r="J21" i="38"/>
  <c r="J19" i="38" s="1"/>
  <c r="G21" i="38"/>
  <c r="E21" i="38"/>
  <c r="F21" i="38" s="1"/>
  <c r="BR20" i="38"/>
  <c r="BJ20" i="38"/>
  <c r="BH20" i="38"/>
  <c r="BI20" i="38" s="1"/>
  <c r="BC20" i="38"/>
  <c r="BD20" i="38" s="1"/>
  <c r="AX20" i="38"/>
  <c r="AZ20" i="38" s="1"/>
  <c r="AS20" i="38"/>
  <c r="AP20" i="38"/>
  <c r="AN20" i="38"/>
  <c r="AO20" i="38" s="1"/>
  <c r="AI20" i="38"/>
  <c r="AJ20" i="38" s="1"/>
  <c r="AD20" i="38"/>
  <c r="AF20" i="38" s="1"/>
  <c r="Y20" i="38"/>
  <c r="V20" i="38"/>
  <c r="T20" i="38"/>
  <c r="U20" i="38" s="1"/>
  <c r="O20" i="38"/>
  <c r="P20" i="38" s="1"/>
  <c r="J20" i="38"/>
  <c r="L20" i="38" s="1"/>
  <c r="E20" i="38"/>
  <c r="BQ19" i="38"/>
  <c r="BR18" i="38"/>
  <c r="BJ18" i="38"/>
  <c r="BH18" i="38"/>
  <c r="BI18" i="38" s="1"/>
  <c r="BC18" i="38"/>
  <c r="BE18" i="38" s="1"/>
  <c r="AX18" i="38"/>
  <c r="AS18" i="38"/>
  <c r="AU18" i="38" s="1"/>
  <c r="AP18" i="38"/>
  <c r="AN18" i="38"/>
  <c r="AO18" i="38" s="1"/>
  <c r="AI18" i="38"/>
  <c r="AK18" i="38" s="1"/>
  <c r="AD18" i="38"/>
  <c r="Y18" i="38"/>
  <c r="AA18" i="38" s="1"/>
  <c r="V18" i="38"/>
  <c r="T18" i="38"/>
  <c r="U18" i="38" s="1"/>
  <c r="O18" i="38"/>
  <c r="Q18" i="38" s="1"/>
  <c r="J18" i="38"/>
  <c r="E18" i="38"/>
  <c r="G18" i="38" s="1"/>
  <c r="BR17" i="38"/>
  <c r="BH17" i="38"/>
  <c r="BJ17" i="38" s="1"/>
  <c r="BE17" i="38"/>
  <c r="BC17" i="38"/>
  <c r="BD17" i="38" s="1"/>
  <c r="AX17" i="38"/>
  <c r="AZ17" i="38" s="1"/>
  <c r="AS17" i="38"/>
  <c r="AN17" i="38"/>
  <c r="AP17" i="38" s="1"/>
  <c r="AK17" i="38"/>
  <c r="AI17" i="38"/>
  <c r="AJ17" i="38" s="1"/>
  <c r="AD17" i="38"/>
  <c r="AF17" i="38" s="1"/>
  <c r="Y17" i="38"/>
  <c r="T17" i="38"/>
  <c r="V17" i="38" s="1"/>
  <c r="Q17" i="38"/>
  <c r="O17" i="38"/>
  <c r="P17" i="38" s="1"/>
  <c r="J17" i="38"/>
  <c r="L17" i="38" s="1"/>
  <c r="E17" i="38"/>
  <c r="BR16" i="38"/>
  <c r="BH16" i="38"/>
  <c r="BE16" i="38"/>
  <c r="BD16" i="38"/>
  <c r="BC16" i="38"/>
  <c r="AX16" i="38"/>
  <c r="AY16" i="38" s="1"/>
  <c r="AT16" i="38"/>
  <c r="AS16" i="38"/>
  <c r="AU16" i="38" s="1"/>
  <c r="AN16" i="38"/>
  <c r="AK16" i="38"/>
  <c r="AJ16" i="38"/>
  <c r="AI16" i="38"/>
  <c r="AD16" i="38"/>
  <c r="AE16" i="38" s="1"/>
  <c r="Z16" i="38"/>
  <c r="Y16" i="38"/>
  <c r="AA16" i="38" s="1"/>
  <c r="T16" i="38"/>
  <c r="Q16" i="38"/>
  <c r="P16" i="38"/>
  <c r="O16" i="38"/>
  <c r="J16" i="38"/>
  <c r="K16" i="38" s="1"/>
  <c r="F16" i="38"/>
  <c r="E16" i="38"/>
  <c r="BR15" i="38"/>
  <c r="BH15" i="38"/>
  <c r="BJ15" i="38" s="1"/>
  <c r="BC15" i="38"/>
  <c r="AX15" i="38"/>
  <c r="AY15" i="38" s="1"/>
  <c r="AU15" i="38"/>
  <c r="AS15" i="38"/>
  <c r="AT15" i="38" s="1"/>
  <c r="AN15" i="38"/>
  <c r="AP15" i="38" s="1"/>
  <c r="AI15" i="38"/>
  <c r="AD15" i="38"/>
  <c r="AE15" i="38" s="1"/>
  <c r="Y15" i="38"/>
  <c r="Z15" i="38" s="1"/>
  <c r="T15" i="38"/>
  <c r="V15" i="38" s="1"/>
  <c r="O15" i="38"/>
  <c r="J15" i="38"/>
  <c r="K15" i="38" s="1"/>
  <c r="E15" i="38"/>
  <c r="F15" i="38" s="1"/>
  <c r="BR14" i="38"/>
  <c r="BI14" i="38"/>
  <c r="BH14" i="38"/>
  <c r="BJ14" i="38" s="1"/>
  <c r="BC14" i="38"/>
  <c r="AZ14" i="38"/>
  <c r="AY14" i="38"/>
  <c r="AX14" i="38"/>
  <c r="AS14" i="38"/>
  <c r="AT14" i="38" s="1"/>
  <c r="AO14" i="38"/>
  <c r="AN14" i="38"/>
  <c r="AP14" i="38" s="1"/>
  <c r="AI14" i="38"/>
  <c r="AF14" i="38"/>
  <c r="AE14" i="38"/>
  <c r="AD14" i="38"/>
  <c r="Y14" i="38"/>
  <c r="Z14" i="38" s="1"/>
  <c r="U14" i="38"/>
  <c r="T14" i="38"/>
  <c r="V14" i="38" s="1"/>
  <c r="O14" i="38"/>
  <c r="L14" i="38"/>
  <c r="K14" i="38"/>
  <c r="J14" i="38"/>
  <c r="E14" i="38"/>
  <c r="F14" i="38" s="1"/>
  <c r="BR13" i="38"/>
  <c r="BJ13" i="38"/>
  <c r="BH13" i="38"/>
  <c r="BI13" i="38" s="1"/>
  <c r="BC13" i="38"/>
  <c r="BE13" i="38" s="1"/>
  <c r="AX13" i="38"/>
  <c r="AS13" i="38"/>
  <c r="AU13" i="38" s="1"/>
  <c r="AN13" i="38"/>
  <c r="AO13" i="38" s="1"/>
  <c r="AI13" i="38"/>
  <c r="AK13" i="38" s="1"/>
  <c r="AD13" i="38"/>
  <c r="Y13" i="38"/>
  <c r="AA13" i="38" s="1"/>
  <c r="T13" i="38"/>
  <c r="U13" i="38" s="1"/>
  <c r="O13" i="38"/>
  <c r="Q13" i="38" s="1"/>
  <c r="J13" i="38"/>
  <c r="K13" i="38" s="1"/>
  <c r="E13" i="38"/>
  <c r="G13" i="38" s="1"/>
  <c r="BR12" i="38"/>
  <c r="BH12" i="38"/>
  <c r="BJ12" i="38" s="1"/>
  <c r="BE12" i="38"/>
  <c r="BC12" i="38"/>
  <c r="BD12" i="38" s="1"/>
  <c r="AX12" i="38"/>
  <c r="AZ12" i="38" s="1"/>
  <c r="AU12" i="38"/>
  <c r="AS12" i="38"/>
  <c r="AT12" i="38" s="1"/>
  <c r="AN12" i="38"/>
  <c r="AO12" i="38" s="1"/>
  <c r="AI12" i="38"/>
  <c r="AJ12" i="38" s="1"/>
  <c r="AD12" i="38"/>
  <c r="AF12" i="38" s="1"/>
  <c r="Y12" i="38"/>
  <c r="Z12" i="38" s="1"/>
  <c r="T12" i="38"/>
  <c r="V12" i="38" s="1"/>
  <c r="O12" i="38"/>
  <c r="P12" i="38" s="1"/>
  <c r="K12" i="38"/>
  <c r="J12" i="38"/>
  <c r="L12" i="38" s="1"/>
  <c r="E12" i="38"/>
  <c r="F12" i="38" s="1"/>
  <c r="BR11" i="38"/>
  <c r="BH11" i="38"/>
  <c r="BJ11" i="38" s="1"/>
  <c r="BC11" i="38"/>
  <c r="BD11" i="38" s="1"/>
  <c r="AY11" i="38"/>
  <c r="AX11" i="38"/>
  <c r="AZ11" i="38" s="1"/>
  <c r="AS11" i="38"/>
  <c r="AT11" i="38" s="1"/>
  <c r="AP11" i="38"/>
  <c r="AO11" i="38"/>
  <c r="AN11" i="38"/>
  <c r="AI11" i="38"/>
  <c r="AJ11" i="38" s="1"/>
  <c r="AE11" i="38"/>
  <c r="AD11" i="38"/>
  <c r="AF11" i="38" s="1"/>
  <c r="Y11" i="38"/>
  <c r="Z11" i="38" s="1"/>
  <c r="T11" i="38"/>
  <c r="V11" i="38" s="1"/>
  <c r="Q11" i="38"/>
  <c r="O11" i="38"/>
  <c r="P11" i="38" s="1"/>
  <c r="J11" i="38"/>
  <c r="L11" i="38" s="1"/>
  <c r="G11" i="38"/>
  <c r="E11" i="38"/>
  <c r="F11" i="38" s="1"/>
  <c r="BR10" i="38"/>
  <c r="BH10" i="38"/>
  <c r="BI10" i="38" s="1"/>
  <c r="BE10" i="38"/>
  <c r="BD10" i="38"/>
  <c r="BC10" i="38"/>
  <c r="AX10" i="38"/>
  <c r="AY10" i="38" s="1"/>
  <c r="AT10" i="38"/>
  <c r="AS10" i="38"/>
  <c r="AU10" i="38" s="1"/>
  <c r="AN10" i="38"/>
  <c r="AO10" i="38" s="1"/>
  <c r="AK10" i="38"/>
  <c r="AJ10" i="38"/>
  <c r="AI10" i="38"/>
  <c r="AD10" i="38"/>
  <c r="AE10" i="38" s="1"/>
  <c r="Z10" i="38"/>
  <c r="Y10" i="38"/>
  <c r="AA10" i="38" s="1"/>
  <c r="T10" i="38"/>
  <c r="U10" i="38" s="1"/>
  <c r="Q10" i="38"/>
  <c r="P10" i="38"/>
  <c r="O10" i="38"/>
  <c r="J10" i="38"/>
  <c r="K10" i="38" s="1"/>
  <c r="F10" i="38"/>
  <c r="E10" i="38"/>
  <c r="BR9" i="38"/>
  <c r="BI9" i="38"/>
  <c r="BH9" i="38"/>
  <c r="BJ9" i="38" s="1"/>
  <c r="BC9" i="38"/>
  <c r="BD9" i="38" s="1"/>
  <c r="AZ9" i="38"/>
  <c r="AY9" i="38"/>
  <c r="AX9" i="38"/>
  <c r="AS9" i="38"/>
  <c r="AT9" i="38" s="1"/>
  <c r="AN9" i="38"/>
  <c r="AP9" i="38" s="1"/>
  <c r="AI9" i="38"/>
  <c r="AJ9" i="38" s="1"/>
  <c r="AD9" i="38"/>
  <c r="AE9" i="38" s="1"/>
  <c r="AA9" i="38"/>
  <c r="Y9" i="38"/>
  <c r="Z9" i="38" s="1"/>
  <c r="T9" i="38"/>
  <c r="V9" i="38" s="1"/>
  <c r="Q9" i="38"/>
  <c r="O9" i="38"/>
  <c r="P9" i="38" s="1"/>
  <c r="L9" i="38"/>
  <c r="K9" i="38"/>
  <c r="J9" i="38"/>
  <c r="E9" i="38"/>
  <c r="F9" i="38" s="1"/>
  <c r="BR8" i="38"/>
  <c r="BH8" i="38"/>
  <c r="BI8" i="38" s="1"/>
  <c r="BC8" i="38"/>
  <c r="BE8" i="38" s="1"/>
  <c r="AX8" i="38"/>
  <c r="AS8" i="38"/>
  <c r="AU8" i="38" s="1"/>
  <c r="AN8" i="38"/>
  <c r="AO8" i="38" s="1"/>
  <c r="AJ8" i="38"/>
  <c r="AI8" i="38"/>
  <c r="AK8" i="38" s="1"/>
  <c r="AD8" i="38"/>
  <c r="AA8" i="38"/>
  <c r="Z8" i="38"/>
  <c r="Y8" i="38"/>
  <c r="T8" i="38"/>
  <c r="U8" i="38" s="1"/>
  <c r="P8" i="38"/>
  <c r="O8" i="38"/>
  <c r="Q8" i="38" s="1"/>
  <c r="J8" i="38"/>
  <c r="L8" i="38" s="1"/>
  <c r="E8" i="38"/>
  <c r="BQ7" i="38"/>
  <c r="BQ5" i="38" s="1"/>
  <c r="BQ55" i="38" s="1"/>
  <c r="BR6" i="38"/>
  <c r="BJ6" i="38"/>
  <c r="BI6" i="38"/>
  <c r="BH6" i="38"/>
  <c r="BC6" i="38"/>
  <c r="BE6" i="38" s="1"/>
  <c r="AZ6" i="38"/>
  <c r="AX6" i="38"/>
  <c r="AS6" i="38"/>
  <c r="AT6" i="38" s="1"/>
  <c r="AN6" i="38"/>
  <c r="AP6" i="38" s="1"/>
  <c r="AI6" i="38"/>
  <c r="AK6" i="38" s="1"/>
  <c r="AD6" i="38"/>
  <c r="AF6" i="38" s="1"/>
  <c r="Y6" i="38"/>
  <c r="AA6" i="38" s="1"/>
  <c r="V6" i="38"/>
  <c r="U6" i="38"/>
  <c r="T6" i="38"/>
  <c r="O6" i="38"/>
  <c r="Q6" i="38" s="1"/>
  <c r="L6" i="38"/>
  <c r="J6" i="38"/>
  <c r="E6" i="38"/>
  <c r="G6" i="38" s="1"/>
  <c r="BR4" i="38"/>
  <c r="BH4" i="38"/>
  <c r="BJ4" i="38" s="1"/>
  <c r="BC4" i="38"/>
  <c r="BE4" i="38" s="1"/>
  <c r="AX4" i="38"/>
  <c r="AY4" i="38" s="1"/>
  <c r="AU4" i="38"/>
  <c r="AT4" i="38"/>
  <c r="AS4" i="38"/>
  <c r="AN4" i="38"/>
  <c r="AO4" i="38" s="1"/>
  <c r="AJ4" i="38"/>
  <c r="AI4" i="38"/>
  <c r="AK4" i="38" s="1"/>
  <c r="AD4" i="38"/>
  <c r="AE4" i="38" s="1"/>
  <c r="AA4" i="38"/>
  <c r="Z4" i="38"/>
  <c r="Y4" i="38"/>
  <c r="T4" i="38"/>
  <c r="V4" i="38" s="1"/>
  <c r="O4" i="38"/>
  <c r="Q4" i="38" s="1"/>
  <c r="J4" i="38"/>
  <c r="K4" i="38" s="1"/>
  <c r="G4" i="38"/>
  <c r="F4" i="38"/>
  <c r="E4" i="38"/>
  <c r="BR3" i="38"/>
  <c r="BJ3" i="38"/>
  <c r="BI3" i="38"/>
  <c r="BH3" i="38"/>
  <c r="BE3" i="38"/>
  <c r="BD3" i="38"/>
  <c r="BC3" i="38"/>
  <c r="AX3" i="38"/>
  <c r="AS3" i="38"/>
  <c r="AU3" i="38" s="1"/>
  <c r="AN3" i="38"/>
  <c r="AP3" i="38" s="1"/>
  <c r="AI3" i="38"/>
  <c r="AE3" i="38"/>
  <c r="AD3" i="38"/>
  <c r="Y3" i="38"/>
  <c r="AA3" i="38" s="1"/>
  <c r="V3" i="38"/>
  <c r="U3" i="38"/>
  <c r="T3" i="38"/>
  <c r="Q3" i="38"/>
  <c r="P3" i="38"/>
  <c r="O3" i="38"/>
  <c r="J3" i="38"/>
  <c r="K3" i="38" s="1"/>
  <c r="E3" i="38"/>
  <c r="G3" i="38" s="1"/>
  <c r="AY28" i="38" l="1"/>
  <c r="AZ28" i="38"/>
  <c r="BJ31" i="38"/>
  <c r="BI31" i="38"/>
  <c r="AK36" i="38"/>
  <c r="AJ36" i="38"/>
  <c r="AI32" i="38"/>
  <c r="G37" i="38"/>
  <c r="F37" i="38"/>
  <c r="V39" i="38"/>
  <c r="U39" i="38"/>
  <c r="V40" i="38"/>
  <c r="U40" i="38"/>
  <c r="BJ40" i="38"/>
  <c r="BI40" i="38"/>
  <c r="AA42" i="38"/>
  <c r="Z42" i="38"/>
  <c r="BM45" i="38"/>
  <c r="G45" i="38"/>
  <c r="F45" i="38"/>
  <c r="BE49" i="38"/>
  <c r="BD49" i="38"/>
  <c r="AU52" i="38"/>
  <c r="AT52" i="38"/>
  <c r="V54" i="38"/>
  <c r="U54" i="38"/>
  <c r="AP4" i="38"/>
  <c r="BI4" i="38"/>
  <c r="F6" i="38"/>
  <c r="BM8" i="38"/>
  <c r="V8" i="38"/>
  <c r="U9" i="38"/>
  <c r="AO9" i="38"/>
  <c r="L10" i="38"/>
  <c r="AK11" i="38"/>
  <c r="Z13" i="38"/>
  <c r="AT13" i="38"/>
  <c r="BD13" i="38"/>
  <c r="U15" i="38"/>
  <c r="AO15" i="38"/>
  <c r="BI15" i="38"/>
  <c r="AK20" i="38"/>
  <c r="Z22" i="38"/>
  <c r="BD22" i="38"/>
  <c r="AO24" i="38"/>
  <c r="AY24" i="38"/>
  <c r="V25" i="38"/>
  <c r="BJ29" i="38"/>
  <c r="BI29" i="38"/>
  <c r="AK30" i="38"/>
  <c r="AJ30" i="38"/>
  <c r="AU42" i="38"/>
  <c r="AT42" i="38"/>
  <c r="AZ46" i="38"/>
  <c r="AY46" i="38"/>
  <c r="AU47" i="38"/>
  <c r="AT47" i="38"/>
  <c r="L51" i="38"/>
  <c r="K51" i="38"/>
  <c r="BN51" i="38" s="1"/>
  <c r="AK51" i="38"/>
  <c r="AJ51" i="38"/>
  <c r="AO3" i="38"/>
  <c r="BM4" i="38"/>
  <c r="L4" i="38"/>
  <c r="AZ4" i="38"/>
  <c r="Z6" i="38"/>
  <c r="AJ6" i="38"/>
  <c r="AU6" i="38"/>
  <c r="T7" i="38"/>
  <c r="F8" i="38"/>
  <c r="AT8" i="38"/>
  <c r="BD8" i="38"/>
  <c r="G9" i="38"/>
  <c r="AF9" i="38"/>
  <c r="BM10" i="38"/>
  <c r="V10" i="38"/>
  <c r="AF10" i="38"/>
  <c r="K11" i="38"/>
  <c r="U11" i="38"/>
  <c r="BN11" i="38" s="1"/>
  <c r="BI11" i="38"/>
  <c r="U12" i="38"/>
  <c r="BN12" i="38" s="1"/>
  <c r="AE12" i="38"/>
  <c r="AP12" i="38"/>
  <c r="AY12" i="38"/>
  <c r="BI12" i="38"/>
  <c r="F13" i="38"/>
  <c r="P13" i="38"/>
  <c r="P7" i="38" s="1"/>
  <c r="G14" i="38"/>
  <c r="AA14" i="38"/>
  <c r="AU14" i="38"/>
  <c r="L15" i="38"/>
  <c r="AF15" i="38"/>
  <c r="AZ15" i="38"/>
  <c r="L16" i="38"/>
  <c r="AF16" i="38"/>
  <c r="AZ16" i="38"/>
  <c r="K17" i="38"/>
  <c r="U17" i="38"/>
  <c r="AE17" i="38"/>
  <c r="AO17" i="38"/>
  <c r="AY17" i="38"/>
  <c r="BI17" i="38"/>
  <c r="F18" i="38"/>
  <c r="P18" i="38"/>
  <c r="Z18" i="38"/>
  <c r="AJ18" i="38"/>
  <c r="AT18" i="38"/>
  <c r="BD18" i="38"/>
  <c r="AN19" i="38"/>
  <c r="AA21" i="38"/>
  <c r="AP21" i="38"/>
  <c r="AP19" i="38" s="1"/>
  <c r="AX19" i="38"/>
  <c r="L22" i="38"/>
  <c r="U22" i="38"/>
  <c r="U19" i="38" s="1"/>
  <c r="AJ22" i="38"/>
  <c r="G23" i="38"/>
  <c r="U23" i="38"/>
  <c r="AE23" i="38"/>
  <c r="AO23" i="38"/>
  <c r="BI23" i="38"/>
  <c r="P24" i="38"/>
  <c r="AJ24" i="38"/>
  <c r="AF25" i="38"/>
  <c r="AT25" i="38"/>
  <c r="Q26" i="38"/>
  <c r="AA26" i="38"/>
  <c r="BE26" i="38"/>
  <c r="F27" i="38"/>
  <c r="AE27" i="38"/>
  <c r="Q28" i="38"/>
  <c r="P28" i="38"/>
  <c r="V31" i="38"/>
  <c r="U31" i="38"/>
  <c r="AZ31" i="38"/>
  <c r="AY31" i="38"/>
  <c r="E32" i="38"/>
  <c r="BE33" i="38"/>
  <c r="BD33" i="38"/>
  <c r="Q37" i="38"/>
  <c r="P37" i="38"/>
  <c r="AU38" i="38"/>
  <c r="AT38" i="38"/>
  <c r="L39" i="38"/>
  <c r="K39" i="38"/>
  <c r="AF40" i="38"/>
  <c r="AE40" i="38"/>
  <c r="AZ40" i="38"/>
  <c r="AY40" i="38"/>
  <c r="Q42" i="38"/>
  <c r="P42" i="38"/>
  <c r="AP44" i="38"/>
  <c r="AO44" i="38"/>
  <c r="BJ44" i="38"/>
  <c r="BI44" i="38"/>
  <c r="Q45" i="38"/>
  <c r="P45" i="38"/>
  <c r="AF48" i="38"/>
  <c r="AE48" i="38"/>
  <c r="V49" i="38"/>
  <c r="U49" i="38"/>
  <c r="AU49" i="38"/>
  <c r="AT49" i="38"/>
  <c r="L52" i="38"/>
  <c r="K52" i="38"/>
  <c r="AK52" i="38"/>
  <c r="AJ52" i="38"/>
  <c r="V53" i="38"/>
  <c r="U53" i="38"/>
  <c r="L34" i="38"/>
  <c r="K34" i="38"/>
  <c r="AP40" i="38"/>
  <c r="AO40" i="38"/>
  <c r="BE42" i="38"/>
  <c r="BD42" i="38"/>
  <c r="V48" i="38"/>
  <c r="U48" i="38"/>
  <c r="AU50" i="38"/>
  <c r="AT50" i="38"/>
  <c r="AF53" i="38"/>
  <c r="AE53" i="38"/>
  <c r="U4" i="38"/>
  <c r="BN10" i="38"/>
  <c r="AA11" i="38"/>
  <c r="AJ13" i="38"/>
  <c r="AJ7" i="38" s="1"/>
  <c r="Q20" i="38"/>
  <c r="BE20" i="38"/>
  <c r="BR19" i="38"/>
  <c r="BS19" i="38" s="1"/>
  <c r="AF34" i="38"/>
  <c r="AE34" i="38"/>
  <c r="BE36" i="38"/>
  <c r="BD36" i="38"/>
  <c r="G46" i="38"/>
  <c r="F46" i="38"/>
  <c r="AF46" i="38"/>
  <c r="AE46" i="38"/>
  <c r="BC7" i="38"/>
  <c r="G8" i="38"/>
  <c r="AP13" i="38"/>
  <c r="G15" i="38"/>
  <c r="AA15" i="38"/>
  <c r="K20" i="38"/>
  <c r="K19" i="38" s="1"/>
  <c r="AE20" i="38"/>
  <c r="AY20" i="38"/>
  <c r="AZ22" i="38"/>
  <c r="AA24" i="38"/>
  <c r="BJ25" i="38"/>
  <c r="U27" i="38"/>
  <c r="V27" i="38"/>
  <c r="AT27" i="38"/>
  <c r="AZ29" i="38"/>
  <c r="AY29" i="38"/>
  <c r="F31" i="38"/>
  <c r="G31" i="38"/>
  <c r="V34" i="38"/>
  <c r="U34" i="38"/>
  <c r="AU36" i="38"/>
  <c r="AT36" i="38"/>
  <c r="AK42" i="38"/>
  <c r="AJ42" i="38"/>
  <c r="BJ45" i="38"/>
  <c r="BI45" i="38"/>
  <c r="AP46" i="38"/>
  <c r="AO46" i="38"/>
  <c r="BJ46" i="38"/>
  <c r="BI46" i="38"/>
  <c r="AK47" i="38"/>
  <c r="AJ47" i="38"/>
  <c r="AU51" i="38"/>
  <c r="AT51" i="38"/>
  <c r="BM30" i="38"/>
  <c r="BM43" i="38"/>
  <c r="BJ28" i="38"/>
  <c r="K29" i="38"/>
  <c r="U29" i="38"/>
  <c r="AE29" i="38"/>
  <c r="P30" i="38"/>
  <c r="AK31" i="38"/>
  <c r="AJ33" i="38"/>
  <c r="AT33" i="38"/>
  <c r="AA35" i="38"/>
  <c r="AK35" i="38"/>
  <c r="L36" i="38"/>
  <c r="V36" i="38"/>
  <c r="Z38" i="38"/>
  <c r="AJ38" i="38"/>
  <c r="BD38" i="38"/>
  <c r="BE39" i="38"/>
  <c r="L41" i="38"/>
  <c r="AF41" i="38"/>
  <c r="AZ41" i="38"/>
  <c r="F43" i="38"/>
  <c r="P43" i="38"/>
  <c r="Z43" i="38"/>
  <c r="AJ43" i="38"/>
  <c r="AT43" i="38"/>
  <c r="BD43" i="38"/>
  <c r="Q44" i="38"/>
  <c r="AJ44" i="38"/>
  <c r="BD44" i="38"/>
  <c r="Z45" i="38"/>
  <c r="AJ45" i="38"/>
  <c r="Z46" i="38"/>
  <c r="L47" i="38"/>
  <c r="AE47" i="38"/>
  <c r="BD47" i="38"/>
  <c r="P48" i="38"/>
  <c r="AO48" i="38"/>
  <c r="AY48" i="38"/>
  <c r="BM49" i="38"/>
  <c r="AO49" i="38"/>
  <c r="K50" i="38"/>
  <c r="U50" i="38"/>
  <c r="AE51" i="38"/>
  <c r="BD51" i="38"/>
  <c r="AE52" i="38"/>
  <c r="BD52" i="38"/>
  <c r="P53" i="38"/>
  <c r="AO53" i="38"/>
  <c r="AY53" i="38"/>
  <c r="AP54" i="38"/>
  <c r="BJ54" i="38"/>
  <c r="AT29" i="38"/>
  <c r="AF30" i="38"/>
  <c r="AU31" i="38"/>
  <c r="BE31" i="38"/>
  <c r="Q40" i="38"/>
  <c r="AA40" i="38"/>
  <c r="AU40" i="38"/>
  <c r="L42" i="38"/>
  <c r="BD45" i="38"/>
  <c r="AU46" i="38"/>
  <c r="F49" i="38"/>
  <c r="P49" i="38"/>
  <c r="AO50" i="38"/>
  <c r="P54" i="38"/>
  <c r="BO6" i="38"/>
  <c r="AZ3" i="38"/>
  <c r="BM3" i="38"/>
  <c r="AE8" i="38"/>
  <c r="AD7" i="38"/>
  <c r="AD5" i="38" s="1"/>
  <c r="L18" i="38"/>
  <c r="K18" i="38"/>
  <c r="AF18" i="38"/>
  <c r="BO18" i="38" s="1"/>
  <c r="AE18" i="38"/>
  <c r="AZ18" i="38"/>
  <c r="AY18" i="38"/>
  <c r="AZ23" i="38"/>
  <c r="AY23" i="38"/>
  <c r="AF28" i="38"/>
  <c r="AE28" i="38"/>
  <c r="AT35" i="38"/>
  <c r="BM35" i="38"/>
  <c r="AU35" i="38"/>
  <c r="AJ3" i="38"/>
  <c r="AY3" i="38"/>
  <c r="P6" i="38"/>
  <c r="AO6" i="38"/>
  <c r="BD6" i="38"/>
  <c r="E7" i="38"/>
  <c r="AN7" i="38"/>
  <c r="AN5" i="38" s="1"/>
  <c r="AF8" i="38"/>
  <c r="AP8" i="38"/>
  <c r="AY8" i="38"/>
  <c r="AX7" i="38"/>
  <c r="AX5" i="38" s="1"/>
  <c r="AK9" i="38"/>
  <c r="AU9" i="38"/>
  <c r="BM9" i="38"/>
  <c r="AP10" i="38"/>
  <c r="AZ10" i="38"/>
  <c r="AU11" i="38"/>
  <c r="BO11" i="38" s="1"/>
  <c r="BE11" i="38"/>
  <c r="BM11" i="38"/>
  <c r="G12" i="38"/>
  <c r="Q12" i="38"/>
  <c r="BM16" i="38"/>
  <c r="BM18" i="38"/>
  <c r="V21" i="38"/>
  <c r="V19" i="38" s="1"/>
  <c r="T19" i="38"/>
  <c r="U21" i="38"/>
  <c r="BE24" i="38"/>
  <c r="BD24" i="38"/>
  <c r="AA27" i="38"/>
  <c r="Z27" i="38"/>
  <c r="BM27" i="38"/>
  <c r="Z34" i="38"/>
  <c r="AA34" i="38"/>
  <c r="Y32" i="38"/>
  <c r="AY36" i="38"/>
  <c r="BN36" i="38" s="1"/>
  <c r="AZ36" i="38"/>
  <c r="K37" i="38"/>
  <c r="L37" i="38"/>
  <c r="BO37" i="38" s="1"/>
  <c r="V41" i="38"/>
  <c r="U41" i="38"/>
  <c r="AP41" i="38"/>
  <c r="AO41" i="38"/>
  <c r="BJ41" i="38"/>
  <c r="BI41" i="38"/>
  <c r="L3" i="38"/>
  <c r="AE6" i="38"/>
  <c r="Q15" i="38"/>
  <c r="P15" i="38"/>
  <c r="AK15" i="38"/>
  <c r="AJ15" i="38"/>
  <c r="BE15" i="38"/>
  <c r="BD15" i="38"/>
  <c r="V16" i="38"/>
  <c r="U16" i="38"/>
  <c r="BN16" i="38" s="1"/>
  <c r="AP16" i="38"/>
  <c r="AO16" i="38"/>
  <c r="AO7" i="38" s="1"/>
  <c r="BJ16" i="38"/>
  <c r="BI16" i="38"/>
  <c r="BI7" i="38" s="1"/>
  <c r="AY21" i="38"/>
  <c r="AY19" i="38" s="1"/>
  <c r="AZ21" i="38"/>
  <c r="AZ19" i="38" s="1"/>
  <c r="BE25" i="38"/>
  <c r="BD25" i="38"/>
  <c r="U37" i="38"/>
  <c r="V37" i="38"/>
  <c r="AZ44" i="38"/>
  <c r="AY44" i="38"/>
  <c r="BM44" i="38"/>
  <c r="F3" i="38"/>
  <c r="AF3" i="38"/>
  <c r="AK3" i="38"/>
  <c r="AT3" i="38"/>
  <c r="P4" i="38"/>
  <c r="AF4" i="38"/>
  <c r="BD4" i="38"/>
  <c r="K6" i="38"/>
  <c r="AY6" i="38"/>
  <c r="O7" i="38"/>
  <c r="Y7" i="38"/>
  <c r="BH7" i="38"/>
  <c r="AZ8" i="38"/>
  <c r="BJ8" i="38"/>
  <c r="BN9" i="38"/>
  <c r="BE9" i="38"/>
  <c r="BJ10" i="38"/>
  <c r="AA12" i="38"/>
  <c r="AK12" i="38"/>
  <c r="BM13" i="38"/>
  <c r="L13" i="38"/>
  <c r="V13" i="38"/>
  <c r="V7" i="38" s="1"/>
  <c r="V5" i="38" s="1"/>
  <c r="AF13" i="38"/>
  <c r="AE13" i="38"/>
  <c r="AZ13" i="38"/>
  <c r="AY13" i="38"/>
  <c r="Q14" i="38"/>
  <c r="P14" i="38"/>
  <c r="BN14" i="38" s="1"/>
  <c r="AK14" i="38"/>
  <c r="AJ14" i="38"/>
  <c r="BE14" i="38"/>
  <c r="BD14" i="38"/>
  <c r="G20" i="38"/>
  <c r="F20" i="38"/>
  <c r="E19" i="38"/>
  <c r="AA20" i="38"/>
  <c r="Z20" i="38"/>
  <c r="Y19" i="38"/>
  <c r="AU20" i="38"/>
  <c r="AT20" i="38"/>
  <c r="AS19" i="38"/>
  <c r="BM20" i="38"/>
  <c r="AK21" i="38"/>
  <c r="AJ21" i="38"/>
  <c r="AJ19" i="38" s="1"/>
  <c r="BJ21" i="38"/>
  <c r="BH19" i="38"/>
  <c r="BI21" i="38"/>
  <c r="BI22" i="38"/>
  <c r="BJ22" i="38"/>
  <c r="AT24" i="38"/>
  <c r="AU24" i="38"/>
  <c r="Q25" i="38"/>
  <c r="P25" i="38"/>
  <c r="AJ29" i="38"/>
  <c r="BN29" i="38" s="1"/>
  <c r="AK29" i="38"/>
  <c r="AE33" i="38"/>
  <c r="AD32" i="38"/>
  <c r="AF33" i="38"/>
  <c r="P39" i="38"/>
  <c r="Q39" i="38"/>
  <c r="Z3" i="38"/>
  <c r="BM6" i="38"/>
  <c r="AI7" i="38"/>
  <c r="AS7" i="38"/>
  <c r="K8" i="38"/>
  <c r="J7" i="38"/>
  <c r="J5" i="38" s="1"/>
  <c r="J55" i="38" s="1"/>
  <c r="BR7" i="38"/>
  <c r="BM12" i="38"/>
  <c r="G17" i="38"/>
  <c r="F17" i="38"/>
  <c r="AA17" i="38"/>
  <c r="Z17" i="38"/>
  <c r="Z7" i="38" s="1"/>
  <c r="AU17" i="38"/>
  <c r="AT17" i="38"/>
  <c r="BM17" i="38"/>
  <c r="K21" i="38"/>
  <c r="L21" i="38"/>
  <c r="Q23" i="38"/>
  <c r="P23" i="38"/>
  <c r="AF24" i="38"/>
  <c r="BO24" i="38" s="1"/>
  <c r="BP24" i="38" s="1"/>
  <c r="AE24" i="38"/>
  <c r="AE19" i="38" s="1"/>
  <c r="V26" i="38"/>
  <c r="U26" i="38"/>
  <c r="BJ26" i="38"/>
  <c r="BI26" i="38"/>
  <c r="AA30" i="38"/>
  <c r="Z30" i="38"/>
  <c r="AF31" i="38"/>
  <c r="AE31" i="38"/>
  <c r="AS32" i="38"/>
  <c r="K33" i="38"/>
  <c r="J32" i="38"/>
  <c r="L33" i="38"/>
  <c r="BD35" i="38"/>
  <c r="BE35" i="38"/>
  <c r="AO37" i="38"/>
  <c r="AP37" i="38"/>
  <c r="U38" i="38"/>
  <c r="V38" i="38"/>
  <c r="G10" i="38"/>
  <c r="G16" i="38"/>
  <c r="BM21" i="38"/>
  <c r="AU22" i="38"/>
  <c r="AT22" i="38"/>
  <c r="BM22" i="38"/>
  <c r="F24" i="38"/>
  <c r="BM24" i="38"/>
  <c r="U33" i="38"/>
  <c r="T32" i="38"/>
  <c r="V33" i="38"/>
  <c r="BM37" i="38"/>
  <c r="AE37" i="38"/>
  <c r="AF37" i="38"/>
  <c r="K38" i="38"/>
  <c r="L38" i="38"/>
  <c r="AK40" i="38"/>
  <c r="AJ40" i="38"/>
  <c r="BE40" i="38"/>
  <c r="BD40" i="38"/>
  <c r="BM41" i="38"/>
  <c r="BM14" i="38"/>
  <c r="BM15" i="38"/>
  <c r="Z23" i="38"/>
  <c r="AA23" i="38"/>
  <c r="BM26" i="38"/>
  <c r="G26" i="38"/>
  <c r="F26" i="38"/>
  <c r="AU26" i="38"/>
  <c r="AT26" i="38"/>
  <c r="L27" i="38"/>
  <c r="K27" i="38"/>
  <c r="AZ27" i="38"/>
  <c r="AY27" i="38"/>
  <c r="G28" i="38"/>
  <c r="BM28" i="38"/>
  <c r="G53" i="38"/>
  <c r="F53" i="38"/>
  <c r="BM53" i="38"/>
  <c r="O19" i="38"/>
  <c r="O5" i="38" s="1"/>
  <c r="AI19" i="38"/>
  <c r="BC19" i="38"/>
  <c r="BC5" i="38" s="1"/>
  <c r="BC55" i="38" s="1"/>
  <c r="P21" i="38"/>
  <c r="AF21" i="38"/>
  <c r="BD21" i="38"/>
  <c r="L23" i="38"/>
  <c r="K23" i="38"/>
  <c r="AU23" i="38"/>
  <c r="BM23" i="38"/>
  <c r="AO25" i="38"/>
  <c r="AO19" i="38" s="1"/>
  <c r="AJ26" i="38"/>
  <c r="AK26" i="38"/>
  <c r="AO27" i="38"/>
  <c r="AP27" i="38"/>
  <c r="BO27" i="38" s="1"/>
  <c r="F28" i="38"/>
  <c r="AT28" i="38"/>
  <c r="BM29" i="38"/>
  <c r="G29" i="38"/>
  <c r="K30" i="38"/>
  <c r="AY30" i="38"/>
  <c r="P31" i="38"/>
  <c r="BN31" i="38" s="1"/>
  <c r="F34" i="38"/>
  <c r="BM34" i="38"/>
  <c r="P34" i="38"/>
  <c r="O32" i="38"/>
  <c r="AJ34" i="38"/>
  <c r="AK34" i="38"/>
  <c r="BM36" i="38"/>
  <c r="BI36" i="38"/>
  <c r="BJ36" i="38"/>
  <c r="F39" i="38"/>
  <c r="BM39" i="38"/>
  <c r="Z39" i="38"/>
  <c r="Z32" i="38" s="1"/>
  <c r="AA39" i="38"/>
  <c r="AA48" i="38"/>
  <c r="Z48" i="38"/>
  <c r="BM48" i="38"/>
  <c r="BM33" i="38"/>
  <c r="AO33" i="38"/>
  <c r="AN32" i="38"/>
  <c r="AY33" i="38"/>
  <c r="AX32" i="38"/>
  <c r="BM38" i="38"/>
  <c r="F40" i="38"/>
  <c r="BN40" i="38" s="1"/>
  <c r="BM40" i="38"/>
  <c r="V42" i="38"/>
  <c r="U42" i="38"/>
  <c r="AP42" i="38"/>
  <c r="AO42" i="38"/>
  <c r="BJ42" i="38"/>
  <c r="BI42" i="38"/>
  <c r="BN47" i="38"/>
  <c r="BJ47" i="38"/>
  <c r="BI47" i="38"/>
  <c r="BN52" i="38"/>
  <c r="AP52" i="38"/>
  <c r="AO52" i="38"/>
  <c r="BM25" i="38"/>
  <c r="L25" i="38"/>
  <c r="BO25" i="38" s="1"/>
  <c r="BP25" i="38" s="1"/>
  <c r="AJ25" i="38"/>
  <c r="AZ25" i="38"/>
  <c r="Z28" i="38"/>
  <c r="AP28" i="38"/>
  <c r="Q29" i="38"/>
  <c r="AO29" i="38"/>
  <c r="BE29" i="38"/>
  <c r="F30" i="38"/>
  <c r="V30" i="38"/>
  <c r="BO30" i="38" s="1"/>
  <c r="BP30" i="38" s="1"/>
  <c r="AT30" i="38"/>
  <c r="BJ30" i="38"/>
  <c r="K31" i="38"/>
  <c r="AA31" i="38"/>
  <c r="BC32" i="38"/>
  <c r="AP33" i="38"/>
  <c r="AZ33" i="38"/>
  <c r="BI33" i="38"/>
  <c r="BH32" i="38"/>
  <c r="BR32" i="38"/>
  <c r="BS32" i="38" s="1"/>
  <c r="AU34" i="38"/>
  <c r="BE34" i="38"/>
  <c r="G35" i="38"/>
  <c r="Q35" i="38"/>
  <c r="AZ37" i="38"/>
  <c r="BJ37" i="38"/>
  <c r="AF38" i="38"/>
  <c r="AP38" i="38"/>
  <c r="AK39" i="38"/>
  <c r="AU39" i="38"/>
  <c r="G40" i="38"/>
  <c r="BM42" i="38"/>
  <c r="G44" i="38"/>
  <c r="F44" i="38"/>
  <c r="AA44" i="38"/>
  <c r="Z44" i="38"/>
  <c r="AK50" i="38"/>
  <c r="AJ50" i="38"/>
  <c r="BN50" i="38" s="1"/>
  <c r="BJ51" i="38"/>
  <c r="BI51" i="38"/>
  <c r="V43" i="38"/>
  <c r="U43" i="38"/>
  <c r="AP43" i="38"/>
  <c r="AO43" i="38"/>
  <c r="BJ43" i="38"/>
  <c r="BI43" i="38"/>
  <c r="BO45" i="38"/>
  <c r="BP45" i="38" s="1"/>
  <c r="AF49" i="38"/>
  <c r="AE49" i="38"/>
  <c r="L54" i="38"/>
  <c r="K54" i="38"/>
  <c r="BN54" i="38" s="1"/>
  <c r="G33" i="38"/>
  <c r="G41" i="38"/>
  <c r="G42" i="38"/>
  <c r="G43" i="38"/>
  <c r="L45" i="38"/>
  <c r="K45" i="38"/>
  <c r="Q46" i="38"/>
  <c r="P46" i="38"/>
  <c r="BN46" i="38" s="1"/>
  <c r="AU48" i="38"/>
  <c r="AT48" i="38"/>
  <c r="AZ49" i="38"/>
  <c r="BO49" i="38" s="1"/>
  <c r="BP49" i="38" s="1"/>
  <c r="AY49" i="38"/>
  <c r="BM50" i="38"/>
  <c r="BE50" i="38"/>
  <c r="BD50" i="38"/>
  <c r="BJ52" i="38"/>
  <c r="BI52" i="38"/>
  <c r="AA53" i="38"/>
  <c r="Z53" i="38"/>
  <c r="BM54" i="38"/>
  <c r="AF54" i="38"/>
  <c r="AE54" i="38"/>
  <c r="AZ54" i="38"/>
  <c r="AY54" i="38"/>
  <c r="AF45" i="38"/>
  <c r="AE45" i="38"/>
  <c r="AK46" i="38"/>
  <c r="AJ46" i="38"/>
  <c r="BE46" i="38"/>
  <c r="BD46" i="38"/>
  <c r="V47" i="38"/>
  <c r="U47" i="38"/>
  <c r="BM51" i="38"/>
  <c r="V51" i="38"/>
  <c r="U51" i="38"/>
  <c r="AU53" i="38"/>
  <c r="AT53" i="38"/>
  <c r="AU44" i="38"/>
  <c r="AT44" i="38"/>
  <c r="AZ45" i="38"/>
  <c r="AY45" i="38"/>
  <c r="BM46" i="38"/>
  <c r="BM47" i="38"/>
  <c r="AP47" i="38"/>
  <c r="AO47" i="38"/>
  <c r="G48" i="38"/>
  <c r="BO48" i="38" s="1"/>
  <c r="BP48" i="38" s="1"/>
  <c r="F48" i="38"/>
  <c r="L49" i="38"/>
  <c r="K49" i="38"/>
  <c r="BN49" i="38" s="1"/>
  <c r="Q50" i="38"/>
  <c r="BO50" i="38" s="1"/>
  <c r="BP50" i="38" s="1"/>
  <c r="P50" i="38"/>
  <c r="AP51" i="38"/>
  <c r="AO51" i="38"/>
  <c r="BM52" i="38"/>
  <c r="V52" i="38"/>
  <c r="U52" i="38"/>
  <c r="G47" i="38"/>
  <c r="G51" i="38"/>
  <c r="G52" i="38"/>
  <c r="AJ5" i="38" l="1"/>
  <c r="AF32" i="38"/>
  <c r="BO17" i="38"/>
  <c r="BP17" i="38" s="1"/>
  <c r="U7" i="38"/>
  <c r="U5" i="38" s="1"/>
  <c r="BO47" i="38"/>
  <c r="BP47" i="38" s="1"/>
  <c r="BN45" i="38"/>
  <c r="BO46" i="38"/>
  <c r="BP46" i="38" s="1"/>
  <c r="BO42" i="38"/>
  <c r="BO54" i="38"/>
  <c r="BN42" i="38"/>
  <c r="BD19" i="38"/>
  <c r="BO23" i="38"/>
  <c r="BN22" i="38"/>
  <c r="BM32" i="38"/>
  <c r="BN21" i="38"/>
  <c r="L7" i="38"/>
  <c r="BN6" i="38"/>
  <c r="BE19" i="38"/>
  <c r="BO9" i="38"/>
  <c r="BP9" i="38" s="1"/>
  <c r="BN18" i="38"/>
  <c r="BO44" i="38"/>
  <c r="BO31" i="38"/>
  <c r="BN39" i="38"/>
  <c r="AF19" i="38"/>
  <c r="O55" i="38"/>
  <c r="BN27" i="38"/>
  <c r="BO38" i="38"/>
  <c r="BP38" i="38" s="1"/>
  <c r="BO22" i="38"/>
  <c r="BP22" i="38" s="1"/>
  <c r="AS5" i="38"/>
  <c r="AS55" i="38" s="1"/>
  <c r="BO39" i="38"/>
  <c r="AT19" i="38"/>
  <c r="BD7" i="38"/>
  <c r="BN13" i="38"/>
  <c r="AZ7" i="38"/>
  <c r="BN15" i="38"/>
  <c r="AX55" i="38"/>
  <c r="AN55" i="38"/>
  <c r="BN48" i="38"/>
  <c r="AT32" i="38"/>
  <c r="AU32" i="38"/>
  <c r="AZ32" i="38"/>
  <c r="AY32" i="38"/>
  <c r="BJ32" i="38"/>
  <c r="AJ32" i="38"/>
  <c r="AJ55" i="38" s="1"/>
  <c r="BN34" i="38"/>
  <c r="BN23" i="38"/>
  <c r="BO28" i="38"/>
  <c r="BN24" i="38"/>
  <c r="BD32" i="38"/>
  <c r="Q19" i="38"/>
  <c r="AT7" i="38"/>
  <c r="F7" i="38"/>
  <c r="BI19" i="38"/>
  <c r="AK19" i="38"/>
  <c r="BO14" i="38"/>
  <c r="BE7" i="38"/>
  <c r="BE5" i="38" s="1"/>
  <c r="BO4" i="38"/>
  <c r="BP4" i="38" s="1"/>
  <c r="BO15" i="38"/>
  <c r="BP15" i="38" s="1"/>
  <c r="T5" i="38"/>
  <c r="T55" i="38" s="1"/>
  <c r="AY7" i="38"/>
  <c r="AY5" i="38" s="1"/>
  <c r="AY55" i="38" s="1"/>
  <c r="BN35" i="38"/>
  <c r="AD55" i="38"/>
  <c r="BI5" i="38"/>
  <c r="K32" i="38"/>
  <c r="BN33" i="38"/>
  <c r="E5" i="38"/>
  <c r="BM7" i="38"/>
  <c r="Q7" i="38"/>
  <c r="Q5" i="38" s="1"/>
  <c r="BO41" i="38"/>
  <c r="BN43" i="38"/>
  <c r="BO40" i="38"/>
  <c r="BP40" i="38" s="1"/>
  <c r="Q32" i="38"/>
  <c r="AP32" i="38"/>
  <c r="BO36" i="38"/>
  <c r="BN28" i="38"/>
  <c r="P19" i="38"/>
  <c r="P5" i="38" s="1"/>
  <c r="P55" i="38" s="1"/>
  <c r="U32" i="38"/>
  <c r="U55" i="38" s="1"/>
  <c r="AI5" i="38"/>
  <c r="AI55" i="38" s="1"/>
  <c r="AU19" i="38"/>
  <c r="AA19" i="38"/>
  <c r="G19" i="38"/>
  <c r="BO20" i="38"/>
  <c r="BP20" i="38" s="1"/>
  <c r="AA7" i="38"/>
  <c r="BO8" i="38"/>
  <c r="BP8" i="38" s="1"/>
  <c r="BN41" i="38"/>
  <c r="AA32" i="38"/>
  <c r="AU7" i="38"/>
  <c r="AP7" i="38"/>
  <c r="AP5" i="38" s="1"/>
  <c r="AE7" i="38"/>
  <c r="AE5" i="38" s="1"/>
  <c r="AE55" i="38" s="1"/>
  <c r="BP6" i="38"/>
  <c r="BO26" i="38"/>
  <c r="BP26" i="38" s="1"/>
  <c r="BO21" i="38"/>
  <c r="L19" i="38"/>
  <c r="L5" i="38" s="1"/>
  <c r="BS7" i="38"/>
  <c r="BR5" i="38"/>
  <c r="Z19" i="38"/>
  <c r="Z5" i="38" s="1"/>
  <c r="Z55" i="38" s="1"/>
  <c r="F19" i="38"/>
  <c r="BN19" i="38" s="1"/>
  <c r="BN20" i="38"/>
  <c r="BN37" i="38"/>
  <c r="BN4" i="38"/>
  <c r="BO52" i="38"/>
  <c r="BP52" i="38" s="1"/>
  <c r="BO33" i="38"/>
  <c r="BP33" i="38" s="1"/>
  <c r="G32" i="38"/>
  <c r="BN44" i="38"/>
  <c r="BO35" i="38"/>
  <c r="BP35" i="38" s="1"/>
  <c r="P32" i="38"/>
  <c r="BN30" i="38"/>
  <c r="AO32" i="38"/>
  <c r="BO29" i="38"/>
  <c r="BP29" i="38" s="1"/>
  <c r="BN53" i="38"/>
  <c r="BN38" i="38"/>
  <c r="BO16" i="38"/>
  <c r="BP16" i="38" s="1"/>
  <c r="L32" i="38"/>
  <c r="AE32" i="38"/>
  <c r="BN25" i="38"/>
  <c r="BJ19" i="38"/>
  <c r="BJ7" i="38"/>
  <c r="BH5" i="38"/>
  <c r="BH55" i="38" s="1"/>
  <c r="BN3" i="38"/>
  <c r="BO12" i="38"/>
  <c r="BP12" i="38" s="1"/>
  <c r="AK7" i="38"/>
  <c r="AK5" i="38" s="1"/>
  <c r="AK55" i="38" s="1"/>
  <c r="AF7" i="38"/>
  <c r="BD5" i="38"/>
  <c r="BD55" i="38" s="1"/>
  <c r="BO13" i="38"/>
  <c r="BP13" i="38" s="1"/>
  <c r="BO51" i="38"/>
  <c r="BO43" i="38"/>
  <c r="BP43" i="38" s="1"/>
  <c r="BP44" i="38"/>
  <c r="BE32" i="38"/>
  <c r="BI32" i="38"/>
  <c r="F32" i="38"/>
  <c r="AK32" i="38"/>
  <c r="BO53" i="38"/>
  <c r="BP53" i="38" s="1"/>
  <c r="BN26" i="38"/>
  <c r="V32" i="38"/>
  <c r="V55" i="38" s="1"/>
  <c r="BO10" i="38"/>
  <c r="BP10" i="38" s="1"/>
  <c r="G7" i="38"/>
  <c r="BN17" i="38"/>
  <c r="BN8" i="38"/>
  <c r="K7" i="38"/>
  <c r="BM19" i="38"/>
  <c r="AZ5" i="38"/>
  <c r="AZ55" i="38" s="1"/>
  <c r="Y5" i="38"/>
  <c r="Y55" i="38" s="1"/>
  <c r="BO34" i="38"/>
  <c r="AO5" i="38"/>
  <c r="BO3" i="38"/>
  <c r="BP3" i="38" s="1"/>
  <c r="AF5" i="38" l="1"/>
  <c r="AF55" i="38" s="1"/>
  <c r="Q55" i="38"/>
  <c r="AA5" i="38"/>
  <c r="L55" i="38"/>
  <c r="AT5" i="38"/>
  <c r="AT55" i="38" s="1"/>
  <c r="BN7" i="38"/>
  <c r="AO55" i="38"/>
  <c r="BN32" i="38"/>
  <c r="BO32" i="38"/>
  <c r="BP32" i="38" s="1"/>
  <c r="AP55" i="38"/>
  <c r="BO19" i="38"/>
  <c r="BP19" i="38" s="1"/>
  <c r="BE55" i="38"/>
  <c r="BM5" i="38"/>
  <c r="E55" i="38"/>
  <c r="BM55" i="38" s="1"/>
  <c r="BS5" i="38"/>
  <c r="BR55" i="38"/>
  <c r="BS55" i="38" s="1"/>
  <c r="AU5" i="38"/>
  <c r="AU55" i="38" s="1"/>
  <c r="BI55" i="38"/>
  <c r="F5" i="38"/>
  <c r="G5" i="38"/>
  <c r="BO7" i="38"/>
  <c r="BP7" i="38" s="1"/>
  <c r="K5" i="38"/>
  <c r="K55" i="38" s="1"/>
  <c r="BJ5" i="38"/>
  <c r="BJ55" i="38" s="1"/>
  <c r="AA55" i="38"/>
  <c r="BN5" i="38" l="1"/>
  <c r="F55" i="38"/>
  <c r="BN55" i="38" s="1"/>
  <c r="BO5" i="38"/>
  <c r="BP5" i="38" s="1"/>
  <c r="G55" i="38"/>
  <c r="BO55" i="38" s="1"/>
  <c r="BP55" i="38" s="1"/>
  <c r="B77" i="19" l="1"/>
  <c r="N77" i="19" s="1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N76" i="19" s="1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N74" i="19" s="1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N72" i="19" s="1"/>
  <c r="M71" i="19"/>
  <c r="L71" i="19"/>
  <c r="K71" i="19"/>
  <c r="J71" i="19"/>
  <c r="I71" i="19"/>
  <c r="H71" i="19"/>
  <c r="G71" i="19"/>
  <c r="F71" i="19"/>
  <c r="E71" i="19"/>
  <c r="D71" i="19"/>
  <c r="C71" i="19"/>
  <c r="M70" i="19"/>
  <c r="K70" i="19"/>
  <c r="I70" i="19"/>
  <c r="G70" i="19"/>
  <c r="E70" i="19"/>
  <c r="C70" i="19"/>
  <c r="B76" i="19"/>
  <c r="B75" i="19"/>
  <c r="N75" i="19" s="1"/>
  <c r="B74" i="19"/>
  <c r="B73" i="19"/>
  <c r="N73" i="19" s="1"/>
  <c r="B72" i="19"/>
  <c r="B71" i="19"/>
  <c r="N71" i="19" s="1"/>
  <c r="N40" i="20"/>
  <c r="M40" i="20"/>
  <c r="L40" i="20"/>
  <c r="K40" i="20"/>
  <c r="J40" i="20"/>
  <c r="I40" i="20"/>
  <c r="H40" i="20"/>
  <c r="G40" i="20"/>
  <c r="F40" i="20"/>
  <c r="E40" i="20"/>
  <c r="D40" i="20"/>
  <c r="C40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2" i="20"/>
  <c r="B33" i="20"/>
  <c r="B34" i="20"/>
  <c r="B35" i="20"/>
  <c r="B36" i="20"/>
  <c r="B37" i="20"/>
  <c r="B38" i="20"/>
  <c r="B39" i="20"/>
  <c r="B40" i="20"/>
  <c r="B31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B18" i="20"/>
  <c r="N50" i="19"/>
  <c r="P50" i="19" s="1"/>
  <c r="N49" i="19"/>
  <c r="P49" i="19" s="1"/>
  <c r="N48" i="19"/>
  <c r="P48" i="19" s="1"/>
  <c r="N47" i="19"/>
  <c r="P47" i="19" s="1"/>
  <c r="N46" i="19"/>
  <c r="P46" i="19" s="1"/>
  <c r="N45" i="19"/>
  <c r="P45" i="19" s="1"/>
  <c r="N44" i="19"/>
  <c r="P44" i="19" s="1"/>
  <c r="N43" i="19"/>
  <c r="P43" i="19" s="1"/>
  <c r="N42" i="19"/>
  <c r="P42" i="19" s="1"/>
  <c r="N41" i="19"/>
  <c r="P41" i="19" s="1"/>
  <c r="N40" i="19"/>
  <c r="P40" i="19" s="1"/>
  <c r="N39" i="19"/>
  <c r="P39" i="19" s="1"/>
  <c r="N38" i="19"/>
  <c r="P38" i="19" s="1"/>
  <c r="N37" i="19"/>
  <c r="P37" i="19" s="1"/>
  <c r="N36" i="19"/>
  <c r="P36" i="19" s="1"/>
  <c r="N35" i="19"/>
  <c r="P35" i="19" s="1"/>
  <c r="N34" i="19"/>
  <c r="P34" i="19" s="1"/>
  <c r="N33" i="19"/>
  <c r="P33" i="19" s="1"/>
  <c r="N32" i="19"/>
  <c r="P32" i="19" s="1"/>
  <c r="N31" i="19"/>
  <c r="P31" i="19" s="1"/>
  <c r="N30" i="19"/>
  <c r="P30" i="19" s="1"/>
  <c r="N29" i="19"/>
  <c r="P29" i="19" s="1"/>
  <c r="N28" i="19"/>
  <c r="P28" i="19" s="1"/>
  <c r="N27" i="19"/>
  <c r="P27" i="19" s="1"/>
  <c r="N26" i="19"/>
  <c r="P26" i="19" s="1"/>
  <c r="M25" i="19"/>
  <c r="L25" i="19"/>
  <c r="L70" i="19" s="1"/>
  <c r="K25" i="19"/>
  <c r="J25" i="19"/>
  <c r="J70" i="19" s="1"/>
  <c r="I25" i="19"/>
  <c r="H25" i="19"/>
  <c r="H70" i="19" s="1"/>
  <c r="G25" i="19"/>
  <c r="F25" i="19"/>
  <c r="F70" i="19" s="1"/>
  <c r="E25" i="19"/>
  <c r="D25" i="19"/>
  <c r="D70" i="19" s="1"/>
  <c r="C25" i="19"/>
  <c r="B25" i="19"/>
  <c r="B70" i="19" s="1"/>
  <c r="N70" i="19" s="1"/>
  <c r="N24" i="19"/>
  <c r="P24" i="19" s="1"/>
  <c r="N23" i="19"/>
  <c r="P23" i="19" s="1"/>
  <c r="N22" i="19"/>
  <c r="P22" i="19" s="1"/>
  <c r="N21" i="19"/>
  <c r="P21" i="19" s="1"/>
  <c r="N20" i="19"/>
  <c r="P20" i="19" s="1"/>
  <c r="N19" i="19"/>
  <c r="P19" i="19" s="1"/>
  <c r="N18" i="19"/>
  <c r="P18" i="19" s="1"/>
  <c r="N17" i="19"/>
  <c r="P17" i="19" s="1"/>
  <c r="N16" i="19"/>
  <c r="P16" i="19" s="1"/>
  <c r="N15" i="19"/>
  <c r="P15" i="19" s="1"/>
  <c r="N14" i="19"/>
  <c r="P14" i="19" s="1"/>
  <c r="N13" i="19"/>
  <c r="P13" i="19" s="1"/>
  <c r="N12" i="19"/>
  <c r="P12" i="19" s="1"/>
  <c r="M11" i="19"/>
  <c r="L11" i="19"/>
  <c r="K11" i="19"/>
  <c r="J11" i="19"/>
  <c r="I11" i="19"/>
  <c r="H11" i="19"/>
  <c r="G11" i="19"/>
  <c r="F11" i="19"/>
  <c r="E11" i="19"/>
  <c r="D11" i="19"/>
  <c r="C11" i="19"/>
  <c r="B11" i="19"/>
  <c r="N10" i="19"/>
  <c r="P10" i="19" s="1"/>
  <c r="N9" i="19"/>
  <c r="P9" i="19" s="1"/>
  <c r="N8" i="19"/>
  <c r="P8" i="19" s="1"/>
  <c r="N7" i="19"/>
  <c r="P7" i="19" s="1"/>
  <c r="M6" i="19"/>
  <c r="L6" i="19"/>
  <c r="K6" i="19"/>
  <c r="K5" i="19" s="1"/>
  <c r="K69" i="19" s="1"/>
  <c r="K78" i="19" s="1"/>
  <c r="J6" i="19"/>
  <c r="I6" i="19"/>
  <c r="H6" i="19"/>
  <c r="G6" i="19"/>
  <c r="G5" i="19" s="1"/>
  <c r="G69" i="19" s="1"/>
  <c r="G78" i="19" s="1"/>
  <c r="F6" i="19"/>
  <c r="E6" i="19"/>
  <c r="D6" i="19"/>
  <c r="C6" i="19"/>
  <c r="B6" i="19"/>
  <c r="M5" i="19" l="1"/>
  <c r="M69" i="19" s="1"/>
  <c r="M78" i="19" s="1"/>
  <c r="G51" i="19"/>
  <c r="K51" i="19"/>
  <c r="E5" i="19"/>
  <c r="E69" i="19" s="1"/>
  <c r="E78" i="19" s="1"/>
  <c r="I5" i="19"/>
  <c r="I69" i="19" s="1"/>
  <c r="I78" i="19" s="1"/>
  <c r="C5" i="19"/>
  <c r="C69" i="19" s="1"/>
  <c r="C78" i="19" s="1"/>
  <c r="L5" i="19"/>
  <c r="L69" i="19" s="1"/>
  <c r="L78" i="19" s="1"/>
  <c r="N25" i="19"/>
  <c r="P25" i="19" s="1"/>
  <c r="N11" i="19"/>
  <c r="P11" i="19" s="1"/>
  <c r="H5" i="19"/>
  <c r="H69" i="19" s="1"/>
  <c r="H78" i="19" s="1"/>
  <c r="D5" i="19"/>
  <c r="D69" i="19" s="1"/>
  <c r="D78" i="19" s="1"/>
  <c r="B5" i="19"/>
  <c r="B69" i="19" s="1"/>
  <c r="B78" i="19" s="1"/>
  <c r="J5" i="19"/>
  <c r="J69" i="19" s="1"/>
  <c r="J78" i="19" s="1"/>
  <c r="F5" i="19"/>
  <c r="F69" i="19" s="1"/>
  <c r="F78" i="19" s="1"/>
  <c r="N6" i="19"/>
  <c r="P6" i="19" s="1"/>
  <c r="B51" i="19" l="1"/>
  <c r="E51" i="19"/>
  <c r="D51" i="19"/>
  <c r="L51" i="19"/>
  <c r="F51" i="19"/>
  <c r="H51" i="19"/>
  <c r="C51" i="19"/>
  <c r="J51" i="19"/>
  <c r="I51" i="19"/>
  <c r="M51" i="19"/>
  <c r="N5" i="19"/>
  <c r="N51" i="19" l="1"/>
  <c r="P5" i="19"/>
  <c r="P51" i="19" s="1"/>
  <c r="N69" i="19"/>
  <c r="N78" i="19" s="1"/>
</calcChain>
</file>

<file path=xl/sharedStrings.xml><?xml version="1.0" encoding="utf-8"?>
<sst xmlns="http://schemas.openxmlformats.org/spreadsheetml/2006/main" count="534" uniqueCount="84">
  <si>
    <t>Cefalópodos-Todos</t>
  </si>
  <si>
    <t>Pescados</t>
  </si>
  <si>
    <t>Surimis</t>
  </si>
  <si>
    <t>Mariscos</t>
  </si>
  <si>
    <t>Mezclas</t>
  </si>
  <si>
    <t>Bivalvos</t>
  </si>
  <si>
    <t>Carne</t>
  </si>
  <si>
    <t>Productos Ajenos</t>
  </si>
  <si>
    <t>Varios</t>
  </si>
  <si>
    <t>Total</t>
  </si>
  <si>
    <t>Clase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</si>
  <si>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</si>
  <si>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</si>
  <si>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</si>
  <si>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</si>
  <si>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</si>
  <si>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</si>
  <si>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</si>
  <si>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</si>
  <si>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</si>
  <si>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</si>
  <si>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</si>
  <si>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</si>
  <si>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</si>
  <si>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01</t>
  </si>
  <si>
    <t>02</t>
  </si>
  <si>
    <t>03</t>
  </si>
  <si>
    <t>05</t>
  </si>
  <si>
    <t>06</t>
  </si>
  <si>
    <t>07</t>
  </si>
  <si>
    <t>09</t>
  </si>
  <si>
    <t>10</t>
  </si>
  <si>
    <t>11</t>
  </si>
  <si>
    <t>19</t>
  </si>
  <si>
    <t>20</t>
  </si>
  <si>
    <t>21</t>
  </si>
  <si>
    <t>Delegado</t>
  </si>
  <si>
    <t>__clase____descripcion</t>
  </si>
  <si>
    <t>__subclase____descripcion</t>
  </si>
  <si>
    <t>__producto____descripcion</t>
  </si>
  <si>
    <t xml:space="preserve">Kg </t>
  </si>
  <si>
    <t>€</t>
  </si>
  <si>
    <t>Margen</t>
  </si>
  <si>
    <t xml:space="preserve"> €/Kilo </t>
  </si>
  <si>
    <t>Precio medio</t>
  </si>
  <si>
    <t>Calamar</t>
  </si>
  <si>
    <t>Pota</t>
  </si>
  <si>
    <t>Anilla/Troceado</t>
  </si>
  <si>
    <t>Calamar Romana</t>
  </si>
  <si>
    <t>Enharinado</t>
  </si>
  <si>
    <t>Entero</t>
  </si>
  <si>
    <t>Rabas</t>
  </si>
  <si>
    <t>Rejos</t>
  </si>
  <si>
    <t>T+T</t>
  </si>
  <si>
    <t>Tubo Interfoliado/Armario</t>
  </si>
  <si>
    <t>Tubo IQF</t>
  </si>
  <si>
    <t>Vaina</t>
  </si>
  <si>
    <t>Potón</t>
  </si>
  <si>
    <t>Anilla romana</t>
  </si>
  <si>
    <t>Manto</t>
  </si>
  <si>
    <t>Tubo</t>
  </si>
  <si>
    <t>Puntilla</t>
  </si>
  <si>
    <t>Sepia</t>
  </si>
  <si>
    <t>En curso</t>
  </si>
  <si>
    <t>No Comercial</t>
  </si>
  <si>
    <t>Abadejo</t>
  </si>
  <si>
    <t>Bacalao</t>
  </si>
  <si>
    <t>Boqueron</t>
  </si>
  <si>
    <t>Fogonero</t>
  </si>
  <si>
    <t>Gallineta</t>
  </si>
  <si>
    <t>Gallo</t>
  </si>
  <si>
    <t>Halibut</t>
  </si>
  <si>
    <t>Limanda</t>
  </si>
  <si>
    <t>Lubina</t>
  </si>
  <si>
    <t>Mahi Mahi</t>
  </si>
  <si>
    <t>Merluza</t>
  </si>
  <si>
    <t>Panga</t>
  </si>
  <si>
    <t>Pejerrey</t>
  </si>
  <si>
    <t>Pescado Azul</t>
  </si>
  <si>
    <t>Pez Plata</t>
  </si>
  <si>
    <t>Rape</t>
  </si>
  <si>
    <t>Salmón</t>
  </si>
  <si>
    <t>Tilapia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</si>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</sst>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4" fontId="1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2" xfId="0" applyBorder="1" applyAlignment="1">
      <alignment vertical="top"/>
    </xf>
    <xf numFmtId="0" fontId="0" fillId="0" borderId="2" xfId="0" applyBorder="1"/>
    <xf numFmtId="2" fontId="0" fillId="0" borderId="0" xfId="0" applyNumberFormat="1"/>
    <xf numFmtId="4" fontId="1" fillId="2" borderId="0" xfId="0" applyNumberFormat="1" applyFont="1" applyFill="1" applyAlignment="1">
      <alignment wrapText="1"/>
    </xf>
    <xf numFmtId="3" fontId="1" fillId="3" borderId="0" xfId="0" applyNumberFormat="1" applyFont="1" applyFill="1" applyAlignment="1">
      <alignment horizontal="center" vertical="center" wrapText="1"/>
    </xf>
    <xf numFmtId="3" fontId="1" fillId="6" borderId="0" xfId="0" applyNumberFormat="1" applyFont="1" applyFill="1" applyAlignment="1">
      <alignment horizontal="center" vertical="center" wrapText="1"/>
    </xf>
    <xf numFmtId="4" fontId="1" fillId="7" borderId="1" xfId="0" applyNumberFormat="1" applyFont="1" applyFill="1" applyBorder="1" applyAlignment="1">
      <alignment horizontal="center" vertical="center" wrapText="1"/>
    </xf>
    <xf numFmtId="4" fontId="1" fillId="8" borderId="1" xfId="0" applyNumberFormat="1" applyFont="1" applyFill="1" applyBorder="1" applyAlignment="1">
      <alignment horizontal="center" vertical="center" wrapText="1"/>
    </xf>
    <xf numFmtId="4" fontId="1" fillId="9" borderId="1" xfId="0" applyNumberFormat="1" applyFont="1" applyFill="1" applyBorder="1" applyAlignment="1">
      <alignment horizontal="center" vertical="center" wrapText="1"/>
    </xf>
    <xf numFmtId="4" fontId="1" fillId="10" borderId="1" xfId="0" applyNumberFormat="1" applyFont="1" applyFill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1" fillId="12" borderId="1" xfId="0" applyNumberFormat="1" applyFont="1" applyFill="1" applyBorder="1" applyAlignment="1">
      <alignment horizontal="center" vertical="center" wrapText="1"/>
    </xf>
    <xf numFmtId="3" fontId="1" fillId="1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/>
    <xf numFmtId="0" fontId="0" fillId="0" borderId="0" xfId="0" applyAlignment="1">
      <alignment wrapText="1"/>
    </xf>
    <xf numFmtId="9" fontId="0" fillId="0" borderId="0" xfId="0" applyNumberFormat="1"/>
    <xf numFmtId="0" fontId="0" fillId="14" borderId="0" xfId="0" applyFill="1" applyAlignment="1">
      <alignment horizontal="center"/>
    </xf>
    <xf numFmtId="3" fontId="0" fillId="0" borderId="0" xfId="0" applyNumberFormat="1" applyAlignment="1">
      <alignment wrapText="1"/>
    </xf>
    <xf numFmtId="0" fontId="0" fillId="0" borderId="0" xfId="0" applyAlignment="1">
      <alignment vertical="top"/>
    </xf>
    <xf numFmtId="0" fontId="0" fillId="15" borderId="0" xfId="0" applyFill="1" applyAlignment="1">
      <alignment vertical="top"/>
    </xf>
    <xf numFmtId="0" fontId="3" fillId="0" borderId="0" xfId="0" applyFont="1" applyAlignment="1">
      <alignment vertical="top"/>
    </xf>
    <xf numFmtId="0" fontId="0" fillId="0" borderId="3" xfId="0" applyBorder="1"/>
    <xf numFmtId="0" fontId="0" fillId="15" borderId="3" xfId="0" applyFill="1" applyBorder="1"/>
    <xf numFmtId="0" fontId="2" fillId="0" borderId="3" xfId="0" applyFont="1" applyBorder="1"/>
    <xf numFmtId="3" fontId="3" fillId="16" borderId="0" xfId="0" applyNumberFormat="1" applyFont="1" applyFill="1"/>
    <xf numFmtId="4" fontId="3" fillId="16" borderId="0" xfId="0" applyNumberFormat="1" applyFont="1" applyFill="1"/>
    <xf numFmtId="10" fontId="3" fillId="15" borderId="0" xfId="0" applyNumberFormat="1" applyFont="1" applyFill="1"/>
    <xf numFmtId="2" fontId="3" fillId="16" borderId="0" xfId="0" applyNumberFormat="1" applyFont="1" applyFill="1"/>
    <xf numFmtId="2" fontId="3" fillId="0" borderId="0" xfId="0" applyNumberFormat="1" applyFont="1"/>
    <xf numFmtId="0" fontId="3" fillId="5" borderId="4" xfId="0" applyFont="1" applyFill="1" applyBorder="1"/>
    <xf numFmtId="3" fontId="3" fillId="5" borderId="0" xfId="0" applyNumberFormat="1" applyFont="1" applyFill="1"/>
    <xf numFmtId="4" fontId="3" fillId="5" borderId="0" xfId="0" applyNumberFormat="1" applyFont="1" applyFill="1"/>
    <xf numFmtId="2" fontId="3" fillId="5" borderId="0" xfId="0" applyNumberFormat="1" applyFont="1" applyFill="1"/>
    <xf numFmtId="0" fontId="0" fillId="0" borderId="4" xfId="0" applyBorder="1"/>
    <xf numFmtId="4" fontId="0" fillId="0" borderId="0" xfId="0" applyNumberFormat="1"/>
    <xf numFmtId="10" fontId="0" fillId="15" borderId="0" xfId="0" applyNumberFormat="1" applyFill="1"/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4" fontId="3" fillId="0" borderId="0" xfId="0" applyNumberFormat="1" applyFont="1"/>
    <xf numFmtId="0" fontId="3" fillId="0" borderId="4" xfId="0" applyFont="1" applyBorder="1"/>
    <xf numFmtId="3" fontId="3" fillId="14" borderId="0" xfId="0" applyNumberFormat="1" applyFont="1" applyFill="1"/>
    <xf numFmtId="4" fontId="3" fillId="14" borderId="0" xfId="0" applyNumberFormat="1" applyFont="1" applyFill="1"/>
    <xf numFmtId="4" fontId="3" fillId="15" borderId="0" xfId="0" applyNumberFormat="1" applyFont="1" applyFill="1"/>
    <xf numFmtId="0" fontId="0" fillId="17" borderId="0" xfId="0" applyFill="1"/>
    <xf numFmtId="0" fontId="0" fillId="0" borderId="2" xfId="0" applyBorder="1" applyAlignment="1">
      <alignment vertical="top"/>
    </xf>
    <xf numFmtId="0" fontId="3" fillId="16" borderId="0" xfId="0" applyFont="1" applyFill="1" applyAlignment="1">
      <alignment vertical="top"/>
    </xf>
    <xf numFmtId="0" fontId="0" fillId="16" borderId="4" xfId="0" applyFill="1" applyBorder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4" xfId="0" applyBorder="1"/>
    <xf numFmtId="0" fontId="0" fillId="0" borderId="0" xfId="0"/>
    <xf numFmtId="0" fontId="0" fillId="16" borderId="0" xfId="0" applyFill="1" applyBorder="1"/>
    <xf numFmtId="0" fontId="3" fillId="5" borderId="0" xfId="0" applyFont="1" applyFill="1" applyBorder="1"/>
    <xf numFmtId="0" fontId="0" fillId="0" borderId="0" xfId="0" applyBorder="1"/>
    <xf numFmtId="0" fontId="3" fillId="0" borderId="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top"/>
    </xf>
    <xf numFmtId="0" fontId="0" fillId="0" borderId="2" xfId="0" quotePrefix="1" applyBorder="1"/>
  </cellXfs>
  <cellStyles count="2">
    <cellStyle name="Normal" xfId="0" builtinId="0"/>
    <cellStyle name="Normal 2" xfId="1" xr:uid="{2D75A618-B6DD-48BD-A5B6-27F466198C52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F041-DDDD-4BE2-93A0-6024AD8EE9A3}">
  <dimension ref="A4:P222"/>
  <sheetViews>
    <sheetView workbookViewId="0">
      <selection activeCell="B56" sqref="B56"/>
    </sheetView>
  </sheetViews>
  <sheetFormatPr baseColWidth="10" defaultRowHeight="15" x14ac:dyDescent="0.25"/>
  <cols>
    <col min="1" max="1" width="18.28515625" bestFit="1" customWidth="1"/>
    <col min="2" max="2" width="9.5703125" style="2" bestFit="1" customWidth="1"/>
    <col min="3" max="3" width="7.5703125" style="2" bestFit="1" customWidth="1"/>
    <col min="4" max="5" width="7.5703125" bestFit="1" customWidth="1"/>
    <col min="6" max="6" width="7.7109375" customWidth="1"/>
    <col min="7" max="11" width="7.5703125" bestFit="1" customWidth="1"/>
    <col min="12" max="13" width="7.5703125" style="2" bestFit="1" customWidth="1"/>
    <col min="14" max="14" width="9.85546875" bestFit="1" customWidth="1"/>
    <col min="16" max="16" width="11.42578125" style="2"/>
  </cols>
  <sheetData>
    <row r="4" spans="1:16" s="19" customFormat="1" ht="30" x14ac:dyDescent="0.25">
      <c r="A4" s="6" t="s">
        <v>10</v>
      </c>
      <c r="B4" s="7" t="s">
        <v>11</v>
      </c>
      <c r="C4" s="8" t="s">
        <v>12</v>
      </c>
      <c r="D4" s="1" t="s">
        <v>13</v>
      </c>
      <c r="E4" s="9" t="s">
        <v>14</v>
      </c>
      <c r="F4" s="10" t="s">
        <v>15</v>
      </c>
      <c r="G4" s="11" t="s">
        <v>16</v>
      </c>
      <c r="H4" s="12" t="s">
        <v>17</v>
      </c>
      <c r="I4" s="13" t="s">
        <v>18</v>
      </c>
      <c r="J4" s="14" t="s">
        <v>19</v>
      </c>
      <c r="K4" s="11" t="s">
        <v>20</v>
      </c>
      <c r="L4" s="16" t="s">
        <v>21</v>
      </c>
      <c r="M4" s="17" t="s">
        <v>22</v>
      </c>
      <c r="N4" s="11" t="s">
        <v>23</v>
      </c>
      <c r="P4" s="22"/>
    </row>
    <row r="5" spans="1:16" x14ac:dyDescent="0.25">
      <c r="A5" s="50" t="s">
        <v>0</v>
      </c>
      <c r="B5" s="15">
        <f>B6+B11+B22+B23+B24</f>
        <v>111300</v>
      </c>
      <c r="C5" s="15">
        <f t="shared" ref="C5:L5" si="0">C6+C11+C22+C23+C24</f>
        <v>127300</v>
      </c>
      <c r="D5" s="15">
        <f t="shared" si="0"/>
        <v>215100</v>
      </c>
      <c r="E5" s="15">
        <f t="shared" si="0"/>
        <v>203100</v>
      </c>
      <c r="F5" s="15">
        <f t="shared" si="0"/>
        <v>189000</v>
      </c>
      <c r="G5" s="15">
        <f t="shared" si="0"/>
        <v>231500</v>
      </c>
      <c r="H5" s="15">
        <f t="shared" si="0"/>
        <v>251000</v>
      </c>
      <c r="I5" s="15">
        <f t="shared" si="0"/>
        <v>248500</v>
      </c>
      <c r="J5" s="15">
        <f t="shared" si="0"/>
        <v>209000</v>
      </c>
      <c r="K5" s="15">
        <f t="shared" si="0"/>
        <v>168500</v>
      </c>
      <c r="L5" s="15">
        <f t="shared" si="0"/>
        <v>147500</v>
      </c>
      <c r="M5" s="15">
        <f>M6+M11+M22+M23+M24</f>
        <v>117000</v>
      </c>
      <c r="N5" s="15">
        <f>B5+C5+D5+E5+F5+G5+H5+I5+J5+K5+L5+M5</f>
        <v>2218800</v>
      </c>
      <c r="O5" s="5">
        <v>5.0598429908226734</v>
      </c>
      <c r="P5" s="2">
        <f>N5*O5</f>
        <v>11226779.628037348</v>
      </c>
    </row>
    <row r="6" spans="1:16" hidden="1" x14ac:dyDescent="0.25">
      <c r="A6" s="50" t="s">
        <v>0</v>
      </c>
      <c r="B6" s="15">
        <f>B7+B8+B9+B10</f>
        <v>58000</v>
      </c>
      <c r="C6" s="15">
        <f t="shared" ref="C6:L6" si="1">C7+C8+C9+C10</f>
        <v>68000</v>
      </c>
      <c r="D6" s="15">
        <f t="shared" si="1"/>
        <v>110000</v>
      </c>
      <c r="E6" s="15">
        <f t="shared" si="1"/>
        <v>98000</v>
      </c>
      <c r="F6" s="15">
        <f t="shared" si="1"/>
        <v>91000</v>
      </c>
      <c r="G6" s="15">
        <f t="shared" si="1"/>
        <v>117000</v>
      </c>
      <c r="H6" s="15">
        <f t="shared" si="1"/>
        <v>110000</v>
      </c>
      <c r="I6" s="15">
        <f t="shared" si="1"/>
        <v>108000</v>
      </c>
      <c r="J6" s="15">
        <f t="shared" si="1"/>
        <v>98000</v>
      </c>
      <c r="K6" s="15">
        <f t="shared" si="1"/>
        <v>86000</v>
      </c>
      <c r="L6" s="15">
        <f t="shared" si="1"/>
        <v>76000</v>
      </c>
      <c r="M6" s="15">
        <f t="shared" ref="M6" si="2">M7+M8+M9+M10</f>
        <v>68000</v>
      </c>
      <c r="N6" s="15">
        <f>B6+C6+D6+E6+F6+G6+H6+I6+J6+K6+L6+M6</f>
        <v>1088000</v>
      </c>
      <c r="O6" s="5"/>
      <c r="P6" s="2">
        <f t="shared" ref="P6:P50" si="3">N6*O6</f>
        <v>0</v>
      </c>
    </row>
    <row r="7" spans="1:16" hidden="1" x14ac:dyDescent="0.25">
      <c r="A7" s="50" t="s">
        <v>0</v>
      </c>
      <c r="B7" s="2">
        <v>55000</v>
      </c>
      <c r="C7" s="2">
        <v>65000</v>
      </c>
      <c r="D7" s="2">
        <v>105000</v>
      </c>
      <c r="E7" s="2">
        <v>90000</v>
      </c>
      <c r="F7" s="2">
        <v>85000</v>
      </c>
      <c r="G7" s="2">
        <v>110000</v>
      </c>
      <c r="H7" s="2">
        <v>100000</v>
      </c>
      <c r="I7" s="2">
        <v>100000</v>
      </c>
      <c r="J7" s="2">
        <v>90000</v>
      </c>
      <c r="K7" s="2">
        <v>80000</v>
      </c>
      <c r="L7" s="2">
        <v>70000</v>
      </c>
      <c r="M7" s="2">
        <v>65000</v>
      </c>
      <c r="N7" s="2">
        <f>M7+L7+K7+J7+I7+H7+G7+F7+E7+D7+B7+C7</f>
        <v>1015000</v>
      </c>
      <c r="O7" s="5"/>
      <c r="P7" s="2">
        <f t="shared" si="3"/>
        <v>0</v>
      </c>
    </row>
    <row r="8" spans="1:16" hidden="1" x14ac:dyDescent="0.25">
      <c r="A8" s="50" t="s">
        <v>0</v>
      </c>
      <c r="B8" s="2">
        <v>3000</v>
      </c>
      <c r="C8" s="2">
        <v>3000</v>
      </c>
      <c r="D8" s="2">
        <v>5000</v>
      </c>
      <c r="E8" s="2">
        <v>8000</v>
      </c>
      <c r="F8" s="2">
        <v>6000</v>
      </c>
      <c r="G8" s="2">
        <v>7000</v>
      </c>
      <c r="H8" s="2">
        <v>10000</v>
      </c>
      <c r="I8" s="2">
        <v>8000</v>
      </c>
      <c r="J8" s="2">
        <v>8000</v>
      </c>
      <c r="K8" s="2">
        <v>6000</v>
      </c>
      <c r="L8" s="2">
        <v>6000</v>
      </c>
      <c r="M8" s="2">
        <v>3000</v>
      </c>
      <c r="N8" s="2">
        <f>M8+L8+K8+J8+I8+H8+G8+F8+E8+D8+B8+C8</f>
        <v>73000</v>
      </c>
      <c r="O8" s="5"/>
      <c r="P8" s="2">
        <f t="shared" si="3"/>
        <v>0</v>
      </c>
    </row>
    <row r="9" spans="1:16" hidden="1" x14ac:dyDescent="0.25">
      <c r="A9" s="50" t="s">
        <v>0</v>
      </c>
      <c r="D9" s="2"/>
      <c r="E9" s="2"/>
      <c r="F9" s="2"/>
      <c r="G9" s="2"/>
      <c r="H9" s="2"/>
      <c r="I9" s="2"/>
      <c r="J9" s="2"/>
      <c r="K9" s="2"/>
      <c r="L9" s="2">
        <v>0</v>
      </c>
      <c r="M9" s="2">
        <v>0</v>
      </c>
      <c r="N9" s="2">
        <f>M9+L9+K9+J9+I9+H9+G9+F9+E9+D9+B9+C9</f>
        <v>0</v>
      </c>
      <c r="O9" s="5"/>
      <c r="P9" s="2">
        <f t="shared" si="3"/>
        <v>0</v>
      </c>
    </row>
    <row r="10" spans="1:16" hidden="1" x14ac:dyDescent="0.25">
      <c r="A10" s="50" t="s">
        <v>0</v>
      </c>
      <c r="D10" s="2"/>
      <c r="E10" s="2"/>
      <c r="F10" s="2"/>
      <c r="G10" s="2"/>
      <c r="H10" s="2"/>
      <c r="I10" s="2"/>
      <c r="J10" s="2"/>
      <c r="K10" s="2"/>
      <c r="L10" s="2">
        <v>0</v>
      </c>
      <c r="M10" s="2">
        <v>0</v>
      </c>
      <c r="N10" s="2">
        <f>M10+L10+K10+J10+I10+H10+G10+F10+E10+D10+B10+C10</f>
        <v>0</v>
      </c>
      <c r="O10" s="5"/>
      <c r="P10" s="2">
        <f t="shared" si="3"/>
        <v>0</v>
      </c>
    </row>
    <row r="11" spans="1:16" hidden="1" x14ac:dyDescent="0.25">
      <c r="A11" s="50" t="s">
        <v>0</v>
      </c>
      <c r="B11" s="15">
        <f>B12+B13+B14+B15+B16+B17+B18+B19+B20+B21</f>
        <v>32300</v>
      </c>
      <c r="C11" s="15">
        <f t="shared" ref="C11:L11" si="4">C12+C13+C14+C15+C16+C17+C18+C19+C20+C21</f>
        <v>33300</v>
      </c>
      <c r="D11" s="15">
        <f t="shared" si="4"/>
        <v>53100</v>
      </c>
      <c r="E11" s="15">
        <f t="shared" si="4"/>
        <v>63600</v>
      </c>
      <c r="F11" s="15">
        <f t="shared" si="4"/>
        <v>56500</v>
      </c>
      <c r="G11" s="15">
        <f t="shared" si="4"/>
        <v>67500</v>
      </c>
      <c r="H11" s="15">
        <f t="shared" si="4"/>
        <v>84000</v>
      </c>
      <c r="I11" s="15">
        <f t="shared" si="4"/>
        <v>83500</v>
      </c>
      <c r="J11" s="15">
        <f t="shared" si="4"/>
        <v>62000</v>
      </c>
      <c r="K11" s="15">
        <f t="shared" si="4"/>
        <v>55000</v>
      </c>
      <c r="L11" s="15">
        <f t="shared" si="4"/>
        <v>47000</v>
      </c>
      <c r="M11" s="15">
        <f t="shared" ref="M11:N11" si="5">M12+M13+M14+M15+M16+M17+M18+M19+M20+M21</f>
        <v>30500</v>
      </c>
      <c r="N11" s="15">
        <f t="shared" si="5"/>
        <v>668300</v>
      </c>
      <c r="O11" s="5"/>
      <c r="P11" s="2">
        <f t="shared" si="3"/>
        <v>0</v>
      </c>
    </row>
    <row r="12" spans="1:16" hidden="1" x14ac:dyDescent="0.25">
      <c r="A12" s="50" t="s">
        <v>0</v>
      </c>
      <c r="B12" s="2">
        <v>18000</v>
      </c>
      <c r="C12" s="2">
        <v>18000</v>
      </c>
      <c r="D12" s="2">
        <v>20000</v>
      </c>
      <c r="E12" s="2">
        <v>30000</v>
      </c>
      <c r="F12" s="2">
        <v>20000</v>
      </c>
      <c r="G12" s="2">
        <v>25000</v>
      </c>
      <c r="H12" s="2">
        <v>35000</v>
      </c>
      <c r="I12" s="2">
        <v>35000</v>
      </c>
      <c r="J12" s="2">
        <v>25000</v>
      </c>
      <c r="K12" s="2">
        <v>25000</v>
      </c>
      <c r="L12" s="2">
        <v>19000</v>
      </c>
      <c r="M12" s="2">
        <v>10000</v>
      </c>
      <c r="N12" s="2">
        <f t="shared" ref="N12:N24" si="6">M12+L12+K12+J12+I12+H12+G12+F12+E12+D12+B12+C12</f>
        <v>280000</v>
      </c>
      <c r="O12" s="5"/>
      <c r="P12" s="2">
        <f t="shared" si="3"/>
        <v>0</v>
      </c>
    </row>
    <row r="13" spans="1:16" hidden="1" x14ac:dyDescent="0.25">
      <c r="A13" s="50" t="s">
        <v>0</v>
      </c>
      <c r="B13" s="2">
        <v>3000</v>
      </c>
      <c r="C13" s="2">
        <v>3000</v>
      </c>
      <c r="D13" s="2">
        <v>8000</v>
      </c>
      <c r="E13" s="2">
        <v>7000</v>
      </c>
      <c r="F13" s="2">
        <v>8000</v>
      </c>
      <c r="G13" s="2">
        <v>10000</v>
      </c>
      <c r="H13" s="2">
        <v>11000</v>
      </c>
      <c r="I13" s="2">
        <v>11000</v>
      </c>
      <c r="J13" s="2">
        <v>9000</v>
      </c>
      <c r="K13" s="2">
        <v>9000</v>
      </c>
      <c r="L13" s="2">
        <v>9000</v>
      </c>
      <c r="M13" s="2">
        <v>7000</v>
      </c>
      <c r="N13" s="2">
        <f t="shared" si="6"/>
        <v>95000</v>
      </c>
      <c r="O13" s="5"/>
      <c r="P13" s="2">
        <f t="shared" si="3"/>
        <v>0</v>
      </c>
    </row>
    <row r="14" spans="1:16" hidden="1" x14ac:dyDescent="0.25">
      <c r="A14" s="50" t="s">
        <v>0</v>
      </c>
      <c r="B14" s="2">
        <v>2000</v>
      </c>
      <c r="C14" s="2">
        <v>2000</v>
      </c>
      <c r="D14" s="2">
        <v>6000</v>
      </c>
      <c r="E14" s="2">
        <v>7000</v>
      </c>
      <c r="F14" s="2">
        <v>7000</v>
      </c>
      <c r="G14" s="2">
        <v>9000</v>
      </c>
      <c r="H14" s="2">
        <v>9000</v>
      </c>
      <c r="I14" s="2">
        <v>9000</v>
      </c>
      <c r="J14" s="2">
        <v>5000</v>
      </c>
      <c r="K14" s="2">
        <v>4000</v>
      </c>
      <c r="L14" s="2">
        <v>4000</v>
      </c>
      <c r="M14" s="2">
        <v>3000</v>
      </c>
      <c r="N14" s="2">
        <f t="shared" si="6"/>
        <v>67000</v>
      </c>
      <c r="O14" s="5"/>
      <c r="P14" s="2">
        <f t="shared" si="3"/>
        <v>0</v>
      </c>
    </row>
    <row r="15" spans="1:16" hidden="1" x14ac:dyDescent="0.25">
      <c r="A15" s="50" t="s">
        <v>0</v>
      </c>
      <c r="B15" s="2">
        <v>2000</v>
      </c>
      <c r="C15" s="2">
        <v>2000</v>
      </c>
      <c r="D15" s="2">
        <v>4000</v>
      </c>
      <c r="E15" s="2">
        <v>3000</v>
      </c>
      <c r="F15" s="2">
        <v>5000</v>
      </c>
      <c r="G15" s="2">
        <v>5000</v>
      </c>
      <c r="H15" s="2">
        <v>8000</v>
      </c>
      <c r="I15" s="2">
        <v>8000</v>
      </c>
      <c r="J15" s="2">
        <v>9000</v>
      </c>
      <c r="K15" s="2">
        <v>4000</v>
      </c>
      <c r="L15" s="2">
        <v>4000</v>
      </c>
      <c r="M15" s="2">
        <v>3000</v>
      </c>
      <c r="N15" s="2">
        <f t="shared" si="6"/>
        <v>57000</v>
      </c>
      <c r="O15" s="5"/>
      <c r="P15" s="2">
        <f t="shared" si="3"/>
        <v>0</v>
      </c>
    </row>
    <row r="16" spans="1:16" hidden="1" x14ac:dyDescent="0.25">
      <c r="A16" s="50" t="s">
        <v>0</v>
      </c>
      <c r="B16" s="2">
        <v>2000</v>
      </c>
      <c r="C16" s="2">
        <v>2000</v>
      </c>
      <c r="D16" s="2">
        <v>3000</v>
      </c>
      <c r="E16" s="2">
        <v>4000</v>
      </c>
      <c r="F16" s="2">
        <v>4000</v>
      </c>
      <c r="G16" s="2">
        <v>4000</v>
      </c>
      <c r="H16" s="2">
        <v>6000</v>
      </c>
      <c r="I16" s="2">
        <v>6000</v>
      </c>
      <c r="J16" s="2">
        <v>3000</v>
      </c>
      <c r="K16" s="2">
        <v>3000</v>
      </c>
      <c r="L16" s="2">
        <v>3000</v>
      </c>
      <c r="M16" s="2">
        <v>2000</v>
      </c>
      <c r="N16" s="2">
        <f t="shared" si="6"/>
        <v>42000</v>
      </c>
      <c r="O16" s="5"/>
      <c r="P16" s="2">
        <f t="shared" si="3"/>
        <v>0</v>
      </c>
    </row>
    <row r="17" spans="1:16" hidden="1" x14ac:dyDescent="0.25">
      <c r="A17" s="50" t="s">
        <v>0</v>
      </c>
      <c r="B17" s="2">
        <v>1800</v>
      </c>
      <c r="C17" s="2">
        <v>1800</v>
      </c>
      <c r="D17" s="2">
        <v>3600</v>
      </c>
      <c r="E17" s="2">
        <v>3600</v>
      </c>
      <c r="F17" s="2">
        <v>3000</v>
      </c>
      <c r="G17" s="2">
        <v>5000</v>
      </c>
      <c r="H17" s="2">
        <v>5000</v>
      </c>
      <c r="I17" s="2">
        <v>5000</v>
      </c>
      <c r="J17" s="2">
        <v>4000</v>
      </c>
      <c r="K17" s="2">
        <v>3000</v>
      </c>
      <c r="L17" s="2">
        <v>2000</v>
      </c>
      <c r="M17" s="2">
        <v>1500</v>
      </c>
      <c r="N17" s="2">
        <f t="shared" si="6"/>
        <v>39300</v>
      </c>
      <c r="O17" s="5"/>
      <c r="P17" s="2">
        <f t="shared" si="3"/>
        <v>0</v>
      </c>
    </row>
    <row r="18" spans="1:16" hidden="1" x14ac:dyDescent="0.25">
      <c r="A18" s="50" t="s">
        <v>0</v>
      </c>
      <c r="B18" s="2">
        <v>1500</v>
      </c>
      <c r="C18" s="2">
        <v>2500</v>
      </c>
      <c r="D18" s="2">
        <v>4500</v>
      </c>
      <c r="E18" s="2">
        <v>4500</v>
      </c>
      <c r="F18" s="2">
        <v>5000</v>
      </c>
      <c r="G18" s="2">
        <v>5000</v>
      </c>
      <c r="H18" s="2">
        <v>5500</v>
      </c>
      <c r="I18" s="2">
        <v>5000</v>
      </c>
      <c r="J18" s="2">
        <v>3000</v>
      </c>
      <c r="K18" s="2">
        <v>3000</v>
      </c>
      <c r="L18" s="2">
        <v>3000</v>
      </c>
      <c r="M18" s="2">
        <v>2000</v>
      </c>
      <c r="N18" s="2">
        <f t="shared" si="6"/>
        <v>44500</v>
      </c>
      <c r="O18" s="5"/>
      <c r="P18" s="2">
        <f t="shared" si="3"/>
        <v>0</v>
      </c>
    </row>
    <row r="19" spans="1:16" hidden="1" x14ac:dyDescent="0.25">
      <c r="A19" s="50" t="s">
        <v>0</v>
      </c>
      <c r="B19" s="2">
        <v>2000</v>
      </c>
      <c r="C19" s="2">
        <v>2000</v>
      </c>
      <c r="D19" s="2">
        <v>4000</v>
      </c>
      <c r="E19" s="2">
        <v>4500</v>
      </c>
      <c r="F19" s="2">
        <v>4500</v>
      </c>
      <c r="G19" s="2">
        <v>4500</v>
      </c>
      <c r="H19" s="2">
        <v>4500</v>
      </c>
      <c r="I19" s="2">
        <v>4500</v>
      </c>
      <c r="J19" s="2">
        <v>4000</v>
      </c>
      <c r="K19" s="2">
        <v>4000</v>
      </c>
      <c r="L19" s="2">
        <v>3000</v>
      </c>
      <c r="M19" s="2">
        <v>2000</v>
      </c>
      <c r="N19" s="2">
        <f t="shared" si="6"/>
        <v>43500</v>
      </c>
      <c r="O19" s="5"/>
      <c r="P19" s="2">
        <f t="shared" si="3"/>
        <v>0</v>
      </c>
    </row>
    <row r="20" spans="1:16" hidden="1" x14ac:dyDescent="0.25">
      <c r="A20" s="50" t="s">
        <v>0</v>
      </c>
      <c r="D20" s="2"/>
      <c r="E20" s="2"/>
      <c r="F20" s="2"/>
      <c r="G20" s="2"/>
      <c r="H20" s="2"/>
      <c r="I20" s="2"/>
      <c r="J20" s="2"/>
      <c r="K20" s="2"/>
      <c r="L20" s="2">
        <v>0</v>
      </c>
      <c r="M20" s="2">
        <v>0</v>
      </c>
      <c r="N20" s="2">
        <f t="shared" si="6"/>
        <v>0</v>
      </c>
      <c r="O20" s="5"/>
      <c r="P20" s="2">
        <f t="shared" si="3"/>
        <v>0</v>
      </c>
    </row>
    <row r="21" spans="1:16" hidden="1" x14ac:dyDescent="0.25">
      <c r="A21" s="50" t="s">
        <v>0</v>
      </c>
      <c r="D21" s="2"/>
      <c r="E21" s="2"/>
      <c r="F21" s="2"/>
      <c r="G21" s="2"/>
      <c r="H21" s="2"/>
      <c r="I21" s="2"/>
      <c r="J21" s="2"/>
      <c r="K21" s="2"/>
      <c r="L21" s="2">
        <v>0</v>
      </c>
      <c r="N21" s="2">
        <f t="shared" si="6"/>
        <v>0</v>
      </c>
      <c r="O21" s="5"/>
      <c r="P21" s="2">
        <f t="shared" si="3"/>
        <v>0</v>
      </c>
    </row>
    <row r="22" spans="1:16" hidden="1" x14ac:dyDescent="0.25">
      <c r="A22" s="50" t="s">
        <v>0</v>
      </c>
      <c r="B22" s="15">
        <v>20000</v>
      </c>
      <c r="C22" s="15">
        <v>25000</v>
      </c>
      <c r="D22" s="15">
        <v>50000</v>
      </c>
      <c r="E22" s="15">
        <v>40000</v>
      </c>
      <c r="F22" s="15">
        <v>40000</v>
      </c>
      <c r="G22" s="15">
        <v>45000</v>
      </c>
      <c r="H22" s="15">
        <v>55000</v>
      </c>
      <c r="I22" s="15">
        <v>55000</v>
      </c>
      <c r="J22" s="15">
        <v>47000</v>
      </c>
      <c r="K22" s="15">
        <v>26000</v>
      </c>
      <c r="L22" s="2">
        <v>24000</v>
      </c>
      <c r="M22" s="2">
        <v>18000</v>
      </c>
      <c r="N22" s="2">
        <f t="shared" si="6"/>
        <v>445000</v>
      </c>
      <c r="O22" s="5"/>
      <c r="P22" s="2">
        <f t="shared" si="3"/>
        <v>0</v>
      </c>
    </row>
    <row r="23" spans="1:16" hidden="1" x14ac:dyDescent="0.25">
      <c r="A23" s="50" t="s">
        <v>0</v>
      </c>
      <c r="B23" s="15">
        <v>1000</v>
      </c>
      <c r="C23" s="15">
        <v>1000</v>
      </c>
      <c r="D23" s="15">
        <v>2000</v>
      </c>
      <c r="E23" s="15">
        <v>1500</v>
      </c>
      <c r="F23" s="15">
        <v>1500</v>
      </c>
      <c r="G23" s="15">
        <v>2000</v>
      </c>
      <c r="H23" s="15">
        <v>2000</v>
      </c>
      <c r="I23" s="15">
        <v>2000</v>
      </c>
      <c r="J23" s="15">
        <v>2000</v>
      </c>
      <c r="K23" s="15">
        <v>1500</v>
      </c>
      <c r="L23" s="2">
        <v>500</v>
      </c>
      <c r="M23" s="2">
        <v>500</v>
      </c>
      <c r="N23" s="2">
        <f t="shared" si="6"/>
        <v>17500</v>
      </c>
      <c r="O23" s="5"/>
      <c r="P23" s="2">
        <f t="shared" si="3"/>
        <v>0</v>
      </c>
    </row>
    <row r="24" spans="1:16" hidden="1" x14ac:dyDescent="0.25">
      <c r="A24" s="50" t="s">
        <v>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2">
        <v>0</v>
      </c>
      <c r="M24" s="2">
        <v>0</v>
      </c>
      <c r="N24" s="2">
        <f t="shared" si="6"/>
        <v>0</v>
      </c>
      <c r="O24" s="5"/>
      <c r="P24" s="2">
        <f t="shared" si="3"/>
        <v>0</v>
      </c>
    </row>
    <row r="25" spans="1:16" x14ac:dyDescent="0.25">
      <c r="A25" s="50" t="s">
        <v>1</v>
      </c>
      <c r="B25" s="15">
        <f>B26+B27+B28+B29+B30+B31+B32+B33+B34+B35+B36+B37+B38+B39+B40+B41+B42+B43</f>
        <v>70900</v>
      </c>
      <c r="C25" s="15">
        <f t="shared" ref="C25:L25" si="7">C26+C27+C28+C29+C30+C31+C32+C33+C34+C35+C36+C37+C38+C39+C40+C41+C42+C43</f>
        <v>78900</v>
      </c>
      <c r="D25" s="15">
        <f t="shared" si="7"/>
        <v>132950</v>
      </c>
      <c r="E25" s="15">
        <f t="shared" si="7"/>
        <v>119400</v>
      </c>
      <c r="F25" s="15">
        <f t="shared" si="7"/>
        <v>120150</v>
      </c>
      <c r="G25" s="15">
        <f t="shared" si="7"/>
        <v>131950</v>
      </c>
      <c r="H25" s="15">
        <f t="shared" si="7"/>
        <v>137950</v>
      </c>
      <c r="I25" s="15">
        <f t="shared" si="7"/>
        <v>132450</v>
      </c>
      <c r="J25" s="15">
        <f t="shared" si="7"/>
        <v>133950</v>
      </c>
      <c r="K25" s="15">
        <f t="shared" si="7"/>
        <v>107100</v>
      </c>
      <c r="L25" s="15">
        <f t="shared" si="7"/>
        <v>97300</v>
      </c>
      <c r="M25" s="15">
        <f t="shared" ref="M25" si="8">M26+M27+M28+M29+M30+M31+M32+M33+M34+M35+M36+M37+M38+M39+M40+M41+M42+M43</f>
        <v>75300</v>
      </c>
      <c r="N25" s="15">
        <f t="shared" ref="N25" si="9">N26+N27+N28+N29+N30+N31+N32+N33+N34+N35+N36+N37+N38+N39+N40+N41+N42+N43</f>
        <v>1338300</v>
      </c>
      <c r="O25" s="5">
        <v>4.4852976007103118</v>
      </c>
      <c r="P25" s="2">
        <f t="shared" si="3"/>
        <v>6002673.7790306099</v>
      </c>
    </row>
    <row r="26" spans="1:16" hidden="1" x14ac:dyDescent="0.25">
      <c r="A26" s="50" t="s">
        <v>1</v>
      </c>
      <c r="B26" s="15">
        <v>27000</v>
      </c>
      <c r="C26" s="15">
        <v>35000</v>
      </c>
      <c r="D26" s="15">
        <v>52000</v>
      </c>
      <c r="E26" s="15">
        <v>43000</v>
      </c>
      <c r="F26" s="15">
        <v>43000</v>
      </c>
      <c r="G26" s="15">
        <v>43000</v>
      </c>
      <c r="H26" s="15">
        <v>43000</v>
      </c>
      <c r="I26" s="15">
        <v>40000</v>
      </c>
      <c r="J26" s="15">
        <v>44000</v>
      </c>
      <c r="K26" s="15">
        <v>35000</v>
      </c>
      <c r="L26" s="2">
        <v>32000</v>
      </c>
      <c r="M26" s="2">
        <v>22000</v>
      </c>
      <c r="N26" s="2">
        <f t="shared" ref="N26:N50" si="10">M26+L26+K26+J26+I26+H26+G26+F26+E26+D26+B26+C26</f>
        <v>459000</v>
      </c>
      <c r="O26" s="5"/>
      <c r="P26" s="2">
        <f t="shared" si="3"/>
        <v>0</v>
      </c>
    </row>
    <row r="27" spans="1:16" hidden="1" x14ac:dyDescent="0.25">
      <c r="A27" s="50" t="s">
        <v>1</v>
      </c>
      <c r="B27" s="15">
        <v>17000</v>
      </c>
      <c r="C27" s="15">
        <v>17000</v>
      </c>
      <c r="D27" s="15">
        <v>22000</v>
      </c>
      <c r="E27" s="15">
        <v>21000</v>
      </c>
      <c r="F27" s="15">
        <v>21000</v>
      </c>
      <c r="G27" s="15">
        <v>22000</v>
      </c>
      <c r="H27" s="15">
        <v>22000</v>
      </c>
      <c r="I27" s="15">
        <v>21000</v>
      </c>
      <c r="J27" s="15">
        <v>20000</v>
      </c>
      <c r="K27" s="15">
        <v>20000</v>
      </c>
      <c r="L27" s="2">
        <v>20000</v>
      </c>
      <c r="M27" s="2">
        <v>15000</v>
      </c>
      <c r="N27" s="2">
        <f t="shared" si="10"/>
        <v>238000</v>
      </c>
      <c r="O27" s="5"/>
      <c r="P27" s="2">
        <f t="shared" si="3"/>
        <v>0</v>
      </c>
    </row>
    <row r="28" spans="1:16" hidden="1" x14ac:dyDescent="0.25">
      <c r="A28" s="50" t="s">
        <v>1</v>
      </c>
      <c r="B28" s="15">
        <v>8000</v>
      </c>
      <c r="C28" s="15">
        <v>8000</v>
      </c>
      <c r="D28" s="15">
        <v>15000</v>
      </c>
      <c r="E28" s="15">
        <v>15000</v>
      </c>
      <c r="F28" s="15">
        <v>16000</v>
      </c>
      <c r="G28" s="15">
        <v>17000</v>
      </c>
      <c r="H28" s="15">
        <v>17000</v>
      </c>
      <c r="I28" s="15">
        <v>17000</v>
      </c>
      <c r="J28" s="15">
        <v>16000</v>
      </c>
      <c r="K28" s="15">
        <v>10000</v>
      </c>
      <c r="L28" s="2">
        <v>10000</v>
      </c>
      <c r="M28" s="2">
        <v>9000</v>
      </c>
      <c r="N28" s="2">
        <f t="shared" si="10"/>
        <v>158000</v>
      </c>
      <c r="O28" s="5"/>
      <c r="P28" s="2">
        <f t="shared" si="3"/>
        <v>0</v>
      </c>
    </row>
    <row r="29" spans="1:16" hidden="1" x14ac:dyDescent="0.25">
      <c r="A29" s="50" t="s">
        <v>1</v>
      </c>
      <c r="B29" s="2">
        <v>4000</v>
      </c>
      <c r="C29" s="2">
        <v>4000</v>
      </c>
      <c r="D29" s="2">
        <v>9000</v>
      </c>
      <c r="E29" s="2">
        <v>9000</v>
      </c>
      <c r="F29" s="2">
        <v>8000</v>
      </c>
      <c r="G29" s="2">
        <v>13000</v>
      </c>
      <c r="H29" s="2">
        <v>17000</v>
      </c>
      <c r="I29" s="2">
        <v>16000</v>
      </c>
      <c r="J29" s="2">
        <v>16000</v>
      </c>
      <c r="K29" s="2">
        <v>10000</v>
      </c>
      <c r="L29" s="2">
        <v>8000</v>
      </c>
      <c r="M29" s="2">
        <v>6000</v>
      </c>
      <c r="N29" s="2">
        <f t="shared" si="10"/>
        <v>120000</v>
      </c>
      <c r="O29" s="5"/>
      <c r="P29" s="2">
        <f t="shared" si="3"/>
        <v>0</v>
      </c>
    </row>
    <row r="30" spans="1:16" hidden="1" x14ac:dyDescent="0.25">
      <c r="A30" s="50"/>
      <c r="B30" s="2">
        <v>1500</v>
      </c>
      <c r="C30" s="2">
        <v>1500</v>
      </c>
      <c r="D30" s="2">
        <v>4000</v>
      </c>
      <c r="E30" s="2">
        <v>3500</v>
      </c>
      <c r="F30" s="2">
        <v>4500</v>
      </c>
      <c r="G30" s="2">
        <v>5500</v>
      </c>
      <c r="H30" s="2">
        <v>6000</v>
      </c>
      <c r="I30" s="2">
        <v>5500</v>
      </c>
      <c r="J30" s="2">
        <v>5500</v>
      </c>
      <c r="K30" s="2">
        <v>4000</v>
      </c>
      <c r="L30" s="2">
        <v>3000</v>
      </c>
      <c r="M30" s="2">
        <v>2000</v>
      </c>
      <c r="N30" s="2">
        <f t="shared" si="10"/>
        <v>46500</v>
      </c>
      <c r="O30" s="5"/>
      <c r="P30" s="2">
        <f t="shared" si="3"/>
        <v>0</v>
      </c>
    </row>
    <row r="31" spans="1:16" hidden="1" x14ac:dyDescent="0.25">
      <c r="A31" s="50" t="s">
        <v>1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N31" s="2">
        <f t="shared" si="10"/>
        <v>0</v>
      </c>
      <c r="O31" s="5"/>
      <c r="P31" s="2">
        <f t="shared" si="3"/>
        <v>0</v>
      </c>
    </row>
    <row r="32" spans="1:16" hidden="1" x14ac:dyDescent="0.25">
      <c r="A32" s="50" t="s">
        <v>1</v>
      </c>
      <c r="B32" s="15">
        <v>2500</v>
      </c>
      <c r="C32" s="15">
        <v>2500</v>
      </c>
      <c r="D32" s="15">
        <v>5000</v>
      </c>
      <c r="E32" s="15">
        <v>4500</v>
      </c>
      <c r="F32" s="15">
        <v>3500</v>
      </c>
      <c r="G32" s="15">
        <v>3500</v>
      </c>
      <c r="H32" s="15">
        <v>5000</v>
      </c>
      <c r="I32" s="15">
        <v>5000</v>
      </c>
      <c r="J32" s="15">
        <v>6000</v>
      </c>
      <c r="K32" s="15">
        <v>6000</v>
      </c>
      <c r="L32" s="2">
        <v>6000</v>
      </c>
      <c r="M32" s="2">
        <v>5000</v>
      </c>
      <c r="N32" s="2">
        <f t="shared" si="10"/>
        <v>54500</v>
      </c>
      <c r="O32" s="5"/>
      <c r="P32" s="2">
        <f t="shared" si="3"/>
        <v>0</v>
      </c>
    </row>
    <row r="33" spans="1:16" hidden="1" x14ac:dyDescent="0.25">
      <c r="A33" s="50" t="s">
        <v>1</v>
      </c>
      <c r="B33" s="15">
        <v>3000</v>
      </c>
      <c r="C33" s="15">
        <v>3000</v>
      </c>
      <c r="D33" s="15">
        <v>5500</v>
      </c>
      <c r="E33" s="15">
        <v>4000</v>
      </c>
      <c r="F33" s="15">
        <v>4500</v>
      </c>
      <c r="G33" s="15">
        <v>4500</v>
      </c>
      <c r="H33" s="15">
        <v>4500</v>
      </c>
      <c r="I33" s="15">
        <v>4500</v>
      </c>
      <c r="J33" s="15">
        <v>4500</v>
      </c>
      <c r="K33" s="15">
        <v>4000</v>
      </c>
      <c r="L33" s="2">
        <v>4000</v>
      </c>
      <c r="M33" s="2">
        <v>4000</v>
      </c>
      <c r="N33" s="2">
        <f t="shared" si="10"/>
        <v>50000</v>
      </c>
      <c r="O33" s="5"/>
      <c r="P33" s="2">
        <f t="shared" si="3"/>
        <v>0</v>
      </c>
    </row>
    <row r="34" spans="1:16" hidden="1" x14ac:dyDescent="0.25">
      <c r="A34" s="50" t="s">
        <v>1</v>
      </c>
      <c r="B34" s="15">
        <v>2000</v>
      </c>
      <c r="C34" s="15">
        <v>2000</v>
      </c>
      <c r="D34" s="15">
        <v>4000</v>
      </c>
      <c r="E34" s="15">
        <v>3000</v>
      </c>
      <c r="F34" s="15">
        <v>3000</v>
      </c>
      <c r="G34" s="15">
        <v>4500</v>
      </c>
      <c r="H34" s="15">
        <v>4500</v>
      </c>
      <c r="I34" s="15">
        <v>4500</v>
      </c>
      <c r="J34" s="15">
        <v>3500</v>
      </c>
      <c r="K34" s="15">
        <v>2500</v>
      </c>
      <c r="L34" s="2">
        <v>2500</v>
      </c>
      <c r="M34" s="2">
        <v>2500</v>
      </c>
      <c r="N34" s="2">
        <f t="shared" si="10"/>
        <v>38500</v>
      </c>
      <c r="O34" s="5"/>
      <c r="P34" s="2">
        <f t="shared" si="3"/>
        <v>0</v>
      </c>
    </row>
    <row r="35" spans="1:16" hidden="1" x14ac:dyDescent="0.25">
      <c r="A35" s="50" t="s">
        <v>1</v>
      </c>
      <c r="B35" s="15">
        <v>1500</v>
      </c>
      <c r="C35" s="15">
        <v>1500</v>
      </c>
      <c r="D35" s="15">
        <v>4000</v>
      </c>
      <c r="E35" s="15">
        <v>4000</v>
      </c>
      <c r="F35" s="15">
        <v>4000</v>
      </c>
      <c r="G35" s="15">
        <v>4000</v>
      </c>
      <c r="H35" s="15">
        <v>4000</v>
      </c>
      <c r="I35" s="15">
        <v>4000</v>
      </c>
      <c r="J35" s="15">
        <v>4000</v>
      </c>
      <c r="K35" s="15">
        <v>4000</v>
      </c>
      <c r="L35" s="2">
        <v>2500</v>
      </c>
      <c r="M35" s="2">
        <v>1500</v>
      </c>
      <c r="N35" s="2">
        <f t="shared" si="10"/>
        <v>39000</v>
      </c>
      <c r="O35" s="5"/>
      <c r="P35" s="2">
        <f t="shared" si="3"/>
        <v>0</v>
      </c>
    </row>
    <row r="36" spans="1:16" hidden="1" x14ac:dyDescent="0.25">
      <c r="A36" s="50" t="s">
        <v>1</v>
      </c>
      <c r="B36" s="15">
        <v>500</v>
      </c>
      <c r="C36" s="15">
        <v>500</v>
      </c>
      <c r="D36" s="15">
        <v>2000</v>
      </c>
      <c r="E36" s="15">
        <v>2000</v>
      </c>
      <c r="F36" s="15">
        <v>2500</v>
      </c>
      <c r="G36" s="15">
        <v>2500</v>
      </c>
      <c r="H36" s="15">
        <v>2500</v>
      </c>
      <c r="I36" s="15">
        <v>2500</v>
      </c>
      <c r="J36" s="15">
        <v>2500</v>
      </c>
      <c r="K36" s="15">
        <v>2000</v>
      </c>
      <c r="L36" s="2">
        <v>1000</v>
      </c>
      <c r="M36" s="2">
        <v>1000</v>
      </c>
      <c r="N36" s="2">
        <f t="shared" si="10"/>
        <v>21500</v>
      </c>
      <c r="O36" s="5"/>
      <c r="P36" s="2">
        <f t="shared" si="3"/>
        <v>0</v>
      </c>
    </row>
    <row r="37" spans="1:16" hidden="1" x14ac:dyDescent="0.25">
      <c r="A37" s="50" t="s">
        <v>1</v>
      </c>
      <c r="B37" s="15">
        <v>500</v>
      </c>
      <c r="C37" s="15">
        <v>500</v>
      </c>
      <c r="D37" s="15">
        <v>2000</v>
      </c>
      <c r="E37" s="15">
        <v>2000</v>
      </c>
      <c r="F37" s="15">
        <v>200</v>
      </c>
      <c r="G37" s="15">
        <v>2500</v>
      </c>
      <c r="H37" s="15">
        <v>2500</v>
      </c>
      <c r="I37" s="15">
        <v>2500</v>
      </c>
      <c r="J37" s="15">
        <v>2000</v>
      </c>
      <c r="K37" s="15">
        <v>2000</v>
      </c>
      <c r="L37" s="2">
        <v>1000</v>
      </c>
      <c r="M37" s="2">
        <v>1000</v>
      </c>
      <c r="N37" s="2">
        <f t="shared" si="10"/>
        <v>18700</v>
      </c>
      <c r="O37" s="5"/>
      <c r="P37" s="2">
        <f t="shared" si="3"/>
        <v>0</v>
      </c>
    </row>
    <row r="38" spans="1:16" hidden="1" x14ac:dyDescent="0.25">
      <c r="A38" s="50" t="s">
        <v>1</v>
      </c>
      <c r="B38" s="15">
        <v>500</v>
      </c>
      <c r="C38" s="15">
        <v>500</v>
      </c>
      <c r="D38" s="15">
        <v>2000</v>
      </c>
      <c r="E38" s="15">
        <v>2000</v>
      </c>
      <c r="F38" s="15">
        <v>2000</v>
      </c>
      <c r="G38" s="15">
        <v>2000</v>
      </c>
      <c r="H38" s="15">
        <v>2000</v>
      </c>
      <c r="I38" s="15">
        <v>2000</v>
      </c>
      <c r="J38" s="15">
        <v>2000</v>
      </c>
      <c r="K38" s="15">
        <v>2000</v>
      </c>
      <c r="L38" s="2">
        <v>1500</v>
      </c>
      <c r="M38" s="2">
        <v>1500</v>
      </c>
      <c r="N38" s="2">
        <f t="shared" si="10"/>
        <v>20000</v>
      </c>
      <c r="O38" s="5"/>
      <c r="P38" s="2">
        <f t="shared" si="3"/>
        <v>0</v>
      </c>
    </row>
    <row r="39" spans="1:16" hidden="1" x14ac:dyDescent="0.25">
      <c r="A39" s="50" t="s">
        <v>1</v>
      </c>
      <c r="B39" s="15">
        <v>500</v>
      </c>
      <c r="C39" s="15">
        <v>500</v>
      </c>
      <c r="D39" s="15">
        <v>2000</v>
      </c>
      <c r="E39" s="15">
        <v>2000</v>
      </c>
      <c r="F39" s="15">
        <v>2500</v>
      </c>
      <c r="G39" s="15">
        <v>2500</v>
      </c>
      <c r="H39" s="15">
        <v>2500</v>
      </c>
      <c r="I39" s="15">
        <v>2500</v>
      </c>
      <c r="J39" s="15">
        <v>2500</v>
      </c>
      <c r="K39" s="15">
        <v>200</v>
      </c>
      <c r="L39" s="2">
        <v>1000</v>
      </c>
      <c r="M39" s="2">
        <v>1000</v>
      </c>
      <c r="N39" s="2">
        <f t="shared" si="10"/>
        <v>19700</v>
      </c>
      <c r="O39" s="5"/>
      <c r="P39" s="2">
        <f t="shared" si="3"/>
        <v>0</v>
      </c>
    </row>
    <row r="40" spans="1:16" hidden="1" x14ac:dyDescent="0.25">
      <c r="A40" s="50" t="s">
        <v>1</v>
      </c>
      <c r="B40" s="15">
        <v>400</v>
      </c>
      <c r="C40" s="15">
        <v>400</v>
      </c>
      <c r="D40" s="15">
        <v>450</v>
      </c>
      <c r="E40" s="15">
        <v>400</v>
      </c>
      <c r="F40" s="15">
        <v>450</v>
      </c>
      <c r="G40" s="15">
        <v>450</v>
      </c>
      <c r="H40" s="15">
        <v>450</v>
      </c>
      <c r="I40" s="15">
        <v>450</v>
      </c>
      <c r="J40" s="15">
        <v>450</v>
      </c>
      <c r="K40" s="15">
        <v>400</v>
      </c>
      <c r="L40" s="2">
        <v>300</v>
      </c>
      <c r="M40" s="2">
        <v>300</v>
      </c>
      <c r="N40" s="2">
        <f t="shared" si="10"/>
        <v>4900</v>
      </c>
      <c r="O40" s="5"/>
      <c r="P40" s="2">
        <f t="shared" si="3"/>
        <v>0</v>
      </c>
    </row>
    <row r="41" spans="1:16" hidden="1" x14ac:dyDescent="0.25">
      <c r="A41" s="50" t="s">
        <v>1</v>
      </c>
      <c r="B41" s="15"/>
      <c r="C41" s="15"/>
      <c r="D41" s="15"/>
      <c r="E41" s="15"/>
      <c r="F41" s="15"/>
      <c r="G41" s="15">
        <v>0</v>
      </c>
      <c r="H41" s="15"/>
      <c r="I41" s="15"/>
      <c r="J41" s="15"/>
      <c r="K41" s="15"/>
      <c r="L41" s="2">
        <v>0</v>
      </c>
      <c r="M41" s="2">
        <v>0</v>
      </c>
      <c r="N41" s="2">
        <f t="shared" si="10"/>
        <v>0</v>
      </c>
      <c r="O41" s="5"/>
      <c r="P41" s="2">
        <f t="shared" si="3"/>
        <v>0</v>
      </c>
    </row>
    <row r="42" spans="1:16" hidden="1" x14ac:dyDescent="0.25">
      <c r="A42" s="50"/>
      <c r="B42" s="15">
        <v>1000</v>
      </c>
      <c r="C42" s="15">
        <v>1000</v>
      </c>
      <c r="D42" s="15">
        <v>2000</v>
      </c>
      <c r="E42" s="15">
        <v>2500</v>
      </c>
      <c r="F42" s="15">
        <v>3000</v>
      </c>
      <c r="G42" s="15">
        <v>3000</v>
      </c>
      <c r="H42" s="15">
        <v>3000</v>
      </c>
      <c r="I42" s="15">
        <v>3000</v>
      </c>
      <c r="J42" s="15">
        <v>3000</v>
      </c>
      <c r="K42" s="15">
        <v>3000</v>
      </c>
      <c r="L42" s="2">
        <v>3000</v>
      </c>
      <c r="M42" s="2">
        <v>2500</v>
      </c>
      <c r="N42" s="2">
        <f t="shared" si="10"/>
        <v>30000</v>
      </c>
      <c r="O42" s="5"/>
      <c r="P42" s="2">
        <f t="shared" si="3"/>
        <v>0</v>
      </c>
    </row>
    <row r="43" spans="1:16" hidden="1" x14ac:dyDescent="0.25">
      <c r="A43" s="50" t="s">
        <v>1</v>
      </c>
      <c r="B43" s="15">
        <v>1000</v>
      </c>
      <c r="C43" s="15">
        <v>1000</v>
      </c>
      <c r="D43" s="15">
        <v>2000</v>
      </c>
      <c r="E43" s="15">
        <v>1500</v>
      </c>
      <c r="F43" s="15">
        <v>2000</v>
      </c>
      <c r="G43" s="15">
        <v>2000</v>
      </c>
      <c r="H43" s="15">
        <v>2000</v>
      </c>
      <c r="I43" s="15">
        <v>2000</v>
      </c>
      <c r="J43" s="15">
        <v>2000</v>
      </c>
      <c r="K43" s="15">
        <v>2000</v>
      </c>
      <c r="L43" s="2">
        <v>1500</v>
      </c>
      <c r="M43" s="2">
        <v>1000</v>
      </c>
      <c r="N43" s="2">
        <f t="shared" si="10"/>
        <v>20000</v>
      </c>
      <c r="O43" s="5"/>
      <c r="P43" s="2">
        <f t="shared" si="3"/>
        <v>0</v>
      </c>
    </row>
    <row r="44" spans="1:16" x14ac:dyDescent="0.25">
      <c r="A44" s="3" t="s">
        <v>2</v>
      </c>
      <c r="B44" s="15">
        <v>34000</v>
      </c>
      <c r="C44" s="15">
        <v>35000</v>
      </c>
      <c r="D44" s="15">
        <v>50000</v>
      </c>
      <c r="E44" s="15">
        <v>57000</v>
      </c>
      <c r="F44" s="15">
        <v>57000</v>
      </c>
      <c r="G44" s="15">
        <v>73000</v>
      </c>
      <c r="H44" s="15">
        <v>75000</v>
      </c>
      <c r="I44" s="15">
        <v>68000</v>
      </c>
      <c r="J44" s="15">
        <v>47000</v>
      </c>
      <c r="K44" s="15">
        <v>47000</v>
      </c>
      <c r="L44" s="18">
        <v>50000</v>
      </c>
      <c r="M44" s="18">
        <v>50000</v>
      </c>
      <c r="N44" s="18">
        <f t="shared" si="10"/>
        <v>643000</v>
      </c>
      <c r="O44" s="5">
        <v>3.6656060257063254</v>
      </c>
      <c r="P44" s="2">
        <f t="shared" si="3"/>
        <v>2356984.6745291674</v>
      </c>
    </row>
    <row r="45" spans="1:16" x14ac:dyDescent="0.25">
      <c r="A45" s="3" t="s">
        <v>3</v>
      </c>
      <c r="B45" s="15">
        <v>35000</v>
      </c>
      <c r="C45" s="15">
        <v>48000</v>
      </c>
      <c r="D45" s="15">
        <v>65000</v>
      </c>
      <c r="E45" s="15">
        <v>55000</v>
      </c>
      <c r="F45" s="15">
        <v>55000</v>
      </c>
      <c r="G45" s="15">
        <v>60000</v>
      </c>
      <c r="H45" s="15">
        <v>62000</v>
      </c>
      <c r="I45" s="15">
        <v>62000</v>
      </c>
      <c r="J45" s="15">
        <v>52000</v>
      </c>
      <c r="K45" s="15">
        <v>40000</v>
      </c>
      <c r="L45" s="18">
        <v>45000</v>
      </c>
      <c r="M45" s="18">
        <v>40000</v>
      </c>
      <c r="N45" s="18">
        <f t="shared" si="10"/>
        <v>619000</v>
      </c>
      <c r="O45" s="5">
        <v>6.7502201482297552</v>
      </c>
      <c r="P45" s="2">
        <f t="shared" si="3"/>
        <v>4178386.2717542183</v>
      </c>
    </row>
    <row r="46" spans="1:16" x14ac:dyDescent="0.25">
      <c r="A46" s="3" t="s">
        <v>4</v>
      </c>
      <c r="B46" s="15">
        <v>25000</v>
      </c>
      <c r="C46" s="15">
        <v>25000</v>
      </c>
      <c r="D46" s="15">
        <v>35000</v>
      </c>
      <c r="E46" s="15">
        <v>38000</v>
      </c>
      <c r="F46" s="15">
        <v>37000</v>
      </c>
      <c r="G46" s="15">
        <v>37000</v>
      </c>
      <c r="H46" s="15">
        <v>38000</v>
      </c>
      <c r="I46" s="15">
        <v>38000</v>
      </c>
      <c r="J46" s="15">
        <v>33000</v>
      </c>
      <c r="K46" s="15">
        <v>30000</v>
      </c>
      <c r="L46" s="18">
        <v>35000</v>
      </c>
      <c r="M46" s="18">
        <v>24000</v>
      </c>
      <c r="N46" s="18">
        <f t="shared" si="10"/>
        <v>395000</v>
      </c>
      <c r="O46" s="5">
        <v>4.1518951165912732</v>
      </c>
      <c r="P46" s="2">
        <f t="shared" si="3"/>
        <v>1639998.5710535529</v>
      </c>
    </row>
    <row r="47" spans="1:16" x14ac:dyDescent="0.25">
      <c r="A47" s="3" t="s">
        <v>5</v>
      </c>
      <c r="B47" s="15">
        <v>14000</v>
      </c>
      <c r="C47" s="15">
        <v>15000</v>
      </c>
      <c r="D47" s="15">
        <v>30000</v>
      </c>
      <c r="E47" s="15">
        <v>29000</v>
      </c>
      <c r="F47" s="15">
        <v>29000</v>
      </c>
      <c r="G47" s="15">
        <v>29000</v>
      </c>
      <c r="H47" s="15">
        <v>29000</v>
      </c>
      <c r="I47" s="15">
        <v>29000</v>
      </c>
      <c r="J47" s="15">
        <v>29000</v>
      </c>
      <c r="K47" s="15">
        <v>19000</v>
      </c>
      <c r="L47" s="18">
        <v>29000</v>
      </c>
      <c r="M47" s="18">
        <v>29000</v>
      </c>
      <c r="N47" s="18">
        <f t="shared" si="10"/>
        <v>310000</v>
      </c>
      <c r="O47" s="5">
        <v>5.7616279458701198</v>
      </c>
      <c r="P47" s="2">
        <f t="shared" si="3"/>
        <v>1786104.6632197371</v>
      </c>
    </row>
    <row r="48" spans="1:16" x14ac:dyDescent="0.25">
      <c r="A48" s="3" t="s">
        <v>6</v>
      </c>
      <c r="B48" s="15">
        <v>8000</v>
      </c>
      <c r="C48" s="15">
        <v>8000</v>
      </c>
      <c r="D48" s="15">
        <v>10000</v>
      </c>
      <c r="E48" s="15">
        <v>9000</v>
      </c>
      <c r="F48" s="15">
        <v>10000</v>
      </c>
      <c r="G48" s="15">
        <v>10000</v>
      </c>
      <c r="H48" s="15">
        <v>16000</v>
      </c>
      <c r="I48" s="15">
        <v>12000</v>
      </c>
      <c r="J48" s="15">
        <v>13000</v>
      </c>
      <c r="K48" s="15">
        <v>8000</v>
      </c>
      <c r="L48" s="18">
        <v>10000</v>
      </c>
      <c r="M48" s="18">
        <v>10000</v>
      </c>
      <c r="N48" s="18">
        <f t="shared" si="10"/>
        <v>124000</v>
      </c>
      <c r="O48" s="5">
        <v>3.710175981886553</v>
      </c>
      <c r="P48" s="2">
        <f t="shared" si="3"/>
        <v>460061.82175393257</v>
      </c>
    </row>
    <row r="49" spans="1:16" x14ac:dyDescent="0.25">
      <c r="A49" s="3" t="s">
        <v>7</v>
      </c>
      <c r="B49" s="15">
        <v>3000</v>
      </c>
      <c r="C49" s="15">
        <v>3000</v>
      </c>
      <c r="D49" s="15">
        <v>5000</v>
      </c>
      <c r="E49" s="15">
        <v>5000</v>
      </c>
      <c r="F49" s="15">
        <v>5000</v>
      </c>
      <c r="G49" s="15">
        <v>6000</v>
      </c>
      <c r="H49" s="15">
        <v>6000</v>
      </c>
      <c r="I49" s="15">
        <v>4000</v>
      </c>
      <c r="J49" s="15">
        <v>6000</v>
      </c>
      <c r="K49" s="15">
        <v>4000</v>
      </c>
      <c r="L49" s="18">
        <v>4000</v>
      </c>
      <c r="M49" s="18">
        <v>4000</v>
      </c>
      <c r="N49" s="18">
        <f t="shared" si="10"/>
        <v>55000</v>
      </c>
      <c r="O49" s="5">
        <v>3.9378271781651</v>
      </c>
      <c r="P49" s="2">
        <f t="shared" si="3"/>
        <v>216580.49479908051</v>
      </c>
    </row>
    <row r="50" spans="1:16" x14ac:dyDescent="0.25">
      <c r="A50" s="3" t="s">
        <v>8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8">
        <v>0</v>
      </c>
      <c r="M50" s="18">
        <v>0</v>
      </c>
      <c r="N50" s="18">
        <f t="shared" si="10"/>
        <v>0</v>
      </c>
      <c r="O50" s="5">
        <v>0</v>
      </c>
      <c r="P50" s="2">
        <f t="shared" si="3"/>
        <v>0</v>
      </c>
    </row>
    <row r="51" spans="1:16" x14ac:dyDescent="0.25">
      <c r="A51" s="4"/>
      <c r="B51" s="15">
        <f>B49+B48+B47+B46+B45+B44+B25+B5</f>
        <v>301200</v>
      </c>
      <c r="C51" s="15">
        <f>C49+C48+C47+C46+C45+C44+C25+C5</f>
        <v>340200</v>
      </c>
      <c r="D51" s="15">
        <f>D49+D48+D47+D46+D45+D44+D25+D5</f>
        <v>543050</v>
      </c>
      <c r="E51" s="15">
        <f>E49+E48+E47+E46+E45+E44+E25+E5</f>
        <v>515500</v>
      </c>
      <c r="F51" s="15">
        <f t="shared" ref="F51" si="11">F49+F48+F47+F46+F45+F44+F25+F5</f>
        <v>502150</v>
      </c>
      <c r="G51" s="15">
        <f t="shared" ref="G51" si="12">G49+G48+G47+G46+G45+G44+G25+G5</f>
        <v>578450</v>
      </c>
      <c r="H51" s="15">
        <f t="shared" ref="H51" si="13">H49+H48+H47+H46+H45+H44+H25+H5</f>
        <v>614950</v>
      </c>
      <c r="I51" s="15">
        <f t="shared" ref="I51" si="14">I49+I48+I47+I46+I45+I44+I25+I5</f>
        <v>593950</v>
      </c>
      <c r="J51" s="15">
        <f t="shared" ref="J51" si="15">J49+J48+J47+J46+J45+J44+J25+J5</f>
        <v>522950</v>
      </c>
      <c r="K51" s="15">
        <f t="shared" ref="K51" si="16">K49+K48+K47+K46+K45+K44+K25+K5</f>
        <v>423600</v>
      </c>
      <c r="L51" s="15">
        <f t="shared" ref="L51" si="17">L49+L48+L47+L46+L45+L44+L25+L5</f>
        <v>417800</v>
      </c>
      <c r="M51" s="15">
        <f t="shared" ref="M51" si="18">M49+M48+M47+M46+M45+M44+M25+M5</f>
        <v>349300</v>
      </c>
      <c r="N51" s="15">
        <f>N50+N49+N48+N47+N46+N45+N44+N25+N5</f>
        <v>5703100</v>
      </c>
      <c r="P51" s="2">
        <f>SUM(P5:P50)</f>
        <v>27867569.904177655</v>
      </c>
    </row>
    <row r="55" spans="1:16" x14ac:dyDescent="0.25">
      <c r="A55" t="s">
        <v>36</v>
      </c>
      <c r="B55" s="21" t="s">
        <v>24</v>
      </c>
      <c r="C55" s="21" t="s">
        <v>25</v>
      </c>
      <c r="D55" s="21" t="s">
        <v>26</v>
      </c>
      <c r="E55" s="21" t="s">
        <v>27</v>
      </c>
      <c r="F55" s="21" t="s">
        <v>28</v>
      </c>
      <c r="G55" s="21" t="s">
        <v>29</v>
      </c>
      <c r="H55" s="21" t="s">
        <v>30</v>
      </c>
      <c r="I55" s="21" t="s">
        <v>31</v>
      </c>
      <c r="J55" s="21" t="s">
        <v>32</v>
      </c>
      <c r="K55" s="21" t="s">
        <v>33</v>
      </c>
      <c r="L55" s="21" t="s">
        <v>34</v>
      </c>
      <c r="M55" s="21" t="s">
        <v>35</v>
      </c>
      <c r="N55" t="s">
        <v>9</v>
      </c>
    </row>
    <row r="56" spans="1:16" x14ac:dyDescent="0.25">
      <c r="A56" t="s">
        <v>0</v>
      </c>
      <c r="B56" s="20">
        <v>0.24778654014392851</v>
      </c>
      <c r="C56" s="20">
        <v>0.1999840147889114</v>
      </c>
      <c r="D56" s="20">
        <v>0.14337498997722947</v>
      </c>
      <c r="E56" s="20">
        <v>4.7131063128371599E-2</v>
      </c>
      <c r="F56" s="20">
        <v>5.9659070579593118E-2</v>
      </c>
      <c r="G56" s="20">
        <v>4.9642436609576304E-2</v>
      </c>
      <c r="H56" s="20">
        <v>6.0693785579956618E-2</v>
      </c>
      <c r="I56" s="20">
        <v>3.3093283825512908E-4</v>
      </c>
      <c r="J56" s="20">
        <v>0</v>
      </c>
      <c r="K56" s="20">
        <v>7.0439983644987783E-2</v>
      </c>
      <c r="L56" s="20">
        <v>9.3031874642480167E-2</v>
      </c>
      <c r="M56" s="20">
        <v>2.792530806670989E-2</v>
      </c>
      <c r="N56" s="20">
        <v>1</v>
      </c>
    </row>
    <row r="57" spans="1:16" x14ac:dyDescent="0.25">
      <c r="A57" t="s">
        <v>1</v>
      </c>
      <c r="B57" s="20">
        <v>5.9555240366581899E-2</v>
      </c>
      <c r="C57" s="20">
        <v>0.19794326526574216</v>
      </c>
      <c r="D57" s="20">
        <v>0.23659601797428534</v>
      </c>
      <c r="E57" s="20">
        <v>7.8591405442420562E-2</v>
      </c>
      <c r="F57" s="20">
        <v>9.1960725601979321E-2</v>
      </c>
      <c r="G57" s="20">
        <v>3.1230003304496854E-2</v>
      </c>
      <c r="H57" s="20">
        <v>7.2370073382153635E-2</v>
      </c>
      <c r="I57" s="20">
        <v>3.0170742837644704E-2</v>
      </c>
      <c r="J57" s="20">
        <v>1.5816322084890831E-2</v>
      </c>
      <c r="K57" s="20">
        <v>1.2205907183166103E-3</v>
      </c>
      <c r="L57" s="20">
        <v>0.18324627451489289</v>
      </c>
      <c r="M57" s="20">
        <v>1.2993385065951013E-3</v>
      </c>
      <c r="N57" s="20">
        <v>1</v>
      </c>
    </row>
    <row r="58" spans="1:16" x14ac:dyDescent="0.25">
      <c r="A58" t="s">
        <v>2</v>
      </c>
      <c r="B58" s="20">
        <v>6.2074702641206778E-2</v>
      </c>
      <c r="C58" s="20">
        <v>0.19553109073927516</v>
      </c>
      <c r="D58" s="20">
        <v>6.7813431855597447E-2</v>
      </c>
      <c r="E58" s="20">
        <v>0.17185937353172306</v>
      </c>
      <c r="F58" s="20">
        <v>9.378351348811631E-2</v>
      </c>
      <c r="G58" s="20">
        <v>3.1910940931117085E-2</v>
      </c>
      <c r="H58" s="20">
        <v>5.7508085636009773E-2</v>
      </c>
      <c r="I58" s="20">
        <v>1.3467262973489293E-2</v>
      </c>
      <c r="J58" s="20">
        <v>0</v>
      </c>
      <c r="K58" s="20">
        <v>0</v>
      </c>
      <c r="L58" s="20">
        <v>0.2734477387302528</v>
      </c>
      <c r="M58" s="20">
        <v>3.2603859473212322E-2</v>
      </c>
      <c r="N58" s="20">
        <v>1</v>
      </c>
    </row>
    <row r="59" spans="1:16" x14ac:dyDescent="0.25">
      <c r="A59" t="s">
        <v>3</v>
      </c>
      <c r="B59" s="20">
        <v>6.3315194995656882E-2</v>
      </c>
      <c r="C59" s="20">
        <v>0.21947859891341132</v>
      </c>
      <c r="D59" s="20">
        <v>0.2800424395800617</v>
      </c>
      <c r="E59" s="20">
        <v>4.2370745042343769E-2</v>
      </c>
      <c r="F59" s="20">
        <v>5.2943431939188539E-2</v>
      </c>
      <c r="G59" s="20">
        <v>6.3558908172409778E-2</v>
      </c>
      <c r="H59" s="20">
        <v>8.3156424232829068E-2</v>
      </c>
      <c r="I59" s="20">
        <v>1.225263345110323E-2</v>
      </c>
      <c r="J59" s="20">
        <v>1.3060049624467761E-3</v>
      </c>
      <c r="K59" s="20">
        <v>0</v>
      </c>
      <c r="L59" s="20">
        <v>3.5057489333827706E-2</v>
      </c>
      <c r="M59" s="20">
        <v>0.14651812937672123</v>
      </c>
      <c r="N59" s="20">
        <v>1</v>
      </c>
    </row>
    <row r="60" spans="1:16" x14ac:dyDescent="0.25">
      <c r="A60" t="s">
        <v>4</v>
      </c>
      <c r="B60" s="20">
        <v>4.7918749983153777E-2</v>
      </c>
      <c r="C60" s="20">
        <v>0.13905278393975251</v>
      </c>
      <c r="D60" s="20">
        <v>0.15051630310267033</v>
      </c>
      <c r="E60" s="20">
        <v>3.5575453567760908E-2</v>
      </c>
      <c r="F60" s="20">
        <v>0.13727921337563309</v>
      </c>
      <c r="G60" s="20">
        <v>3.6767896755551845E-2</v>
      </c>
      <c r="H60" s="20">
        <v>4.2088608447910125E-2</v>
      </c>
      <c r="I60" s="20">
        <v>1.4555138368153357E-4</v>
      </c>
      <c r="J60" s="20">
        <v>3.9525286857518674E-2</v>
      </c>
      <c r="K60" s="20">
        <v>0.24277970798079801</v>
      </c>
      <c r="L60" s="20">
        <v>0.11947181020099575</v>
      </c>
      <c r="M60" s="20">
        <v>8.8786344045735481E-3</v>
      </c>
      <c r="N60" s="20">
        <v>1</v>
      </c>
    </row>
    <row r="61" spans="1:16" x14ac:dyDescent="0.25">
      <c r="A61" t="s">
        <v>5</v>
      </c>
      <c r="B61" s="20">
        <v>4.0218304398678253E-2</v>
      </c>
      <c r="C61" s="20">
        <v>0.16468010868985211</v>
      </c>
      <c r="D61" s="20">
        <v>0.18520659015224614</v>
      </c>
      <c r="E61" s="20">
        <v>0.17685131415264174</v>
      </c>
      <c r="F61" s="20">
        <v>5.6290956191551535E-2</v>
      </c>
      <c r="G61" s="20">
        <v>7.5730400081623392E-2</v>
      </c>
      <c r="H61" s="20">
        <v>0.14743403338390768</v>
      </c>
      <c r="I61" s="20">
        <v>1.8771995172816208E-4</v>
      </c>
      <c r="J61" s="20">
        <v>0</v>
      </c>
      <c r="K61" s="20">
        <v>1.4913307276181766E-3</v>
      </c>
      <c r="L61" s="20">
        <v>0.15090806919426947</v>
      </c>
      <c r="M61" s="20">
        <v>1.0011730758835312E-3</v>
      </c>
      <c r="N61" s="20">
        <v>1</v>
      </c>
    </row>
    <row r="62" spans="1:16" x14ac:dyDescent="0.25">
      <c r="A62" t="s">
        <v>6</v>
      </c>
      <c r="B62" s="20">
        <v>6.1571403175317486E-2</v>
      </c>
      <c r="C62" s="20">
        <v>0.36164860632272494</v>
      </c>
      <c r="D62" s="20">
        <v>5.3241684795523436E-2</v>
      </c>
      <c r="E62" s="20">
        <v>3.7546836636192876E-2</v>
      </c>
      <c r="F62" s="20">
        <v>8.2260476423831927E-2</v>
      </c>
      <c r="G62" s="20">
        <v>1.1764374984449388E-2</v>
      </c>
      <c r="H62" s="20">
        <v>7.8943012826684519E-2</v>
      </c>
      <c r="I62" s="20">
        <v>0.20253764329549626</v>
      </c>
      <c r="J62" s="20">
        <v>8.8273379193661614E-2</v>
      </c>
      <c r="K62" s="20">
        <v>0</v>
      </c>
      <c r="L62" s="20">
        <v>2.2212582346117466E-2</v>
      </c>
      <c r="M62" s="20">
        <v>0</v>
      </c>
      <c r="N62" s="20">
        <v>1</v>
      </c>
    </row>
    <row r="63" spans="1:16" x14ac:dyDescent="0.25">
      <c r="A63" t="s">
        <v>7</v>
      </c>
      <c r="B63" s="20">
        <v>7.2895521237505451E-2</v>
      </c>
      <c r="C63" s="20">
        <v>0.21348318215689799</v>
      </c>
      <c r="D63" s="20">
        <v>0.18023132564175037</v>
      </c>
      <c r="E63" s="20">
        <v>3.9796233008710845E-2</v>
      </c>
      <c r="F63" s="20">
        <v>5.497276254593108E-2</v>
      </c>
      <c r="G63" s="20">
        <v>4.9159107844900685E-2</v>
      </c>
      <c r="H63" s="20">
        <v>0.17978968060230746</v>
      </c>
      <c r="I63" s="20">
        <v>1.6670092761518103E-2</v>
      </c>
      <c r="J63" s="20">
        <v>0</v>
      </c>
      <c r="K63" s="20">
        <v>0</v>
      </c>
      <c r="L63" s="20">
        <v>0.19011132666957892</v>
      </c>
      <c r="M63" s="20">
        <v>2.8907675308990927E-3</v>
      </c>
      <c r="N63" s="20">
        <v>1</v>
      </c>
    </row>
    <row r="64" spans="1:16" x14ac:dyDescent="0.25">
      <c r="A64" t="s">
        <v>8</v>
      </c>
      <c r="B64" s="20">
        <v>0</v>
      </c>
      <c r="C64" s="20">
        <v>0</v>
      </c>
      <c r="D64" s="20">
        <v>0</v>
      </c>
      <c r="E64" s="20">
        <v>1.6337644656228726E-2</v>
      </c>
      <c r="F64" s="20">
        <v>3.2675289312457452E-2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0.95098706603131378</v>
      </c>
      <c r="M64" s="20">
        <v>0</v>
      </c>
      <c r="N64" s="20">
        <v>1</v>
      </c>
    </row>
    <row r="65" spans="1:15" x14ac:dyDescent="0.25">
      <c r="A65" t="s">
        <v>9</v>
      </c>
      <c r="B65" s="20">
        <v>0.13186799027623966</v>
      </c>
      <c r="C65" s="20">
        <v>0.19826917227265503</v>
      </c>
      <c r="D65" s="20">
        <v>0.17185321782676238</v>
      </c>
      <c r="E65" s="20">
        <v>7.4093556307041564E-2</v>
      </c>
      <c r="F65" s="20">
        <v>7.607358690050442E-2</v>
      </c>
      <c r="G65" s="20">
        <v>4.4581388269551769E-2</v>
      </c>
      <c r="H65" s="20">
        <v>7.0731286559205908E-2</v>
      </c>
      <c r="I65" s="20">
        <v>1.4464285544394806E-2</v>
      </c>
      <c r="J65" s="20">
        <v>8.5421429134179966E-3</v>
      </c>
      <c r="K65" s="20">
        <v>4.5454669494612673E-2</v>
      </c>
      <c r="L65" s="20">
        <v>0.13304386608853169</v>
      </c>
      <c r="M65" s="20">
        <v>3.1024837547081959E-2</v>
      </c>
      <c r="N65" s="20">
        <v>1</v>
      </c>
    </row>
    <row r="67" spans="1:15" x14ac:dyDescent="0.25">
      <c r="O67" s="20"/>
    </row>
    <row r="68" spans="1:15" x14ac:dyDescent="0.25">
      <c r="A68">
        <v>1</v>
      </c>
      <c r="B68"/>
      <c r="C68"/>
      <c r="L68"/>
      <c r="M68"/>
      <c r="O68" s="20"/>
    </row>
    <row r="69" spans="1:15" x14ac:dyDescent="0.25">
      <c r="A69" t="s">
        <v>0</v>
      </c>
      <c r="B69" s="2">
        <f>B5*$O69</f>
        <v>27578.641918019242</v>
      </c>
      <c r="C69" s="2">
        <f t="shared" ref="C69:M69" si="19">C5*$O69</f>
        <v>31543.226560322099</v>
      </c>
      <c r="D69" s="2">
        <f t="shared" si="19"/>
        <v>53298.884784959024</v>
      </c>
      <c r="E69" s="2">
        <f t="shared" si="19"/>
        <v>50325.446303231882</v>
      </c>
      <c r="F69" s="2">
        <f t="shared" si="19"/>
        <v>46831.656087202486</v>
      </c>
      <c r="G69" s="2">
        <f t="shared" si="19"/>
        <v>57362.584043319446</v>
      </c>
      <c r="H69" s="2">
        <f t="shared" si="19"/>
        <v>62194.421576126057</v>
      </c>
      <c r="I69" s="2">
        <f t="shared" si="19"/>
        <v>61574.955225766236</v>
      </c>
      <c r="J69" s="2">
        <f t="shared" si="19"/>
        <v>51787.386890081056</v>
      </c>
      <c r="K69" s="2">
        <f t="shared" si="19"/>
        <v>41752.032014251956</v>
      </c>
      <c r="L69" s="2">
        <f t="shared" si="19"/>
        <v>36548.514671229452</v>
      </c>
      <c r="M69" s="2">
        <f t="shared" si="19"/>
        <v>28991.025196839637</v>
      </c>
      <c r="N69" s="2">
        <f>SUM(B69:M69)</f>
        <v>549788.77527134854</v>
      </c>
      <c r="O69" s="20">
        <v>0.24778654014392851</v>
      </c>
    </row>
    <row r="70" spans="1:15" x14ac:dyDescent="0.25">
      <c r="A70" t="s">
        <v>1</v>
      </c>
      <c r="B70" s="2">
        <f>B25*$O70</f>
        <v>4222.4665419906569</v>
      </c>
      <c r="C70" s="2">
        <f t="shared" ref="C70:M70" si="20">C25*$O70</f>
        <v>4698.9084649233118</v>
      </c>
      <c r="D70" s="2">
        <f t="shared" si="20"/>
        <v>7917.8692067370639</v>
      </c>
      <c r="E70" s="2">
        <f t="shared" si="20"/>
        <v>7110.8956997698788</v>
      </c>
      <c r="F70" s="2">
        <f t="shared" si="20"/>
        <v>7155.5621300448156</v>
      </c>
      <c r="G70" s="2">
        <f t="shared" si="20"/>
        <v>7858.3139663704815</v>
      </c>
      <c r="H70" s="2">
        <f t="shared" si="20"/>
        <v>8215.6454085699734</v>
      </c>
      <c r="I70" s="2">
        <f t="shared" si="20"/>
        <v>7888.0915865537727</v>
      </c>
      <c r="J70" s="2">
        <f t="shared" si="20"/>
        <v>7977.4244471036454</v>
      </c>
      <c r="K70" s="2">
        <f t="shared" si="20"/>
        <v>6378.3662432609217</v>
      </c>
      <c r="L70" s="2">
        <f t="shared" si="20"/>
        <v>5794.7248876684189</v>
      </c>
      <c r="M70" s="2">
        <f t="shared" si="20"/>
        <v>4484.5095996036171</v>
      </c>
      <c r="N70" s="2">
        <f t="shared" ref="N70:N76" si="21">SUM(B70:M70)</f>
        <v>79702.77818259655</v>
      </c>
      <c r="O70" s="20">
        <v>5.9555240366581899E-2</v>
      </c>
    </row>
    <row r="71" spans="1:15" x14ac:dyDescent="0.25">
      <c r="A71" t="s">
        <v>2</v>
      </c>
      <c r="B71" s="2">
        <f t="shared" ref="B71:B77" si="22">B44*$O71</f>
        <v>2110.5398898010303</v>
      </c>
      <c r="C71" s="2">
        <f t="shared" ref="C71:M71" si="23">C44*$O71</f>
        <v>2172.6145924422372</v>
      </c>
      <c r="D71" s="2">
        <f t="shared" si="23"/>
        <v>3103.7351320603389</v>
      </c>
      <c r="E71" s="2">
        <f t="shared" si="23"/>
        <v>3538.2580505487863</v>
      </c>
      <c r="F71" s="2">
        <f t="shared" si="23"/>
        <v>3538.2580505487863</v>
      </c>
      <c r="G71" s="2">
        <f t="shared" si="23"/>
        <v>4531.4532928080944</v>
      </c>
      <c r="H71" s="2">
        <f t="shared" si="23"/>
        <v>4655.6026980905081</v>
      </c>
      <c r="I71" s="2">
        <f t="shared" si="23"/>
        <v>4221.0797796020606</v>
      </c>
      <c r="J71" s="2">
        <f t="shared" si="23"/>
        <v>2917.5110241367183</v>
      </c>
      <c r="K71" s="2">
        <f t="shared" si="23"/>
        <v>2917.5110241367183</v>
      </c>
      <c r="L71" s="2">
        <f t="shared" si="23"/>
        <v>3103.7351320603389</v>
      </c>
      <c r="M71" s="2">
        <f t="shared" si="23"/>
        <v>3103.7351320603389</v>
      </c>
      <c r="N71" s="2">
        <f t="shared" si="21"/>
        <v>39914.033798295961</v>
      </c>
      <c r="O71" s="20">
        <v>6.2074702641206778E-2</v>
      </c>
    </row>
    <row r="72" spans="1:15" x14ac:dyDescent="0.25">
      <c r="A72" t="s">
        <v>3</v>
      </c>
      <c r="B72" s="2">
        <f t="shared" si="22"/>
        <v>2216.0318248479907</v>
      </c>
      <c r="C72" s="2">
        <f t="shared" ref="C72:M72" si="24">C45*$O72</f>
        <v>3039.1293597915305</v>
      </c>
      <c r="D72" s="2">
        <f t="shared" si="24"/>
        <v>4115.4876747176977</v>
      </c>
      <c r="E72" s="2">
        <f t="shared" si="24"/>
        <v>3482.3357247611284</v>
      </c>
      <c r="F72" s="2">
        <f t="shared" si="24"/>
        <v>3482.3357247611284</v>
      </c>
      <c r="G72" s="2">
        <f t="shared" si="24"/>
        <v>3798.9116997394131</v>
      </c>
      <c r="H72" s="2">
        <f t="shared" si="24"/>
        <v>3925.5420897307267</v>
      </c>
      <c r="I72" s="2">
        <f t="shared" si="24"/>
        <v>3925.5420897307267</v>
      </c>
      <c r="J72" s="2">
        <f t="shared" si="24"/>
        <v>3292.3901397741579</v>
      </c>
      <c r="K72" s="2">
        <f t="shared" si="24"/>
        <v>2532.6077998262754</v>
      </c>
      <c r="L72" s="2">
        <f t="shared" si="24"/>
        <v>2849.1837748045596</v>
      </c>
      <c r="M72" s="2">
        <f t="shared" si="24"/>
        <v>2532.6077998262754</v>
      </c>
      <c r="N72" s="2">
        <f t="shared" si="21"/>
        <v>39192.105702311608</v>
      </c>
      <c r="O72" s="20">
        <v>6.3315194995656882E-2</v>
      </c>
    </row>
    <row r="73" spans="1:15" x14ac:dyDescent="0.25">
      <c r="A73" t="s">
        <v>4</v>
      </c>
      <c r="B73" s="2">
        <f t="shared" si="22"/>
        <v>1197.9687495788444</v>
      </c>
      <c r="C73" s="2">
        <f t="shared" ref="C73:M73" si="25">C46*$O73</f>
        <v>1197.9687495788444</v>
      </c>
      <c r="D73" s="2">
        <f t="shared" si="25"/>
        <v>1677.1562494103823</v>
      </c>
      <c r="E73" s="2">
        <f t="shared" si="25"/>
        <v>1820.9124993598434</v>
      </c>
      <c r="F73" s="2">
        <f t="shared" si="25"/>
        <v>1772.9937493766897</v>
      </c>
      <c r="G73" s="2">
        <f t="shared" si="25"/>
        <v>1772.9937493766897</v>
      </c>
      <c r="H73" s="2">
        <f t="shared" si="25"/>
        <v>1820.9124993598434</v>
      </c>
      <c r="I73" s="2">
        <f t="shared" si="25"/>
        <v>1820.9124993598434</v>
      </c>
      <c r="J73" s="2">
        <f t="shared" si="25"/>
        <v>1581.3187494440747</v>
      </c>
      <c r="K73" s="2">
        <f t="shared" si="25"/>
        <v>1437.5624994946133</v>
      </c>
      <c r="L73" s="2">
        <f t="shared" si="25"/>
        <v>1677.1562494103823</v>
      </c>
      <c r="M73" s="2">
        <f t="shared" si="25"/>
        <v>1150.0499995956907</v>
      </c>
      <c r="N73" s="2">
        <f t="shared" si="21"/>
        <v>18927.906243345744</v>
      </c>
      <c r="O73" s="20">
        <v>4.7918749983153777E-2</v>
      </c>
    </row>
    <row r="74" spans="1:15" x14ac:dyDescent="0.25">
      <c r="A74" t="s">
        <v>5</v>
      </c>
      <c r="B74" s="2">
        <f t="shared" si="22"/>
        <v>563.05626158149551</v>
      </c>
      <c r="C74" s="2">
        <f t="shared" ref="C74:M74" si="26">C47*$O74</f>
        <v>603.27456598017375</v>
      </c>
      <c r="D74" s="2">
        <f t="shared" si="26"/>
        <v>1206.5491319603475</v>
      </c>
      <c r="E74" s="2">
        <f t="shared" si="26"/>
        <v>1166.3308275616694</v>
      </c>
      <c r="F74" s="2">
        <f t="shared" si="26"/>
        <v>1166.3308275616694</v>
      </c>
      <c r="G74" s="2">
        <f t="shared" si="26"/>
        <v>1166.3308275616694</v>
      </c>
      <c r="H74" s="2">
        <f t="shared" si="26"/>
        <v>1166.3308275616694</v>
      </c>
      <c r="I74" s="2">
        <f t="shared" si="26"/>
        <v>1166.3308275616694</v>
      </c>
      <c r="J74" s="2">
        <f t="shared" si="26"/>
        <v>1166.3308275616694</v>
      </c>
      <c r="K74" s="2">
        <f t="shared" si="26"/>
        <v>764.14778357488683</v>
      </c>
      <c r="L74" s="2">
        <f t="shared" si="26"/>
        <v>1166.3308275616694</v>
      </c>
      <c r="M74" s="2">
        <f t="shared" si="26"/>
        <v>1166.3308275616694</v>
      </c>
      <c r="N74" s="2">
        <f t="shared" si="21"/>
        <v>12467.674363590257</v>
      </c>
      <c r="O74" s="20">
        <v>4.0218304398678253E-2</v>
      </c>
    </row>
    <row r="75" spans="1:15" x14ac:dyDescent="0.25">
      <c r="A75" t="s">
        <v>6</v>
      </c>
      <c r="B75" s="2">
        <f t="shared" si="22"/>
        <v>492.57122540253988</v>
      </c>
      <c r="C75" s="2">
        <f t="shared" ref="C75:M75" si="27">C48*$O75</f>
        <v>492.57122540253988</v>
      </c>
      <c r="D75" s="2">
        <f t="shared" si="27"/>
        <v>615.71403175317482</v>
      </c>
      <c r="E75" s="2">
        <f t="shared" si="27"/>
        <v>554.14262857785741</v>
      </c>
      <c r="F75" s="2">
        <f t="shared" si="27"/>
        <v>615.71403175317482</v>
      </c>
      <c r="G75" s="2">
        <f t="shared" si="27"/>
        <v>615.71403175317482</v>
      </c>
      <c r="H75" s="2">
        <f t="shared" si="27"/>
        <v>985.14245080507976</v>
      </c>
      <c r="I75" s="2">
        <f t="shared" si="27"/>
        <v>738.85683810380988</v>
      </c>
      <c r="J75" s="2">
        <f t="shared" si="27"/>
        <v>800.42824127912729</v>
      </c>
      <c r="K75" s="2">
        <f t="shared" si="27"/>
        <v>492.57122540253988</v>
      </c>
      <c r="L75" s="2">
        <f t="shared" si="27"/>
        <v>615.71403175317482</v>
      </c>
      <c r="M75" s="2">
        <f t="shared" si="27"/>
        <v>615.71403175317482</v>
      </c>
      <c r="N75" s="2">
        <f t="shared" si="21"/>
        <v>7634.8539937393689</v>
      </c>
      <c r="O75" s="20">
        <v>6.1571403175317486E-2</v>
      </c>
    </row>
    <row r="76" spans="1:15" x14ac:dyDescent="0.25">
      <c r="A76" t="s">
        <v>7</v>
      </c>
      <c r="B76" s="2">
        <f t="shared" si="22"/>
        <v>218.68656371251635</v>
      </c>
      <c r="C76" s="2">
        <f t="shared" ref="C76:M76" si="28">C49*$O76</f>
        <v>218.68656371251635</v>
      </c>
      <c r="D76" s="2">
        <f t="shared" si="28"/>
        <v>364.47760618752727</v>
      </c>
      <c r="E76" s="2">
        <f t="shared" si="28"/>
        <v>364.47760618752727</v>
      </c>
      <c r="F76" s="2">
        <f t="shared" si="28"/>
        <v>364.47760618752727</v>
      </c>
      <c r="G76" s="2">
        <f t="shared" si="28"/>
        <v>437.37312742503269</v>
      </c>
      <c r="H76" s="2">
        <f t="shared" si="28"/>
        <v>437.37312742503269</v>
      </c>
      <c r="I76" s="2">
        <f t="shared" si="28"/>
        <v>291.58208495002179</v>
      </c>
      <c r="J76" s="2">
        <f t="shared" si="28"/>
        <v>437.37312742503269</v>
      </c>
      <c r="K76" s="2">
        <f t="shared" si="28"/>
        <v>291.58208495002179</v>
      </c>
      <c r="L76" s="2">
        <f t="shared" si="28"/>
        <v>291.58208495002179</v>
      </c>
      <c r="M76" s="2">
        <f t="shared" si="28"/>
        <v>291.58208495002179</v>
      </c>
      <c r="N76" s="2">
        <f t="shared" si="21"/>
        <v>4009.2536680628</v>
      </c>
      <c r="O76" s="20">
        <v>7.2895521237505451E-2</v>
      </c>
    </row>
    <row r="77" spans="1:15" x14ac:dyDescent="0.25">
      <c r="A77" t="s">
        <v>8</v>
      </c>
      <c r="B77" s="2">
        <f t="shared" si="22"/>
        <v>0</v>
      </c>
      <c r="C77" s="2">
        <f t="shared" ref="C77:M77" si="29">C50*$O77</f>
        <v>0</v>
      </c>
      <c r="D77" s="2">
        <f t="shared" si="29"/>
        <v>0</v>
      </c>
      <c r="E77" s="2">
        <f t="shared" si="29"/>
        <v>0</v>
      </c>
      <c r="F77" s="2">
        <f t="shared" si="29"/>
        <v>0</v>
      </c>
      <c r="G77" s="2">
        <f t="shared" si="29"/>
        <v>0</v>
      </c>
      <c r="H77" s="2">
        <f t="shared" si="29"/>
        <v>0</v>
      </c>
      <c r="I77" s="2">
        <f t="shared" si="29"/>
        <v>0</v>
      </c>
      <c r="J77" s="2">
        <f t="shared" si="29"/>
        <v>0</v>
      </c>
      <c r="K77" s="2">
        <f t="shared" si="29"/>
        <v>0</v>
      </c>
      <c r="L77" s="2">
        <f t="shared" si="29"/>
        <v>0</v>
      </c>
      <c r="M77" s="2">
        <f t="shared" si="29"/>
        <v>0</v>
      </c>
      <c r="N77" s="2">
        <f>SUM(B77:M77)</f>
        <v>0</v>
      </c>
      <c r="O77" s="20">
        <v>0</v>
      </c>
    </row>
    <row r="78" spans="1:15" x14ac:dyDescent="0.25">
      <c r="A78" t="s">
        <v>9</v>
      </c>
      <c r="B78" s="2">
        <f>SUM(B69:B77)</f>
        <v>38599.962974934315</v>
      </c>
      <c r="C78" s="2">
        <f t="shared" ref="C78:M78" si="30">SUM(C69:C77)</f>
        <v>43966.380082153257</v>
      </c>
      <c r="D78" s="2">
        <f t="shared" si="30"/>
        <v>72299.87381778557</v>
      </c>
      <c r="E78" s="2">
        <f t="shared" si="30"/>
        <v>68362.799339998572</v>
      </c>
      <c r="F78" s="2">
        <f t="shared" si="30"/>
        <v>64927.32820743628</v>
      </c>
      <c r="G78" s="2">
        <f t="shared" si="30"/>
        <v>77543.674738354006</v>
      </c>
      <c r="H78" s="2">
        <f t="shared" si="30"/>
        <v>83400.970677668898</v>
      </c>
      <c r="I78" s="2">
        <f t="shared" si="30"/>
        <v>81627.350931628142</v>
      </c>
      <c r="J78" s="2">
        <f t="shared" si="30"/>
        <v>69960.163446805484</v>
      </c>
      <c r="K78" s="2">
        <f t="shared" si="30"/>
        <v>56566.38067489794</v>
      </c>
      <c r="L78" s="2">
        <f t="shared" si="30"/>
        <v>52046.941659438024</v>
      </c>
      <c r="M78" s="2">
        <f t="shared" si="30"/>
        <v>42335.554672190432</v>
      </c>
      <c r="N78" s="2">
        <f>SUM(N69:N77)</f>
        <v>751637.38122329093</v>
      </c>
      <c r="O78" s="20">
        <v>0.13186799027623966</v>
      </c>
    </row>
    <row r="79" spans="1:15" x14ac:dyDescent="0.25">
      <c r="B79"/>
      <c r="C79"/>
      <c r="L79"/>
      <c r="M79"/>
    </row>
    <row r="80" spans="1:15" x14ac:dyDescent="0.25">
      <c r="B80"/>
      <c r="C80"/>
      <c r="L80"/>
      <c r="M80"/>
    </row>
    <row r="81" spans="1:15" x14ac:dyDescent="0.25">
      <c r="A81">
        <v>2</v>
      </c>
      <c r="B81"/>
      <c r="C81"/>
      <c r="L81"/>
      <c r="M81"/>
    </row>
    <row r="82" spans="1:15" x14ac:dyDescent="0.25">
      <c r="A82" t="s">
        <v>0</v>
      </c>
      <c r="B82"/>
      <c r="C82"/>
      <c r="L82"/>
      <c r="M82"/>
      <c r="O82" s="20">
        <v>0.1999840147889114</v>
      </c>
    </row>
    <row r="83" spans="1:15" x14ac:dyDescent="0.25">
      <c r="A83" t="s">
        <v>1</v>
      </c>
      <c r="B83"/>
      <c r="C83"/>
      <c r="L83"/>
      <c r="M83"/>
      <c r="O83" s="20">
        <v>0.19794326526574216</v>
      </c>
    </row>
    <row r="84" spans="1:15" x14ac:dyDescent="0.25">
      <c r="A84" t="s">
        <v>2</v>
      </c>
      <c r="B84"/>
      <c r="C84"/>
      <c r="L84"/>
      <c r="M84"/>
      <c r="O84" s="20">
        <v>0.19553109073927516</v>
      </c>
    </row>
    <row r="85" spans="1:15" x14ac:dyDescent="0.25">
      <c r="A85" t="s">
        <v>3</v>
      </c>
      <c r="B85"/>
      <c r="C85"/>
      <c r="L85"/>
      <c r="M85"/>
      <c r="O85" s="20">
        <v>0.21947859891341132</v>
      </c>
    </row>
    <row r="86" spans="1:15" x14ac:dyDescent="0.25">
      <c r="A86" t="s">
        <v>4</v>
      </c>
      <c r="B86"/>
      <c r="C86"/>
      <c r="L86"/>
      <c r="M86"/>
      <c r="O86" s="20">
        <v>0.13905278393975251</v>
      </c>
    </row>
    <row r="87" spans="1:15" x14ac:dyDescent="0.25">
      <c r="A87" t="s">
        <v>5</v>
      </c>
      <c r="B87"/>
      <c r="C87"/>
      <c r="L87"/>
      <c r="M87"/>
      <c r="O87" s="20">
        <v>0.16468010868985211</v>
      </c>
    </row>
    <row r="88" spans="1:15" x14ac:dyDescent="0.25">
      <c r="A88" t="s">
        <v>6</v>
      </c>
      <c r="B88"/>
      <c r="C88"/>
      <c r="L88"/>
      <c r="M88"/>
      <c r="O88" s="20">
        <v>0.36164860632272494</v>
      </c>
    </row>
    <row r="89" spans="1:15" x14ac:dyDescent="0.25">
      <c r="A89" t="s">
        <v>7</v>
      </c>
      <c r="B89"/>
      <c r="C89"/>
      <c r="L89"/>
      <c r="M89"/>
      <c r="O89" s="20">
        <v>0.21348318215689799</v>
      </c>
    </row>
    <row r="90" spans="1:15" x14ac:dyDescent="0.25">
      <c r="A90" t="s">
        <v>8</v>
      </c>
      <c r="B90"/>
      <c r="C90"/>
      <c r="L90"/>
      <c r="M90"/>
      <c r="O90" s="20">
        <v>0</v>
      </c>
    </row>
    <row r="91" spans="1:15" x14ac:dyDescent="0.25">
      <c r="A91" t="s">
        <v>9</v>
      </c>
      <c r="B91"/>
      <c r="C91"/>
      <c r="L91"/>
      <c r="M91"/>
      <c r="O91" s="20">
        <v>0.19826917227265503</v>
      </c>
    </row>
    <row r="92" spans="1:15" x14ac:dyDescent="0.25">
      <c r="B92"/>
      <c r="C92"/>
      <c r="L92"/>
      <c r="M92"/>
    </row>
    <row r="93" spans="1:15" x14ac:dyDescent="0.25">
      <c r="B93"/>
      <c r="C93"/>
      <c r="L93"/>
      <c r="M93"/>
    </row>
    <row r="94" spans="1:15" x14ac:dyDescent="0.25">
      <c r="A94">
        <v>3</v>
      </c>
      <c r="B94"/>
      <c r="C94"/>
      <c r="L94"/>
      <c r="M94"/>
    </row>
    <row r="95" spans="1:15" x14ac:dyDescent="0.25">
      <c r="A95" t="s">
        <v>0</v>
      </c>
      <c r="B95"/>
      <c r="C95"/>
      <c r="L95"/>
      <c r="M95"/>
      <c r="O95" s="20">
        <v>0.14337498997722947</v>
      </c>
    </row>
    <row r="96" spans="1:15" x14ac:dyDescent="0.25">
      <c r="A96" t="s">
        <v>1</v>
      </c>
      <c r="B96"/>
      <c r="C96"/>
      <c r="L96"/>
      <c r="M96"/>
      <c r="O96" s="20">
        <v>0.23659601797428534</v>
      </c>
    </row>
    <row r="97" spans="1:15" x14ac:dyDescent="0.25">
      <c r="A97" t="s">
        <v>2</v>
      </c>
      <c r="B97"/>
      <c r="C97"/>
      <c r="L97"/>
      <c r="M97"/>
      <c r="O97" s="20">
        <v>6.7813431855597447E-2</v>
      </c>
    </row>
    <row r="98" spans="1:15" x14ac:dyDescent="0.25">
      <c r="A98" t="s">
        <v>3</v>
      </c>
      <c r="B98"/>
      <c r="C98"/>
      <c r="L98"/>
      <c r="M98"/>
      <c r="O98" s="20">
        <v>0.2800424395800617</v>
      </c>
    </row>
    <row r="99" spans="1:15" x14ac:dyDescent="0.25">
      <c r="A99" t="s">
        <v>4</v>
      </c>
      <c r="B99"/>
      <c r="C99"/>
      <c r="L99"/>
      <c r="M99"/>
      <c r="O99" s="20">
        <v>0.15051630310267033</v>
      </c>
    </row>
    <row r="100" spans="1:15" x14ac:dyDescent="0.25">
      <c r="A100" t="s">
        <v>5</v>
      </c>
      <c r="B100"/>
      <c r="C100"/>
      <c r="L100"/>
      <c r="M100"/>
      <c r="O100" s="20">
        <v>0.18520659015224614</v>
      </c>
    </row>
    <row r="101" spans="1:15" x14ac:dyDescent="0.25">
      <c r="A101" t="s">
        <v>6</v>
      </c>
      <c r="B101"/>
      <c r="C101"/>
      <c r="L101"/>
      <c r="M101"/>
      <c r="O101" s="20">
        <v>5.3241684795523436E-2</v>
      </c>
    </row>
    <row r="102" spans="1:15" x14ac:dyDescent="0.25">
      <c r="A102" t="s">
        <v>7</v>
      </c>
      <c r="B102"/>
      <c r="C102"/>
      <c r="L102"/>
      <c r="M102"/>
      <c r="O102" s="20">
        <v>0.18023132564175037</v>
      </c>
    </row>
    <row r="103" spans="1:15" x14ac:dyDescent="0.25">
      <c r="A103" t="s">
        <v>8</v>
      </c>
      <c r="B103"/>
      <c r="C103"/>
      <c r="L103"/>
      <c r="M103"/>
      <c r="O103" s="20">
        <v>0</v>
      </c>
    </row>
    <row r="104" spans="1:15" x14ac:dyDescent="0.25">
      <c r="A104" t="s">
        <v>9</v>
      </c>
      <c r="B104"/>
      <c r="C104"/>
      <c r="L104"/>
      <c r="M104"/>
      <c r="O104" s="20">
        <v>0.17185321782676238</v>
      </c>
    </row>
    <row r="105" spans="1:15" x14ac:dyDescent="0.25">
      <c r="B105"/>
      <c r="C105"/>
      <c r="L105"/>
      <c r="M105"/>
    </row>
    <row r="106" spans="1:15" x14ac:dyDescent="0.25">
      <c r="B106"/>
      <c r="C106"/>
      <c r="L106"/>
      <c r="M106"/>
    </row>
    <row r="107" spans="1:15" x14ac:dyDescent="0.25">
      <c r="A107">
        <v>5</v>
      </c>
      <c r="B107"/>
      <c r="C107"/>
      <c r="L107"/>
      <c r="M107"/>
    </row>
    <row r="108" spans="1:15" x14ac:dyDescent="0.25">
      <c r="A108" t="s">
        <v>0</v>
      </c>
      <c r="B108"/>
      <c r="C108"/>
      <c r="L108"/>
      <c r="M108"/>
      <c r="O108" s="20">
        <v>4.7131063128371599E-2</v>
      </c>
    </row>
    <row r="109" spans="1:15" x14ac:dyDescent="0.25">
      <c r="A109" t="s">
        <v>1</v>
      </c>
      <c r="B109"/>
      <c r="C109"/>
      <c r="L109"/>
      <c r="M109"/>
      <c r="O109" s="20">
        <v>7.8591405442420562E-2</v>
      </c>
    </row>
    <row r="110" spans="1:15" x14ac:dyDescent="0.25">
      <c r="A110" t="s">
        <v>2</v>
      </c>
      <c r="B110"/>
      <c r="C110"/>
      <c r="L110"/>
      <c r="M110"/>
      <c r="O110" s="20">
        <v>0.17185937353172306</v>
      </c>
    </row>
    <row r="111" spans="1:15" x14ac:dyDescent="0.25">
      <c r="A111" t="s">
        <v>3</v>
      </c>
      <c r="B111"/>
      <c r="C111"/>
      <c r="L111"/>
      <c r="M111"/>
      <c r="O111" s="20">
        <v>4.2370745042343769E-2</v>
      </c>
    </row>
    <row r="112" spans="1:15" x14ac:dyDescent="0.25">
      <c r="A112" t="s">
        <v>4</v>
      </c>
      <c r="B112"/>
      <c r="C112"/>
      <c r="L112"/>
      <c r="M112"/>
      <c r="O112" s="20">
        <v>3.5575453567760908E-2</v>
      </c>
    </row>
    <row r="113" spans="1:15" x14ac:dyDescent="0.25">
      <c r="A113" t="s">
        <v>5</v>
      </c>
      <c r="B113"/>
      <c r="C113"/>
      <c r="L113"/>
      <c r="M113"/>
      <c r="O113" s="20">
        <v>0.17685131415264174</v>
      </c>
    </row>
    <row r="114" spans="1:15" x14ac:dyDescent="0.25">
      <c r="A114" t="s">
        <v>6</v>
      </c>
      <c r="B114"/>
      <c r="C114"/>
      <c r="L114"/>
      <c r="M114"/>
      <c r="O114" s="20">
        <v>3.7546836636192876E-2</v>
      </c>
    </row>
    <row r="115" spans="1:15" x14ac:dyDescent="0.25">
      <c r="A115" t="s">
        <v>7</v>
      </c>
      <c r="B115"/>
      <c r="C115"/>
      <c r="L115"/>
      <c r="M115"/>
      <c r="O115" s="20">
        <v>3.9796233008710845E-2</v>
      </c>
    </row>
    <row r="116" spans="1:15" x14ac:dyDescent="0.25">
      <c r="A116" t="s">
        <v>8</v>
      </c>
      <c r="B116"/>
      <c r="C116"/>
      <c r="L116"/>
      <c r="M116"/>
      <c r="O116" s="20">
        <v>1.6337644656228726E-2</v>
      </c>
    </row>
    <row r="117" spans="1:15" x14ac:dyDescent="0.25">
      <c r="A117" t="s">
        <v>9</v>
      </c>
      <c r="B117"/>
      <c r="C117"/>
      <c r="L117"/>
      <c r="M117"/>
      <c r="O117" s="20">
        <v>7.4093556307041564E-2</v>
      </c>
    </row>
    <row r="118" spans="1:15" x14ac:dyDescent="0.25">
      <c r="B118"/>
      <c r="C118"/>
      <c r="L118"/>
      <c r="M118"/>
    </row>
    <row r="119" spans="1:15" x14ac:dyDescent="0.25">
      <c r="B119"/>
      <c r="C119"/>
      <c r="L119"/>
      <c r="M119"/>
    </row>
    <row r="120" spans="1:15" x14ac:dyDescent="0.25">
      <c r="A120">
        <v>6</v>
      </c>
      <c r="B120"/>
      <c r="C120"/>
      <c r="L120"/>
      <c r="M120"/>
    </row>
    <row r="121" spans="1:15" x14ac:dyDescent="0.25">
      <c r="A121" t="s">
        <v>0</v>
      </c>
      <c r="B121"/>
      <c r="C121"/>
      <c r="L121"/>
      <c r="M121"/>
      <c r="O121" s="20">
        <v>5.9659070579593118E-2</v>
      </c>
    </row>
    <row r="122" spans="1:15" x14ac:dyDescent="0.25">
      <c r="A122" t="s">
        <v>1</v>
      </c>
      <c r="B122"/>
      <c r="C122"/>
      <c r="L122"/>
      <c r="M122"/>
      <c r="O122" s="20">
        <v>9.1960725601979321E-2</v>
      </c>
    </row>
    <row r="123" spans="1:15" x14ac:dyDescent="0.25">
      <c r="A123" t="s">
        <v>2</v>
      </c>
      <c r="B123"/>
      <c r="C123"/>
      <c r="L123"/>
      <c r="M123"/>
      <c r="O123" s="20">
        <v>9.378351348811631E-2</v>
      </c>
    </row>
    <row r="124" spans="1:15" x14ac:dyDescent="0.25">
      <c r="A124" t="s">
        <v>3</v>
      </c>
      <c r="B124"/>
      <c r="C124"/>
      <c r="L124"/>
      <c r="M124"/>
      <c r="O124" s="20">
        <v>5.2943431939188539E-2</v>
      </c>
    </row>
    <row r="125" spans="1:15" x14ac:dyDescent="0.25">
      <c r="A125" t="s">
        <v>4</v>
      </c>
      <c r="B125"/>
      <c r="C125"/>
      <c r="L125"/>
      <c r="M125"/>
      <c r="O125" s="20">
        <v>0.13727921337563309</v>
      </c>
    </row>
    <row r="126" spans="1:15" x14ac:dyDescent="0.25">
      <c r="A126" t="s">
        <v>5</v>
      </c>
      <c r="B126"/>
      <c r="C126"/>
      <c r="L126"/>
      <c r="M126"/>
      <c r="O126" s="20">
        <v>5.6290956191551535E-2</v>
      </c>
    </row>
    <row r="127" spans="1:15" x14ac:dyDescent="0.25">
      <c r="A127" t="s">
        <v>6</v>
      </c>
      <c r="B127"/>
      <c r="C127"/>
      <c r="L127"/>
      <c r="M127"/>
      <c r="O127" s="20">
        <v>8.2260476423831927E-2</v>
      </c>
    </row>
    <row r="128" spans="1:15" x14ac:dyDescent="0.25">
      <c r="A128" t="s">
        <v>7</v>
      </c>
      <c r="B128"/>
      <c r="C128"/>
      <c r="L128"/>
      <c r="M128"/>
      <c r="O128" s="20">
        <v>5.497276254593108E-2</v>
      </c>
    </row>
    <row r="129" spans="1:15" x14ac:dyDescent="0.25">
      <c r="A129" t="s">
        <v>8</v>
      </c>
      <c r="B129"/>
      <c r="C129"/>
      <c r="L129"/>
      <c r="M129"/>
      <c r="O129" s="20">
        <v>3.2675289312457452E-2</v>
      </c>
    </row>
    <row r="130" spans="1:15" x14ac:dyDescent="0.25">
      <c r="A130" t="s">
        <v>9</v>
      </c>
      <c r="B130"/>
      <c r="C130"/>
      <c r="L130"/>
      <c r="M130"/>
      <c r="O130" s="20">
        <v>7.607358690050442E-2</v>
      </c>
    </row>
    <row r="131" spans="1:15" x14ac:dyDescent="0.25">
      <c r="B131"/>
      <c r="C131"/>
      <c r="L131"/>
      <c r="M131"/>
    </row>
    <row r="132" spans="1:15" x14ac:dyDescent="0.25">
      <c r="B132"/>
      <c r="C132"/>
      <c r="L132"/>
      <c r="M132"/>
    </row>
    <row r="133" spans="1:15" x14ac:dyDescent="0.25">
      <c r="A133">
        <v>7</v>
      </c>
      <c r="B133"/>
      <c r="C133"/>
      <c r="L133"/>
      <c r="M133"/>
    </row>
    <row r="134" spans="1:15" x14ac:dyDescent="0.25">
      <c r="A134" t="s">
        <v>0</v>
      </c>
      <c r="B134"/>
      <c r="C134"/>
      <c r="L134"/>
      <c r="M134"/>
      <c r="O134" s="20">
        <v>4.9642436609576304E-2</v>
      </c>
    </row>
    <row r="135" spans="1:15" x14ac:dyDescent="0.25">
      <c r="A135" t="s">
        <v>1</v>
      </c>
      <c r="B135"/>
      <c r="C135"/>
      <c r="L135"/>
      <c r="M135"/>
      <c r="O135" s="20">
        <v>3.1230003304496854E-2</v>
      </c>
    </row>
    <row r="136" spans="1:15" x14ac:dyDescent="0.25">
      <c r="A136" t="s">
        <v>2</v>
      </c>
      <c r="B136"/>
      <c r="C136"/>
      <c r="L136"/>
      <c r="M136"/>
      <c r="O136" s="20">
        <v>3.1910940931117085E-2</v>
      </c>
    </row>
    <row r="137" spans="1:15" x14ac:dyDescent="0.25">
      <c r="A137" t="s">
        <v>3</v>
      </c>
      <c r="B137"/>
      <c r="C137"/>
      <c r="L137"/>
      <c r="M137"/>
      <c r="O137" s="20">
        <v>6.3558908172409778E-2</v>
      </c>
    </row>
    <row r="138" spans="1:15" x14ac:dyDescent="0.25">
      <c r="A138" t="s">
        <v>4</v>
      </c>
      <c r="B138"/>
      <c r="C138"/>
      <c r="L138"/>
      <c r="M138"/>
      <c r="O138" s="20">
        <v>3.6767896755551845E-2</v>
      </c>
    </row>
    <row r="139" spans="1:15" x14ac:dyDescent="0.25">
      <c r="A139" t="s">
        <v>5</v>
      </c>
      <c r="B139"/>
      <c r="C139"/>
      <c r="L139"/>
      <c r="M139"/>
      <c r="O139" s="20">
        <v>7.5730400081623392E-2</v>
      </c>
    </row>
    <row r="140" spans="1:15" x14ac:dyDescent="0.25">
      <c r="A140" t="s">
        <v>6</v>
      </c>
      <c r="B140"/>
      <c r="C140"/>
      <c r="L140"/>
      <c r="M140"/>
      <c r="O140" s="20">
        <v>1.1764374984449388E-2</v>
      </c>
    </row>
    <row r="141" spans="1:15" x14ac:dyDescent="0.25">
      <c r="A141" t="s">
        <v>7</v>
      </c>
      <c r="B141"/>
      <c r="C141"/>
      <c r="L141"/>
      <c r="M141"/>
      <c r="O141" s="20">
        <v>4.9159107844900685E-2</v>
      </c>
    </row>
    <row r="142" spans="1:15" x14ac:dyDescent="0.25">
      <c r="A142" t="s">
        <v>8</v>
      </c>
      <c r="B142"/>
      <c r="C142"/>
      <c r="L142"/>
      <c r="M142"/>
      <c r="O142" s="20">
        <v>0</v>
      </c>
    </row>
    <row r="143" spans="1:15" x14ac:dyDescent="0.25">
      <c r="A143" t="s">
        <v>9</v>
      </c>
      <c r="B143"/>
      <c r="C143"/>
      <c r="L143"/>
      <c r="M143"/>
      <c r="O143" s="20">
        <v>4.4581388269551769E-2</v>
      </c>
    </row>
    <row r="144" spans="1:15" x14ac:dyDescent="0.25">
      <c r="B144"/>
      <c r="C144"/>
      <c r="L144"/>
      <c r="M144"/>
    </row>
    <row r="145" spans="1:15" x14ac:dyDescent="0.25">
      <c r="B145"/>
      <c r="C145"/>
      <c r="L145"/>
      <c r="M145"/>
    </row>
    <row r="146" spans="1:15" x14ac:dyDescent="0.25">
      <c r="A146">
        <v>9</v>
      </c>
      <c r="B146"/>
      <c r="C146"/>
      <c r="L146"/>
      <c r="M146"/>
    </row>
    <row r="147" spans="1:15" x14ac:dyDescent="0.25">
      <c r="A147" t="s">
        <v>0</v>
      </c>
      <c r="B147"/>
      <c r="C147"/>
      <c r="L147"/>
      <c r="M147"/>
      <c r="O147" s="20">
        <v>6.0693785579956618E-2</v>
      </c>
    </row>
    <row r="148" spans="1:15" x14ac:dyDescent="0.25">
      <c r="A148" t="s">
        <v>1</v>
      </c>
      <c r="B148"/>
      <c r="C148"/>
      <c r="L148"/>
      <c r="M148"/>
      <c r="O148" s="20">
        <v>7.2370073382153635E-2</v>
      </c>
    </row>
    <row r="149" spans="1:15" x14ac:dyDescent="0.25">
      <c r="A149" t="s">
        <v>2</v>
      </c>
      <c r="B149"/>
      <c r="C149"/>
      <c r="L149"/>
      <c r="M149"/>
      <c r="O149" s="20">
        <v>5.7508085636009773E-2</v>
      </c>
    </row>
    <row r="150" spans="1:15" x14ac:dyDescent="0.25">
      <c r="A150" t="s">
        <v>3</v>
      </c>
      <c r="B150"/>
      <c r="C150"/>
      <c r="L150"/>
      <c r="M150"/>
      <c r="O150" s="20">
        <v>8.3156424232829068E-2</v>
      </c>
    </row>
    <row r="151" spans="1:15" x14ac:dyDescent="0.25">
      <c r="A151" t="s">
        <v>4</v>
      </c>
      <c r="B151"/>
      <c r="C151"/>
      <c r="L151"/>
      <c r="M151"/>
      <c r="O151" s="20">
        <v>4.2088608447910125E-2</v>
      </c>
    </row>
    <row r="152" spans="1:15" x14ac:dyDescent="0.25">
      <c r="A152" t="s">
        <v>5</v>
      </c>
      <c r="B152"/>
      <c r="C152"/>
      <c r="L152"/>
      <c r="M152"/>
      <c r="O152" s="20">
        <v>0.14743403338390768</v>
      </c>
    </row>
    <row r="153" spans="1:15" x14ac:dyDescent="0.25">
      <c r="A153" t="s">
        <v>6</v>
      </c>
      <c r="B153"/>
      <c r="C153"/>
      <c r="L153"/>
      <c r="M153"/>
      <c r="O153" s="20">
        <v>7.8943012826684519E-2</v>
      </c>
    </row>
    <row r="154" spans="1:15" x14ac:dyDescent="0.25">
      <c r="A154" t="s">
        <v>7</v>
      </c>
      <c r="B154"/>
      <c r="C154"/>
      <c r="L154"/>
      <c r="M154"/>
      <c r="O154" s="20">
        <v>0.17978968060230746</v>
      </c>
    </row>
    <row r="155" spans="1:15" x14ac:dyDescent="0.25">
      <c r="A155" t="s">
        <v>8</v>
      </c>
      <c r="B155"/>
      <c r="C155"/>
      <c r="L155"/>
      <c r="M155"/>
      <c r="O155" s="20">
        <v>0</v>
      </c>
    </row>
    <row r="156" spans="1:15" x14ac:dyDescent="0.25">
      <c r="A156" t="s">
        <v>9</v>
      </c>
      <c r="B156"/>
      <c r="C156"/>
      <c r="L156"/>
      <c r="M156"/>
      <c r="O156" s="20">
        <v>7.0731286559205908E-2</v>
      </c>
    </row>
    <row r="157" spans="1:15" x14ac:dyDescent="0.25">
      <c r="B157"/>
      <c r="C157"/>
      <c r="L157"/>
      <c r="M157"/>
    </row>
    <row r="158" spans="1:15" x14ac:dyDescent="0.25">
      <c r="B158"/>
      <c r="C158"/>
      <c r="L158"/>
      <c r="M158"/>
    </row>
    <row r="159" spans="1:15" x14ac:dyDescent="0.25">
      <c r="A159">
        <v>10</v>
      </c>
      <c r="B159"/>
      <c r="C159"/>
      <c r="L159"/>
      <c r="M159"/>
    </row>
    <row r="160" spans="1:15" x14ac:dyDescent="0.25">
      <c r="A160" t="s">
        <v>0</v>
      </c>
      <c r="B160"/>
      <c r="C160"/>
      <c r="L160"/>
      <c r="M160"/>
      <c r="O160" s="20">
        <v>3.3093283825512908E-4</v>
      </c>
    </row>
    <row r="161" spans="1:15" x14ac:dyDescent="0.25">
      <c r="A161" t="s">
        <v>1</v>
      </c>
      <c r="B161"/>
      <c r="C161"/>
      <c r="L161"/>
      <c r="M161"/>
      <c r="O161" s="20">
        <v>3.0170742837644704E-2</v>
      </c>
    </row>
    <row r="162" spans="1:15" x14ac:dyDescent="0.25">
      <c r="A162" t="s">
        <v>2</v>
      </c>
      <c r="B162"/>
      <c r="C162"/>
      <c r="L162"/>
      <c r="M162"/>
      <c r="O162" s="20">
        <v>1.3467262973489293E-2</v>
      </c>
    </row>
    <row r="163" spans="1:15" x14ac:dyDescent="0.25">
      <c r="A163" t="s">
        <v>3</v>
      </c>
      <c r="B163"/>
      <c r="C163"/>
      <c r="L163"/>
      <c r="M163"/>
      <c r="O163" s="20">
        <v>1.225263345110323E-2</v>
      </c>
    </row>
    <row r="164" spans="1:15" x14ac:dyDescent="0.25">
      <c r="A164" t="s">
        <v>4</v>
      </c>
      <c r="B164"/>
      <c r="C164"/>
      <c r="L164"/>
      <c r="M164"/>
      <c r="O164" s="20">
        <v>1.4555138368153357E-4</v>
      </c>
    </row>
    <row r="165" spans="1:15" x14ac:dyDescent="0.25">
      <c r="A165" t="s">
        <v>5</v>
      </c>
      <c r="B165"/>
      <c r="C165"/>
      <c r="L165"/>
      <c r="M165"/>
      <c r="O165" s="20">
        <v>1.8771995172816208E-4</v>
      </c>
    </row>
    <row r="166" spans="1:15" x14ac:dyDescent="0.25">
      <c r="A166" t="s">
        <v>6</v>
      </c>
      <c r="B166"/>
      <c r="C166"/>
      <c r="L166"/>
      <c r="M166"/>
      <c r="O166" s="20">
        <v>0.20253764329549626</v>
      </c>
    </row>
    <row r="167" spans="1:15" x14ac:dyDescent="0.25">
      <c r="A167" t="s">
        <v>7</v>
      </c>
      <c r="B167"/>
      <c r="C167"/>
      <c r="L167"/>
      <c r="M167"/>
      <c r="O167" s="20">
        <v>1.6670092761518103E-2</v>
      </c>
    </row>
    <row r="168" spans="1:15" x14ac:dyDescent="0.25">
      <c r="A168" t="s">
        <v>8</v>
      </c>
      <c r="B168"/>
      <c r="C168"/>
      <c r="L168"/>
      <c r="M168"/>
      <c r="O168" s="20">
        <v>0</v>
      </c>
    </row>
    <row r="169" spans="1:15" x14ac:dyDescent="0.25">
      <c r="A169" t="s">
        <v>9</v>
      </c>
      <c r="B169"/>
      <c r="C169"/>
      <c r="L169"/>
      <c r="M169"/>
      <c r="O169" s="20">
        <v>1.4464285544394806E-2</v>
      </c>
    </row>
    <row r="170" spans="1:15" x14ac:dyDescent="0.25">
      <c r="B170"/>
      <c r="C170"/>
      <c r="L170"/>
      <c r="M170"/>
    </row>
    <row r="171" spans="1:15" x14ac:dyDescent="0.25">
      <c r="B171"/>
      <c r="C171"/>
      <c r="L171"/>
      <c r="M171"/>
    </row>
    <row r="172" spans="1:15" x14ac:dyDescent="0.25">
      <c r="A172">
        <v>11</v>
      </c>
      <c r="B172"/>
      <c r="C172"/>
      <c r="L172"/>
      <c r="M172"/>
    </row>
    <row r="173" spans="1:15" x14ac:dyDescent="0.25">
      <c r="A173" t="s">
        <v>0</v>
      </c>
      <c r="B173"/>
      <c r="C173"/>
      <c r="L173"/>
      <c r="M173"/>
      <c r="O173" s="20">
        <v>0</v>
      </c>
    </row>
    <row r="174" spans="1:15" x14ac:dyDescent="0.25">
      <c r="A174" t="s">
        <v>1</v>
      </c>
      <c r="B174"/>
      <c r="C174"/>
      <c r="L174"/>
      <c r="M174"/>
      <c r="O174" s="20">
        <v>1.5816322084890831E-2</v>
      </c>
    </row>
    <row r="175" spans="1:15" x14ac:dyDescent="0.25">
      <c r="A175" t="s">
        <v>2</v>
      </c>
      <c r="B175"/>
      <c r="C175"/>
      <c r="L175"/>
      <c r="M175"/>
      <c r="O175" s="20">
        <v>0</v>
      </c>
    </row>
    <row r="176" spans="1:15" x14ac:dyDescent="0.25">
      <c r="A176" t="s">
        <v>3</v>
      </c>
      <c r="B176"/>
      <c r="C176"/>
      <c r="L176"/>
      <c r="M176"/>
      <c r="O176" s="20">
        <v>1.3060049624467761E-3</v>
      </c>
    </row>
    <row r="177" spans="1:15" x14ac:dyDescent="0.25">
      <c r="A177" t="s">
        <v>4</v>
      </c>
      <c r="B177"/>
      <c r="C177"/>
      <c r="L177"/>
      <c r="M177"/>
      <c r="O177" s="20">
        <v>3.9525286857518674E-2</v>
      </c>
    </row>
    <row r="178" spans="1:15" x14ac:dyDescent="0.25">
      <c r="A178" t="s">
        <v>5</v>
      </c>
      <c r="B178"/>
      <c r="C178"/>
      <c r="L178"/>
      <c r="M178"/>
      <c r="O178" s="20">
        <v>0</v>
      </c>
    </row>
    <row r="179" spans="1:15" x14ac:dyDescent="0.25">
      <c r="A179" t="s">
        <v>6</v>
      </c>
      <c r="B179"/>
      <c r="C179"/>
      <c r="L179"/>
      <c r="M179"/>
      <c r="O179" s="20">
        <v>8.8273379193661614E-2</v>
      </c>
    </row>
    <row r="180" spans="1:15" x14ac:dyDescent="0.25">
      <c r="A180" t="s">
        <v>7</v>
      </c>
      <c r="B180"/>
      <c r="C180"/>
      <c r="L180"/>
      <c r="M180"/>
      <c r="O180" s="20">
        <v>0</v>
      </c>
    </row>
    <row r="181" spans="1:15" x14ac:dyDescent="0.25">
      <c r="A181" t="s">
        <v>8</v>
      </c>
      <c r="B181"/>
      <c r="C181"/>
      <c r="L181"/>
      <c r="M181"/>
      <c r="O181" s="20">
        <v>0</v>
      </c>
    </row>
    <row r="182" spans="1:15" x14ac:dyDescent="0.25">
      <c r="A182" t="s">
        <v>9</v>
      </c>
      <c r="B182"/>
      <c r="C182"/>
      <c r="L182"/>
      <c r="M182"/>
      <c r="O182" s="20">
        <v>8.5421429134179966E-3</v>
      </c>
    </row>
    <row r="183" spans="1:15" x14ac:dyDescent="0.25">
      <c r="B183"/>
      <c r="C183"/>
      <c r="L183"/>
      <c r="M183"/>
    </row>
    <row r="184" spans="1:15" x14ac:dyDescent="0.25">
      <c r="B184"/>
      <c r="C184"/>
      <c r="L184"/>
      <c r="M184"/>
    </row>
    <row r="185" spans="1:15" x14ac:dyDescent="0.25">
      <c r="A185">
        <v>19</v>
      </c>
      <c r="B185"/>
      <c r="C185"/>
      <c r="L185"/>
      <c r="M185"/>
    </row>
    <row r="186" spans="1:15" x14ac:dyDescent="0.25">
      <c r="A186" t="s">
        <v>0</v>
      </c>
      <c r="B186"/>
      <c r="C186"/>
      <c r="L186"/>
      <c r="M186"/>
      <c r="O186" s="20">
        <v>7.0439983644987783E-2</v>
      </c>
    </row>
    <row r="187" spans="1:15" x14ac:dyDescent="0.25">
      <c r="A187" t="s">
        <v>1</v>
      </c>
      <c r="B187"/>
      <c r="C187"/>
      <c r="L187"/>
      <c r="M187"/>
      <c r="O187" s="20">
        <v>1.2205907183166103E-3</v>
      </c>
    </row>
    <row r="188" spans="1:15" x14ac:dyDescent="0.25">
      <c r="A188" t="s">
        <v>2</v>
      </c>
      <c r="B188"/>
      <c r="C188"/>
      <c r="L188"/>
      <c r="M188"/>
      <c r="O188" s="20">
        <v>0</v>
      </c>
    </row>
    <row r="189" spans="1:15" x14ac:dyDescent="0.25">
      <c r="A189" t="s">
        <v>3</v>
      </c>
      <c r="B189"/>
      <c r="C189"/>
      <c r="L189"/>
      <c r="M189"/>
      <c r="O189" s="20">
        <v>0</v>
      </c>
    </row>
    <row r="190" spans="1:15" x14ac:dyDescent="0.25">
      <c r="A190" t="s">
        <v>4</v>
      </c>
      <c r="B190"/>
      <c r="C190"/>
      <c r="L190"/>
      <c r="M190"/>
      <c r="O190" s="20">
        <v>0.24277970798079801</v>
      </c>
    </row>
    <row r="191" spans="1:15" x14ac:dyDescent="0.25">
      <c r="A191" t="s">
        <v>5</v>
      </c>
      <c r="B191"/>
      <c r="C191"/>
      <c r="L191"/>
      <c r="M191"/>
      <c r="O191" s="20">
        <v>1.4913307276181766E-3</v>
      </c>
    </row>
    <row r="192" spans="1:15" x14ac:dyDescent="0.25">
      <c r="A192" t="s">
        <v>6</v>
      </c>
      <c r="B192"/>
      <c r="C192"/>
      <c r="L192"/>
      <c r="M192"/>
      <c r="O192" s="20">
        <v>0</v>
      </c>
    </row>
    <row r="193" spans="1:15" x14ac:dyDescent="0.25">
      <c r="A193" t="s">
        <v>7</v>
      </c>
      <c r="B193"/>
      <c r="C193"/>
      <c r="L193"/>
      <c r="M193"/>
      <c r="O193" s="20">
        <v>0</v>
      </c>
    </row>
    <row r="194" spans="1:15" x14ac:dyDescent="0.25">
      <c r="A194" t="s">
        <v>8</v>
      </c>
      <c r="B194"/>
      <c r="C194"/>
      <c r="L194"/>
      <c r="M194"/>
      <c r="O194" s="20">
        <v>0</v>
      </c>
    </row>
    <row r="195" spans="1:15" x14ac:dyDescent="0.25">
      <c r="A195" t="s">
        <v>9</v>
      </c>
      <c r="B195"/>
      <c r="C195"/>
      <c r="L195"/>
      <c r="M195"/>
      <c r="O195" s="20">
        <v>4.5454669494612673E-2</v>
      </c>
    </row>
    <row r="196" spans="1:15" x14ac:dyDescent="0.25">
      <c r="B196"/>
      <c r="C196"/>
      <c r="L196"/>
      <c r="M196"/>
    </row>
    <row r="197" spans="1:15" x14ac:dyDescent="0.25">
      <c r="B197"/>
      <c r="C197"/>
      <c r="L197"/>
      <c r="M197"/>
    </row>
    <row r="198" spans="1:15" x14ac:dyDescent="0.25">
      <c r="A198">
        <v>20</v>
      </c>
      <c r="B198"/>
      <c r="C198"/>
      <c r="L198"/>
      <c r="M198"/>
    </row>
    <row r="199" spans="1:15" x14ac:dyDescent="0.25">
      <c r="A199" t="s">
        <v>0</v>
      </c>
      <c r="B199"/>
      <c r="C199"/>
      <c r="L199"/>
      <c r="M199"/>
      <c r="O199" s="20">
        <v>9.3031874642480167E-2</v>
      </c>
    </row>
    <row r="200" spans="1:15" x14ac:dyDescent="0.25">
      <c r="A200" t="s">
        <v>1</v>
      </c>
      <c r="B200"/>
      <c r="C200"/>
      <c r="L200"/>
      <c r="M200"/>
      <c r="O200" s="20">
        <v>0.18324627451489289</v>
      </c>
    </row>
    <row r="201" spans="1:15" x14ac:dyDescent="0.25">
      <c r="A201" t="s">
        <v>2</v>
      </c>
      <c r="B201"/>
      <c r="C201"/>
      <c r="L201"/>
      <c r="M201"/>
      <c r="O201" s="20">
        <v>0.2734477387302528</v>
      </c>
    </row>
    <row r="202" spans="1:15" x14ac:dyDescent="0.25">
      <c r="A202" t="s">
        <v>3</v>
      </c>
      <c r="B202"/>
      <c r="C202"/>
      <c r="L202"/>
      <c r="M202"/>
      <c r="O202" s="20">
        <v>3.5057489333827706E-2</v>
      </c>
    </row>
    <row r="203" spans="1:15" x14ac:dyDescent="0.25">
      <c r="A203" t="s">
        <v>4</v>
      </c>
      <c r="B203"/>
      <c r="C203"/>
      <c r="L203"/>
      <c r="M203"/>
      <c r="O203" s="20">
        <v>0.11947181020099575</v>
      </c>
    </row>
    <row r="204" spans="1:15" x14ac:dyDescent="0.25">
      <c r="A204" t="s">
        <v>5</v>
      </c>
      <c r="B204"/>
      <c r="C204"/>
      <c r="L204"/>
      <c r="M204"/>
      <c r="O204" s="20">
        <v>0.15090806919426947</v>
      </c>
    </row>
    <row r="205" spans="1:15" x14ac:dyDescent="0.25">
      <c r="A205" t="s">
        <v>6</v>
      </c>
      <c r="B205"/>
      <c r="C205"/>
      <c r="L205"/>
      <c r="M205"/>
      <c r="O205" s="20">
        <v>2.2212582346117466E-2</v>
      </c>
    </row>
    <row r="206" spans="1:15" x14ac:dyDescent="0.25">
      <c r="A206" t="s">
        <v>7</v>
      </c>
      <c r="B206"/>
      <c r="C206"/>
      <c r="L206"/>
      <c r="M206"/>
      <c r="O206" s="20">
        <v>0.19011132666957892</v>
      </c>
    </row>
    <row r="207" spans="1:15" x14ac:dyDescent="0.25">
      <c r="A207" t="s">
        <v>8</v>
      </c>
      <c r="B207"/>
      <c r="C207"/>
      <c r="L207"/>
      <c r="M207"/>
      <c r="O207" s="20">
        <v>0.95098706603131378</v>
      </c>
    </row>
    <row r="208" spans="1:15" x14ac:dyDescent="0.25">
      <c r="A208" t="s">
        <v>9</v>
      </c>
      <c r="B208"/>
      <c r="C208"/>
      <c r="L208"/>
      <c r="M208"/>
      <c r="O208" s="20">
        <v>0.13304386608853169</v>
      </c>
    </row>
    <row r="209" spans="1:15" x14ac:dyDescent="0.25">
      <c r="B209"/>
      <c r="C209"/>
      <c r="L209"/>
      <c r="M209"/>
    </row>
    <row r="210" spans="1:15" x14ac:dyDescent="0.25">
      <c r="B210"/>
      <c r="C210"/>
      <c r="L210"/>
      <c r="M210"/>
    </row>
    <row r="211" spans="1:15" x14ac:dyDescent="0.25">
      <c r="A211">
        <v>21</v>
      </c>
      <c r="B211"/>
      <c r="C211"/>
      <c r="L211"/>
      <c r="M211"/>
    </row>
    <row r="212" spans="1:15" x14ac:dyDescent="0.25">
      <c r="A212" t="s">
        <v>0</v>
      </c>
      <c r="B212"/>
      <c r="C212"/>
      <c r="L212"/>
      <c r="M212"/>
      <c r="O212" s="20">
        <v>2.792530806670989E-2</v>
      </c>
    </row>
    <row r="213" spans="1:15" x14ac:dyDescent="0.25">
      <c r="A213" t="s">
        <v>1</v>
      </c>
      <c r="B213"/>
      <c r="C213"/>
      <c r="L213"/>
      <c r="M213"/>
      <c r="O213" s="20">
        <v>1.2993385065951013E-3</v>
      </c>
    </row>
    <row r="214" spans="1:15" x14ac:dyDescent="0.25">
      <c r="A214" t="s">
        <v>2</v>
      </c>
      <c r="B214"/>
      <c r="C214"/>
      <c r="L214"/>
      <c r="M214"/>
      <c r="O214" s="20">
        <v>3.2603859473212322E-2</v>
      </c>
    </row>
    <row r="215" spans="1:15" x14ac:dyDescent="0.25">
      <c r="A215" t="s">
        <v>3</v>
      </c>
      <c r="B215"/>
      <c r="C215"/>
      <c r="L215"/>
      <c r="M215"/>
      <c r="O215" s="20">
        <v>0.14651812937672123</v>
      </c>
    </row>
    <row r="216" spans="1:15" x14ac:dyDescent="0.25">
      <c r="A216" t="s">
        <v>4</v>
      </c>
      <c r="B216"/>
      <c r="C216"/>
      <c r="L216"/>
      <c r="M216"/>
      <c r="O216" s="20">
        <v>8.8786344045735481E-3</v>
      </c>
    </row>
    <row r="217" spans="1:15" x14ac:dyDescent="0.25">
      <c r="A217" t="s">
        <v>5</v>
      </c>
      <c r="B217"/>
      <c r="C217"/>
      <c r="L217"/>
      <c r="M217"/>
      <c r="O217" s="20">
        <v>1.0011730758835312E-3</v>
      </c>
    </row>
    <row r="218" spans="1:15" x14ac:dyDescent="0.25">
      <c r="A218" t="s">
        <v>6</v>
      </c>
      <c r="B218"/>
      <c r="C218"/>
      <c r="L218"/>
      <c r="M218"/>
      <c r="O218" s="20">
        <v>0</v>
      </c>
    </row>
    <row r="219" spans="1:15" x14ac:dyDescent="0.25">
      <c r="A219" t="s">
        <v>7</v>
      </c>
      <c r="B219"/>
      <c r="C219"/>
      <c r="L219"/>
      <c r="M219"/>
      <c r="O219" s="20">
        <v>2.8907675308990927E-3</v>
      </c>
    </row>
    <row r="220" spans="1:15" x14ac:dyDescent="0.25">
      <c r="A220" t="s">
        <v>8</v>
      </c>
      <c r="B220"/>
      <c r="C220"/>
      <c r="L220"/>
      <c r="M220"/>
      <c r="O220" s="20">
        <v>0</v>
      </c>
    </row>
    <row r="221" spans="1:15" x14ac:dyDescent="0.25">
      <c r="A221" t="s">
        <v>9</v>
      </c>
      <c r="B221"/>
      <c r="C221"/>
      <c r="L221"/>
      <c r="M221"/>
      <c r="O221" s="20">
        <v>3.1024837547081959E-2</v>
      </c>
    </row>
    <row r="222" spans="1:15" x14ac:dyDescent="0.25">
      <c r="B222"/>
      <c r="C222"/>
      <c r="L222"/>
      <c r="M222"/>
    </row>
  </sheetData>
  <mergeCells count="2">
    <mergeCell ref="A5:A24"/>
    <mergeCell ref="A25:A4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4D8C-A359-4EC9-8F17-A2420B82987E}">
  <dimension ref="A2:N40"/>
  <sheetViews>
    <sheetView workbookViewId="0">
      <selection activeCell="B18" sqref="B18:N27"/>
    </sheetView>
  </sheetViews>
  <sheetFormatPr baseColWidth="10" defaultRowHeight="15" x14ac:dyDescent="0.25"/>
  <cols>
    <col min="1" max="1" width="18.28515625" bestFit="1" customWidth="1"/>
  </cols>
  <sheetData>
    <row r="2" spans="1:14" x14ac:dyDescent="0.25">
      <c r="A2" t="s">
        <v>36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9</v>
      </c>
    </row>
    <row r="3" spans="1:14" x14ac:dyDescent="0.25">
      <c r="A3" t="s">
        <v>5</v>
      </c>
      <c r="B3" s="2">
        <v>11569.3</v>
      </c>
      <c r="C3" s="2">
        <v>47372.3</v>
      </c>
      <c r="D3" s="2">
        <v>53277</v>
      </c>
      <c r="E3" s="2">
        <v>50873.5</v>
      </c>
      <c r="F3" s="2">
        <v>16192.8</v>
      </c>
      <c r="G3" s="2">
        <v>21784.799999999988</v>
      </c>
      <c r="H3" s="2">
        <v>42411.25</v>
      </c>
      <c r="I3" s="2">
        <v>54</v>
      </c>
      <c r="J3" s="2"/>
      <c r="K3" s="2">
        <v>429</v>
      </c>
      <c r="L3" s="2">
        <v>43410.599999999991</v>
      </c>
      <c r="M3" s="2">
        <v>288</v>
      </c>
      <c r="N3" s="2">
        <v>287662.54999999993</v>
      </c>
    </row>
    <row r="4" spans="1:14" x14ac:dyDescent="0.25">
      <c r="A4" t="s">
        <v>6</v>
      </c>
      <c r="B4" s="2">
        <v>6830</v>
      </c>
      <c r="C4" s="2">
        <v>40116.999999999993</v>
      </c>
      <c r="D4" s="2">
        <v>5906</v>
      </c>
      <c r="E4" s="2">
        <v>4165</v>
      </c>
      <c r="F4" s="2">
        <v>9125</v>
      </c>
      <c r="G4" s="2">
        <v>1305</v>
      </c>
      <c r="H4" s="2">
        <v>8757</v>
      </c>
      <c r="I4" s="2">
        <v>22467.120000000006</v>
      </c>
      <c r="J4" s="2">
        <v>9792</v>
      </c>
      <c r="K4" s="2"/>
      <c r="L4" s="2">
        <v>2464</v>
      </c>
      <c r="M4" s="2"/>
      <c r="N4" s="2">
        <v>110928.12000000001</v>
      </c>
    </row>
    <row r="5" spans="1:14" x14ac:dyDescent="0.25">
      <c r="A5" t="s">
        <v>0</v>
      </c>
      <c r="B5" s="2">
        <v>493427.4</v>
      </c>
      <c r="C5" s="2">
        <v>398236.2899999998</v>
      </c>
      <c r="D5" s="2">
        <v>285508.44</v>
      </c>
      <c r="E5" s="2">
        <v>93854</v>
      </c>
      <c r="F5" s="2">
        <v>118801.53</v>
      </c>
      <c r="G5" s="2">
        <v>98855</v>
      </c>
      <c r="H5" s="2">
        <v>120862</v>
      </c>
      <c r="I5" s="2">
        <v>659</v>
      </c>
      <c r="J5" s="2"/>
      <c r="K5" s="2">
        <v>140270</v>
      </c>
      <c r="L5" s="2">
        <v>185258.14999999997</v>
      </c>
      <c r="M5" s="2">
        <v>55608.799999999988</v>
      </c>
      <c r="N5" s="2">
        <v>1991340.6099999999</v>
      </c>
    </row>
    <row r="6" spans="1:14" x14ac:dyDescent="0.25">
      <c r="A6" t="s">
        <v>3</v>
      </c>
      <c r="B6" s="2">
        <v>34033</v>
      </c>
      <c r="C6" s="2">
        <v>117973.5</v>
      </c>
      <c r="D6" s="2">
        <v>150527.59999999998</v>
      </c>
      <c r="E6" s="2">
        <v>22775</v>
      </c>
      <c r="F6" s="2">
        <v>28458</v>
      </c>
      <c r="G6" s="2">
        <v>34164</v>
      </c>
      <c r="H6" s="2">
        <v>44698</v>
      </c>
      <c r="I6" s="2">
        <v>6586</v>
      </c>
      <c r="J6" s="2">
        <v>702</v>
      </c>
      <c r="K6" s="2"/>
      <c r="L6" s="2">
        <v>18844</v>
      </c>
      <c r="M6" s="2">
        <v>78756</v>
      </c>
      <c r="N6" s="2">
        <v>537517.1</v>
      </c>
    </row>
    <row r="7" spans="1:14" x14ac:dyDescent="0.25">
      <c r="A7" t="s">
        <v>4</v>
      </c>
      <c r="B7" s="2">
        <v>17778</v>
      </c>
      <c r="C7" s="2">
        <v>51589</v>
      </c>
      <c r="D7" s="2">
        <v>55842</v>
      </c>
      <c r="E7" s="2">
        <v>13198.6</v>
      </c>
      <c r="F7" s="2">
        <v>50931</v>
      </c>
      <c r="G7" s="2">
        <v>13641</v>
      </c>
      <c r="H7" s="2">
        <v>15615</v>
      </c>
      <c r="I7" s="2">
        <v>54</v>
      </c>
      <c r="J7" s="2">
        <v>14664</v>
      </c>
      <c r="K7" s="2">
        <v>90072</v>
      </c>
      <c r="L7" s="2">
        <v>44324.400000000023</v>
      </c>
      <c r="M7" s="2">
        <v>3294</v>
      </c>
      <c r="N7" s="2">
        <v>371003</v>
      </c>
    </row>
    <row r="8" spans="1:14" x14ac:dyDescent="0.25">
      <c r="A8" t="s">
        <v>1</v>
      </c>
      <c r="B8" s="2">
        <v>69577.600000000006</v>
      </c>
      <c r="C8" s="2">
        <v>231254.4999999998</v>
      </c>
      <c r="D8" s="2">
        <v>276412</v>
      </c>
      <c r="E8" s="2">
        <v>91817.300000000017</v>
      </c>
      <c r="F8" s="2">
        <v>107436.5</v>
      </c>
      <c r="G8" s="2">
        <v>36485.599999999999</v>
      </c>
      <c r="H8" s="2">
        <v>84549</v>
      </c>
      <c r="I8" s="2">
        <v>35248.080000000002</v>
      </c>
      <c r="J8" s="2">
        <v>18478</v>
      </c>
      <c r="K8" s="2">
        <v>1426</v>
      </c>
      <c r="L8" s="2">
        <v>214084.20000000033</v>
      </c>
      <c r="M8" s="2">
        <v>1518</v>
      </c>
      <c r="N8" s="2">
        <v>1168286.7800000003</v>
      </c>
    </row>
    <row r="9" spans="1:14" x14ac:dyDescent="0.25">
      <c r="A9" t="s">
        <v>7</v>
      </c>
      <c r="B9" s="2">
        <v>4539</v>
      </c>
      <c r="C9" s="2">
        <v>13293</v>
      </c>
      <c r="D9" s="2">
        <v>11222.5</v>
      </c>
      <c r="E9" s="2">
        <v>2478</v>
      </c>
      <c r="F9" s="2">
        <v>3423</v>
      </c>
      <c r="G9" s="2">
        <v>3061</v>
      </c>
      <c r="H9" s="2">
        <v>11195</v>
      </c>
      <c r="I9" s="2">
        <v>1038</v>
      </c>
      <c r="J9" s="2"/>
      <c r="K9" s="2"/>
      <c r="L9" s="2">
        <v>11837.700000000004</v>
      </c>
      <c r="M9" s="2">
        <v>180</v>
      </c>
      <c r="N9" s="2">
        <v>62267.200000000004</v>
      </c>
    </row>
    <row r="10" spans="1:14" x14ac:dyDescent="0.25">
      <c r="A10" t="s">
        <v>2</v>
      </c>
      <c r="B10" s="2">
        <v>35869.599999999969</v>
      </c>
      <c r="C10" s="2">
        <v>112986.79999999994</v>
      </c>
      <c r="D10" s="2">
        <v>39185.699999999997</v>
      </c>
      <c r="E10" s="2">
        <v>99308.199999999953</v>
      </c>
      <c r="F10" s="2">
        <v>54192.399999999994</v>
      </c>
      <c r="G10" s="2">
        <v>18439.599999999999</v>
      </c>
      <c r="H10" s="2">
        <v>33230.800000000003</v>
      </c>
      <c r="I10" s="2">
        <v>7782</v>
      </c>
      <c r="J10" s="2"/>
      <c r="K10" s="2"/>
      <c r="L10" s="2">
        <v>158010.6</v>
      </c>
      <c r="M10" s="2">
        <v>18840</v>
      </c>
      <c r="N10" s="2">
        <v>577845.69999999984</v>
      </c>
    </row>
    <row r="11" spans="1:14" x14ac:dyDescent="0.25">
      <c r="A11" t="s">
        <v>8</v>
      </c>
      <c r="B11" s="2"/>
      <c r="C11" s="2"/>
      <c r="D11" s="2"/>
      <c r="E11" s="2">
        <v>24</v>
      </c>
      <c r="F11" s="2">
        <v>48</v>
      </c>
      <c r="G11" s="2"/>
      <c r="H11" s="2"/>
      <c r="I11" s="2"/>
      <c r="J11" s="2"/>
      <c r="K11" s="2"/>
      <c r="L11" s="2">
        <v>1397</v>
      </c>
      <c r="M11" s="2"/>
      <c r="N11" s="2">
        <v>1469</v>
      </c>
    </row>
    <row r="12" spans="1:14" x14ac:dyDescent="0.25">
      <c r="A12" t="s">
        <v>9</v>
      </c>
      <c r="B12" s="2">
        <v>673623.9</v>
      </c>
      <c r="C12" s="2">
        <v>1012822.3899999995</v>
      </c>
      <c r="D12" s="2">
        <v>877881.24</v>
      </c>
      <c r="E12" s="2">
        <v>378493.6</v>
      </c>
      <c r="F12" s="2">
        <v>388608.23</v>
      </c>
      <c r="G12" s="2">
        <v>227736</v>
      </c>
      <c r="H12" s="2">
        <v>361318.05</v>
      </c>
      <c r="I12" s="2">
        <v>73888.200000000012</v>
      </c>
      <c r="J12" s="2">
        <v>43636</v>
      </c>
      <c r="K12" s="2">
        <v>232197</v>
      </c>
      <c r="L12" s="2">
        <v>679630.65000000026</v>
      </c>
      <c r="M12" s="2">
        <v>158484.79999999999</v>
      </c>
      <c r="N12" s="2">
        <v>5108320.0600000005</v>
      </c>
    </row>
    <row r="17" spans="1:14" x14ac:dyDescent="0.25">
      <c r="A17" t="s">
        <v>36</v>
      </c>
      <c r="B17" s="21" t="s">
        <v>24</v>
      </c>
      <c r="C17" s="21" t="s">
        <v>25</v>
      </c>
      <c r="D17" s="21" t="s">
        <v>26</v>
      </c>
      <c r="E17" s="21" t="s">
        <v>27</v>
      </c>
      <c r="F17" s="21" t="s">
        <v>28</v>
      </c>
      <c r="G17" s="21" t="s">
        <v>29</v>
      </c>
      <c r="H17" s="21" t="s">
        <v>30</v>
      </c>
      <c r="I17" s="21" t="s">
        <v>31</v>
      </c>
      <c r="J17" s="21" t="s">
        <v>32</v>
      </c>
      <c r="K17" s="21" t="s">
        <v>33</v>
      </c>
      <c r="L17" s="21" t="s">
        <v>34</v>
      </c>
      <c r="M17" s="21" t="s">
        <v>35</v>
      </c>
      <c r="N17" t="s">
        <v>9</v>
      </c>
    </row>
    <row r="18" spans="1:14" x14ac:dyDescent="0.25">
      <c r="A18" t="s">
        <v>5</v>
      </c>
      <c r="B18" s="20">
        <f>B3/$N3</f>
        <v>4.0218304398678253E-2</v>
      </c>
      <c r="C18" s="20">
        <f t="shared" ref="C18:N18" si="0">C3/$N3</f>
        <v>0.16468010868985211</v>
      </c>
      <c r="D18" s="20">
        <f t="shared" si="0"/>
        <v>0.18520659015224614</v>
      </c>
      <c r="E18" s="20">
        <f t="shared" si="0"/>
        <v>0.17685131415264174</v>
      </c>
      <c r="F18" s="20">
        <f t="shared" si="0"/>
        <v>5.6290956191551535E-2</v>
      </c>
      <c r="G18" s="20">
        <f t="shared" si="0"/>
        <v>7.5730400081623392E-2</v>
      </c>
      <c r="H18" s="20">
        <f t="shared" si="0"/>
        <v>0.14743403338390768</v>
      </c>
      <c r="I18" s="20">
        <f t="shared" si="0"/>
        <v>1.8771995172816208E-4</v>
      </c>
      <c r="J18" s="20">
        <f t="shared" si="0"/>
        <v>0</v>
      </c>
      <c r="K18" s="20">
        <f t="shared" si="0"/>
        <v>1.4913307276181766E-3</v>
      </c>
      <c r="L18" s="20">
        <f t="shared" si="0"/>
        <v>0.15090806919426947</v>
      </c>
      <c r="M18" s="20">
        <f t="shared" si="0"/>
        <v>1.0011730758835312E-3</v>
      </c>
      <c r="N18" s="20">
        <f t="shared" si="0"/>
        <v>1</v>
      </c>
    </row>
    <row r="19" spans="1:14" x14ac:dyDescent="0.25">
      <c r="A19" t="s">
        <v>6</v>
      </c>
      <c r="B19" s="20">
        <f t="shared" ref="B19:N19" si="1">B4/$N4</f>
        <v>6.1571403175317486E-2</v>
      </c>
      <c r="C19" s="20">
        <f t="shared" si="1"/>
        <v>0.36164860632272494</v>
      </c>
      <c r="D19" s="20">
        <f t="shared" si="1"/>
        <v>5.3241684795523436E-2</v>
      </c>
      <c r="E19" s="20">
        <f t="shared" si="1"/>
        <v>3.7546836636192876E-2</v>
      </c>
      <c r="F19" s="20">
        <f t="shared" si="1"/>
        <v>8.2260476423831927E-2</v>
      </c>
      <c r="G19" s="20">
        <f t="shared" si="1"/>
        <v>1.1764374984449388E-2</v>
      </c>
      <c r="H19" s="20">
        <f t="shared" si="1"/>
        <v>7.8943012826684519E-2</v>
      </c>
      <c r="I19" s="20">
        <f t="shared" si="1"/>
        <v>0.20253764329549626</v>
      </c>
      <c r="J19" s="20">
        <f t="shared" si="1"/>
        <v>8.8273379193661614E-2</v>
      </c>
      <c r="K19" s="20">
        <f t="shared" si="1"/>
        <v>0</v>
      </c>
      <c r="L19" s="20">
        <f t="shared" si="1"/>
        <v>2.2212582346117466E-2</v>
      </c>
      <c r="M19" s="20">
        <f t="shared" si="1"/>
        <v>0</v>
      </c>
      <c r="N19" s="20">
        <f t="shared" si="1"/>
        <v>1</v>
      </c>
    </row>
    <row r="20" spans="1:14" x14ac:dyDescent="0.25">
      <c r="A20" t="s">
        <v>0</v>
      </c>
      <c r="B20" s="20">
        <f t="shared" ref="B20:N20" si="2">B5/$N5</f>
        <v>0.24778654014392851</v>
      </c>
      <c r="C20" s="20">
        <f t="shared" si="2"/>
        <v>0.1999840147889114</v>
      </c>
      <c r="D20" s="20">
        <f t="shared" si="2"/>
        <v>0.14337498997722947</v>
      </c>
      <c r="E20" s="20">
        <f t="shared" si="2"/>
        <v>4.7131063128371599E-2</v>
      </c>
      <c r="F20" s="20">
        <f t="shared" si="2"/>
        <v>5.9659070579593118E-2</v>
      </c>
      <c r="G20" s="20">
        <f t="shared" si="2"/>
        <v>4.9642436609576304E-2</v>
      </c>
      <c r="H20" s="20">
        <f t="shared" si="2"/>
        <v>6.0693785579956618E-2</v>
      </c>
      <c r="I20" s="20">
        <f t="shared" si="2"/>
        <v>3.3093283825512908E-4</v>
      </c>
      <c r="J20" s="20">
        <f t="shared" si="2"/>
        <v>0</v>
      </c>
      <c r="K20" s="20">
        <f t="shared" si="2"/>
        <v>7.0439983644987783E-2</v>
      </c>
      <c r="L20" s="20">
        <f t="shared" si="2"/>
        <v>9.3031874642480167E-2</v>
      </c>
      <c r="M20" s="20">
        <f t="shared" si="2"/>
        <v>2.792530806670989E-2</v>
      </c>
      <c r="N20" s="20">
        <f t="shared" si="2"/>
        <v>1</v>
      </c>
    </row>
    <row r="21" spans="1:14" x14ac:dyDescent="0.25">
      <c r="A21" t="s">
        <v>3</v>
      </c>
      <c r="B21" s="20">
        <f t="shared" ref="B21:N21" si="3">B6/$N6</f>
        <v>6.3315194995656882E-2</v>
      </c>
      <c r="C21" s="20">
        <f t="shared" si="3"/>
        <v>0.21947859891341132</v>
      </c>
      <c r="D21" s="20">
        <f t="shared" si="3"/>
        <v>0.2800424395800617</v>
      </c>
      <c r="E21" s="20">
        <f t="shared" si="3"/>
        <v>4.2370745042343769E-2</v>
      </c>
      <c r="F21" s="20">
        <f t="shared" si="3"/>
        <v>5.2943431939188539E-2</v>
      </c>
      <c r="G21" s="20">
        <f t="shared" si="3"/>
        <v>6.3558908172409778E-2</v>
      </c>
      <c r="H21" s="20">
        <f t="shared" si="3"/>
        <v>8.3156424232829068E-2</v>
      </c>
      <c r="I21" s="20">
        <f t="shared" si="3"/>
        <v>1.225263345110323E-2</v>
      </c>
      <c r="J21" s="20">
        <f t="shared" si="3"/>
        <v>1.3060049624467761E-3</v>
      </c>
      <c r="K21" s="20">
        <f t="shared" si="3"/>
        <v>0</v>
      </c>
      <c r="L21" s="20">
        <f t="shared" si="3"/>
        <v>3.5057489333827706E-2</v>
      </c>
      <c r="M21" s="20">
        <f t="shared" si="3"/>
        <v>0.14651812937672123</v>
      </c>
      <c r="N21" s="20">
        <f t="shared" si="3"/>
        <v>1</v>
      </c>
    </row>
    <row r="22" spans="1:14" x14ac:dyDescent="0.25">
      <c r="A22" t="s">
        <v>4</v>
      </c>
      <c r="B22" s="20">
        <f t="shared" ref="B22:N22" si="4">B7/$N7</f>
        <v>4.7918749983153777E-2</v>
      </c>
      <c r="C22" s="20">
        <f t="shared" si="4"/>
        <v>0.13905278393975251</v>
      </c>
      <c r="D22" s="20">
        <f t="shared" si="4"/>
        <v>0.15051630310267033</v>
      </c>
      <c r="E22" s="20">
        <f t="shared" si="4"/>
        <v>3.5575453567760908E-2</v>
      </c>
      <c r="F22" s="20">
        <f t="shared" si="4"/>
        <v>0.13727921337563309</v>
      </c>
      <c r="G22" s="20">
        <f t="shared" si="4"/>
        <v>3.6767896755551845E-2</v>
      </c>
      <c r="H22" s="20">
        <f t="shared" si="4"/>
        <v>4.2088608447910125E-2</v>
      </c>
      <c r="I22" s="20">
        <f t="shared" si="4"/>
        <v>1.4555138368153357E-4</v>
      </c>
      <c r="J22" s="20">
        <f t="shared" si="4"/>
        <v>3.9525286857518674E-2</v>
      </c>
      <c r="K22" s="20">
        <f t="shared" si="4"/>
        <v>0.24277970798079801</v>
      </c>
      <c r="L22" s="20">
        <f t="shared" si="4"/>
        <v>0.11947181020099575</v>
      </c>
      <c r="M22" s="20">
        <f t="shared" si="4"/>
        <v>8.8786344045735481E-3</v>
      </c>
      <c r="N22" s="20">
        <f t="shared" si="4"/>
        <v>1</v>
      </c>
    </row>
    <row r="23" spans="1:14" x14ac:dyDescent="0.25">
      <c r="A23" t="s">
        <v>1</v>
      </c>
      <c r="B23" s="20">
        <f t="shared" ref="B23:N23" si="5">B8/$N8</f>
        <v>5.9555240366581899E-2</v>
      </c>
      <c r="C23" s="20">
        <f t="shared" si="5"/>
        <v>0.19794326526574216</v>
      </c>
      <c r="D23" s="20">
        <f t="shared" si="5"/>
        <v>0.23659601797428534</v>
      </c>
      <c r="E23" s="20">
        <f t="shared" si="5"/>
        <v>7.8591405442420562E-2</v>
      </c>
      <c r="F23" s="20">
        <f t="shared" si="5"/>
        <v>9.1960725601979321E-2</v>
      </c>
      <c r="G23" s="20">
        <f t="shared" si="5"/>
        <v>3.1230003304496854E-2</v>
      </c>
      <c r="H23" s="20">
        <f t="shared" si="5"/>
        <v>7.2370073382153635E-2</v>
      </c>
      <c r="I23" s="20">
        <f t="shared" si="5"/>
        <v>3.0170742837644704E-2</v>
      </c>
      <c r="J23" s="20">
        <f t="shared" si="5"/>
        <v>1.5816322084890831E-2</v>
      </c>
      <c r="K23" s="20">
        <f t="shared" si="5"/>
        <v>1.2205907183166103E-3</v>
      </c>
      <c r="L23" s="20">
        <f t="shared" si="5"/>
        <v>0.18324627451489289</v>
      </c>
      <c r="M23" s="20">
        <f t="shared" si="5"/>
        <v>1.2993385065951013E-3</v>
      </c>
      <c r="N23" s="20">
        <f t="shared" si="5"/>
        <v>1</v>
      </c>
    </row>
    <row r="24" spans="1:14" x14ac:dyDescent="0.25">
      <c r="A24" t="s">
        <v>7</v>
      </c>
      <c r="B24" s="20">
        <f t="shared" ref="B24:N24" si="6">B9/$N9</f>
        <v>7.2895521237505451E-2</v>
      </c>
      <c r="C24" s="20">
        <f t="shared" si="6"/>
        <v>0.21348318215689799</v>
      </c>
      <c r="D24" s="20">
        <f t="shared" si="6"/>
        <v>0.18023132564175037</v>
      </c>
      <c r="E24" s="20">
        <f t="shared" si="6"/>
        <v>3.9796233008710845E-2</v>
      </c>
      <c r="F24" s="20">
        <f t="shared" si="6"/>
        <v>5.497276254593108E-2</v>
      </c>
      <c r="G24" s="20">
        <f t="shared" si="6"/>
        <v>4.9159107844900685E-2</v>
      </c>
      <c r="H24" s="20">
        <f t="shared" si="6"/>
        <v>0.17978968060230746</v>
      </c>
      <c r="I24" s="20">
        <f t="shared" si="6"/>
        <v>1.6670092761518103E-2</v>
      </c>
      <c r="J24" s="20">
        <f t="shared" si="6"/>
        <v>0</v>
      </c>
      <c r="K24" s="20">
        <f t="shared" si="6"/>
        <v>0</v>
      </c>
      <c r="L24" s="20">
        <f t="shared" si="6"/>
        <v>0.19011132666957892</v>
      </c>
      <c r="M24" s="20">
        <f t="shared" si="6"/>
        <v>2.8907675308990927E-3</v>
      </c>
      <c r="N24" s="20">
        <f t="shared" si="6"/>
        <v>1</v>
      </c>
    </row>
    <row r="25" spans="1:14" x14ac:dyDescent="0.25">
      <c r="A25" t="s">
        <v>2</v>
      </c>
      <c r="B25" s="20">
        <f t="shared" ref="B25:N25" si="7">B10/$N10</f>
        <v>6.2074702641206778E-2</v>
      </c>
      <c r="C25" s="20">
        <f t="shared" si="7"/>
        <v>0.19553109073927516</v>
      </c>
      <c r="D25" s="20">
        <f t="shared" si="7"/>
        <v>6.7813431855597447E-2</v>
      </c>
      <c r="E25" s="20">
        <f t="shared" si="7"/>
        <v>0.17185937353172306</v>
      </c>
      <c r="F25" s="20">
        <f t="shared" si="7"/>
        <v>9.378351348811631E-2</v>
      </c>
      <c r="G25" s="20">
        <f t="shared" si="7"/>
        <v>3.1910940931117085E-2</v>
      </c>
      <c r="H25" s="20">
        <f t="shared" si="7"/>
        <v>5.7508085636009773E-2</v>
      </c>
      <c r="I25" s="20">
        <f t="shared" si="7"/>
        <v>1.3467262973489293E-2</v>
      </c>
      <c r="J25" s="20">
        <f t="shared" si="7"/>
        <v>0</v>
      </c>
      <c r="K25" s="20">
        <f t="shared" si="7"/>
        <v>0</v>
      </c>
      <c r="L25" s="20">
        <f t="shared" si="7"/>
        <v>0.2734477387302528</v>
      </c>
      <c r="M25" s="20">
        <f t="shared" si="7"/>
        <v>3.2603859473212322E-2</v>
      </c>
      <c r="N25" s="20">
        <f t="shared" si="7"/>
        <v>1</v>
      </c>
    </row>
    <row r="26" spans="1:14" x14ac:dyDescent="0.25">
      <c r="A26" t="s">
        <v>8</v>
      </c>
      <c r="B26" s="20">
        <f t="shared" ref="B26:N26" si="8">B11/$N11</f>
        <v>0</v>
      </c>
      <c r="C26" s="20">
        <f t="shared" si="8"/>
        <v>0</v>
      </c>
      <c r="D26" s="20">
        <f t="shared" si="8"/>
        <v>0</v>
      </c>
      <c r="E26" s="20">
        <f t="shared" si="8"/>
        <v>1.6337644656228726E-2</v>
      </c>
      <c r="F26" s="20">
        <f t="shared" si="8"/>
        <v>3.2675289312457452E-2</v>
      </c>
      <c r="G26" s="20">
        <f t="shared" si="8"/>
        <v>0</v>
      </c>
      <c r="H26" s="20">
        <f t="shared" si="8"/>
        <v>0</v>
      </c>
      <c r="I26" s="20">
        <f t="shared" si="8"/>
        <v>0</v>
      </c>
      <c r="J26" s="20">
        <f t="shared" si="8"/>
        <v>0</v>
      </c>
      <c r="K26" s="20">
        <f t="shared" si="8"/>
        <v>0</v>
      </c>
      <c r="L26" s="20">
        <f t="shared" si="8"/>
        <v>0.95098706603131378</v>
      </c>
      <c r="M26" s="20">
        <f t="shared" si="8"/>
        <v>0</v>
      </c>
      <c r="N26" s="20">
        <f t="shared" si="8"/>
        <v>1</v>
      </c>
    </row>
    <row r="27" spans="1:14" x14ac:dyDescent="0.25">
      <c r="A27" t="s">
        <v>9</v>
      </c>
      <c r="B27" s="20">
        <f t="shared" ref="B27:N27" si="9">B12/$N12</f>
        <v>0.13186799027623966</v>
      </c>
      <c r="C27" s="20">
        <f t="shared" si="9"/>
        <v>0.19826917227265503</v>
      </c>
      <c r="D27" s="20">
        <f t="shared" si="9"/>
        <v>0.17185321782676238</v>
      </c>
      <c r="E27" s="20">
        <f t="shared" si="9"/>
        <v>7.4093556307041564E-2</v>
      </c>
      <c r="F27" s="20">
        <f t="shared" si="9"/>
        <v>7.607358690050442E-2</v>
      </c>
      <c r="G27" s="20">
        <f t="shared" si="9"/>
        <v>4.4581388269551769E-2</v>
      </c>
      <c r="H27" s="20">
        <f t="shared" si="9"/>
        <v>7.0731286559205908E-2</v>
      </c>
      <c r="I27" s="20">
        <f t="shared" si="9"/>
        <v>1.4464285544394806E-2</v>
      </c>
      <c r="J27" s="20">
        <f t="shared" si="9"/>
        <v>8.5421429134179966E-3</v>
      </c>
      <c r="K27" s="20">
        <f t="shared" si="9"/>
        <v>4.5454669494612673E-2</v>
      </c>
      <c r="L27" s="20">
        <f t="shared" si="9"/>
        <v>0.13304386608853169</v>
      </c>
      <c r="M27" s="20">
        <f t="shared" si="9"/>
        <v>3.1024837547081959E-2</v>
      </c>
      <c r="N27" s="20">
        <f t="shared" si="9"/>
        <v>1</v>
      </c>
    </row>
    <row r="30" spans="1:14" x14ac:dyDescent="0.25">
      <c r="A30" t="s">
        <v>36</v>
      </c>
      <c r="B30" s="21" t="s">
        <v>24</v>
      </c>
      <c r="C30" s="21" t="s">
        <v>25</v>
      </c>
      <c r="D30" s="21" t="s">
        <v>26</v>
      </c>
      <c r="E30" s="21" t="s">
        <v>27</v>
      </c>
      <c r="F30" s="21" t="s">
        <v>28</v>
      </c>
      <c r="G30" s="21" t="s">
        <v>29</v>
      </c>
      <c r="H30" s="21" t="s">
        <v>30</v>
      </c>
      <c r="I30" s="21" t="s">
        <v>31</v>
      </c>
      <c r="J30" s="21" t="s">
        <v>32</v>
      </c>
      <c r="K30" s="21" t="s">
        <v>33</v>
      </c>
      <c r="L30" s="21" t="s">
        <v>34</v>
      </c>
      <c r="M30" s="21" t="s">
        <v>35</v>
      </c>
      <c r="N30" t="s">
        <v>9</v>
      </c>
    </row>
    <row r="31" spans="1:14" x14ac:dyDescent="0.25">
      <c r="A31" t="s">
        <v>5</v>
      </c>
      <c r="B31" s="20">
        <f>B3/B$12</f>
        <v>1.717471722722427E-2</v>
      </c>
      <c r="C31" s="20">
        <f t="shared" ref="C31:N31" si="10">C3/C$12</f>
        <v>4.6772563943812524E-2</v>
      </c>
      <c r="D31" s="20">
        <f t="shared" si="10"/>
        <v>6.0688163241761496E-2</v>
      </c>
      <c r="E31" s="20">
        <f t="shared" si="10"/>
        <v>0.1344104629510248</v>
      </c>
      <c r="F31" s="20">
        <f t="shared" si="10"/>
        <v>4.1668700634569678E-2</v>
      </c>
      <c r="G31" s="20">
        <f t="shared" si="10"/>
        <v>9.5658130466856311E-2</v>
      </c>
      <c r="H31" s="20">
        <f t="shared" si="10"/>
        <v>0.11737927291481841</v>
      </c>
      <c r="I31" s="20">
        <f t="shared" si="10"/>
        <v>7.3083388145874428E-4</v>
      </c>
      <c r="J31" s="20">
        <f t="shared" si="10"/>
        <v>0</v>
      </c>
      <c r="K31" s="20">
        <f t="shared" si="10"/>
        <v>1.8475690900399231E-3</v>
      </c>
      <c r="L31" s="20">
        <f t="shared" si="10"/>
        <v>6.3873811459209465E-2</v>
      </c>
      <c r="M31" s="20">
        <f t="shared" si="10"/>
        <v>1.8172089689358223E-3</v>
      </c>
      <c r="N31" s="20">
        <f t="shared" si="10"/>
        <v>5.6312554151119479E-2</v>
      </c>
    </row>
    <row r="32" spans="1:14" x14ac:dyDescent="0.25">
      <c r="A32" t="s">
        <v>6</v>
      </c>
      <c r="B32" s="20">
        <f t="shared" ref="B32:N40" si="11">B4/B$12</f>
        <v>1.0139188945047822E-2</v>
      </c>
      <c r="C32" s="20">
        <f t="shared" si="11"/>
        <v>3.9609116461179351E-2</v>
      </c>
      <c r="D32" s="20">
        <f t="shared" si="11"/>
        <v>6.7275614637806822E-3</v>
      </c>
      <c r="E32" s="20">
        <f t="shared" si="11"/>
        <v>1.1004149079403192E-2</v>
      </c>
      <c r="F32" s="20">
        <f t="shared" si="11"/>
        <v>2.3481231985230989E-2</v>
      </c>
      <c r="G32" s="20">
        <f t="shared" si="11"/>
        <v>5.7303193171040151E-3</v>
      </c>
      <c r="H32" s="20">
        <f t="shared" si="11"/>
        <v>2.4236264974860793E-2</v>
      </c>
      <c r="I32" s="20">
        <f t="shared" si="11"/>
        <v>0.30406912064443309</v>
      </c>
      <c r="J32" s="20">
        <f t="shared" si="11"/>
        <v>0.22440187001558345</v>
      </c>
      <c r="K32" s="20">
        <f t="shared" si="11"/>
        <v>0</v>
      </c>
      <c r="L32" s="20">
        <f t="shared" si="11"/>
        <v>3.6254986440061219E-3</v>
      </c>
      <c r="M32" s="20">
        <f t="shared" si="11"/>
        <v>0</v>
      </c>
      <c r="N32" s="20">
        <f t="shared" si="11"/>
        <v>2.1715185950975827E-2</v>
      </c>
    </row>
    <row r="33" spans="1:14" x14ac:dyDescent="0.25">
      <c r="A33" t="s">
        <v>0</v>
      </c>
      <c r="B33" s="20">
        <f t="shared" si="11"/>
        <v>0.73249687251298534</v>
      </c>
      <c r="C33" s="20">
        <f t="shared" si="11"/>
        <v>0.39319459554996605</v>
      </c>
      <c r="D33" s="20">
        <f t="shared" si="11"/>
        <v>0.32522444607655587</v>
      </c>
      <c r="E33" s="20">
        <f t="shared" si="11"/>
        <v>0.24796720472948552</v>
      </c>
      <c r="F33" s="20">
        <f t="shared" si="11"/>
        <v>0.30571027793209632</v>
      </c>
      <c r="G33" s="20">
        <f t="shared" si="11"/>
        <v>0.43407717708223559</v>
      </c>
      <c r="H33" s="20">
        <f t="shared" si="11"/>
        <v>0.33450307838205151</v>
      </c>
      <c r="I33" s="20">
        <f t="shared" si="11"/>
        <v>8.9188801459502316E-3</v>
      </c>
      <c r="J33" s="20">
        <f t="shared" si="11"/>
        <v>0</v>
      </c>
      <c r="K33" s="20">
        <f t="shared" si="11"/>
        <v>0.60409910550093238</v>
      </c>
      <c r="L33" s="20">
        <f t="shared" si="11"/>
        <v>0.27258651445457899</v>
      </c>
      <c r="M33" s="20">
        <f t="shared" si="11"/>
        <v>0.35087781288804981</v>
      </c>
      <c r="N33" s="20">
        <f t="shared" si="11"/>
        <v>0.38982299202293907</v>
      </c>
    </row>
    <row r="34" spans="1:14" x14ac:dyDescent="0.25">
      <c r="A34" t="s">
        <v>3</v>
      </c>
      <c r="B34" s="20">
        <f t="shared" si="11"/>
        <v>5.0522257301143854E-2</v>
      </c>
      <c r="C34" s="20">
        <f t="shared" si="11"/>
        <v>0.11647994867096101</v>
      </c>
      <c r="D34" s="20">
        <f t="shared" si="11"/>
        <v>0.17146692871577934</v>
      </c>
      <c r="E34" s="20">
        <f t="shared" si="11"/>
        <v>6.0172747967204732E-2</v>
      </c>
      <c r="F34" s="20">
        <f t="shared" si="11"/>
        <v>7.3230564365556541E-2</v>
      </c>
      <c r="G34" s="20">
        <f t="shared" si="11"/>
        <v>0.15001580777742649</v>
      </c>
      <c r="H34" s="20">
        <f t="shared" si="11"/>
        <v>0.12370818452053531</v>
      </c>
      <c r="I34" s="20">
        <f t="shared" si="11"/>
        <v>8.9134665616431297E-2</v>
      </c>
      <c r="J34" s="20">
        <f t="shared" si="11"/>
        <v>1.6087634063617198E-2</v>
      </c>
      <c r="K34" s="20">
        <f t="shared" si="11"/>
        <v>0</v>
      </c>
      <c r="L34" s="20">
        <f t="shared" si="11"/>
        <v>2.7726824857001363E-2</v>
      </c>
      <c r="M34" s="20">
        <f t="shared" si="11"/>
        <v>0.49693093596357507</v>
      </c>
      <c r="N34" s="20">
        <f t="shared" si="11"/>
        <v>0.10522384926679788</v>
      </c>
    </row>
    <row r="35" spans="1:14" x14ac:dyDescent="0.25">
      <c r="A35" t="s">
        <v>4</v>
      </c>
      <c r="B35" s="20">
        <f t="shared" si="11"/>
        <v>2.6391581415089339E-2</v>
      </c>
      <c r="C35" s="20">
        <f t="shared" si="11"/>
        <v>5.0935880278081158E-2</v>
      </c>
      <c r="D35" s="20">
        <f t="shared" si="11"/>
        <v>6.3609970751852499E-2</v>
      </c>
      <c r="E35" s="20">
        <f t="shared" si="11"/>
        <v>3.487139544763769E-2</v>
      </c>
      <c r="F35" s="20">
        <f t="shared" si="11"/>
        <v>0.13106001383449858</v>
      </c>
      <c r="G35" s="20">
        <f t="shared" si="11"/>
        <v>5.9898303298556221E-2</v>
      </c>
      <c r="H35" s="20">
        <f t="shared" si="11"/>
        <v>4.3216772591349921E-2</v>
      </c>
      <c r="I35" s="20">
        <f t="shared" si="11"/>
        <v>7.3083388145874428E-4</v>
      </c>
      <c r="J35" s="20">
        <f t="shared" si="11"/>
        <v>0.33605280044000369</v>
      </c>
      <c r="K35" s="20">
        <f t="shared" si="11"/>
        <v>0.38791198852698355</v>
      </c>
      <c r="L35" s="20">
        <f t="shared" si="11"/>
        <v>6.5218365298857564E-2</v>
      </c>
      <c r="M35" s="20">
        <f t="shared" si="11"/>
        <v>2.0784327582203468E-2</v>
      </c>
      <c r="N35" s="20">
        <f t="shared" si="11"/>
        <v>7.2627203394142845E-2</v>
      </c>
    </row>
    <row r="36" spans="1:14" x14ac:dyDescent="0.25">
      <c r="A36" t="s">
        <v>1</v>
      </c>
      <c r="B36" s="20">
        <f t="shared" si="11"/>
        <v>0.10328849674128249</v>
      </c>
      <c r="C36" s="20">
        <f t="shared" si="11"/>
        <v>0.22832680466315511</v>
      </c>
      <c r="D36" s="20">
        <f t="shared" si="11"/>
        <v>0.31486263449484353</v>
      </c>
      <c r="E36" s="20">
        <f t="shared" si="11"/>
        <v>0.24258613619886843</v>
      </c>
      <c r="F36" s="20">
        <f t="shared" si="11"/>
        <v>0.27646480878698837</v>
      </c>
      <c r="G36" s="20">
        <f t="shared" si="11"/>
        <v>0.16021006779780095</v>
      </c>
      <c r="H36" s="20">
        <f t="shared" si="11"/>
        <v>0.2340015949936628</v>
      </c>
      <c r="I36" s="20">
        <f t="shared" si="11"/>
        <v>0.47704613185867289</v>
      </c>
      <c r="J36" s="20">
        <f t="shared" si="11"/>
        <v>0.42345769548079565</v>
      </c>
      <c r="K36" s="20">
        <f t="shared" si="11"/>
        <v>6.1413368820441259E-3</v>
      </c>
      <c r="L36" s="20">
        <f t="shared" si="11"/>
        <v>0.31500080227400024</v>
      </c>
      <c r="M36" s="20">
        <f t="shared" si="11"/>
        <v>9.5782056070992296E-3</v>
      </c>
      <c r="N36" s="20">
        <f t="shared" si="11"/>
        <v>0.22870273715778103</v>
      </c>
    </row>
    <row r="37" spans="1:14" x14ac:dyDescent="0.25">
      <c r="A37" t="s">
        <v>7</v>
      </c>
      <c r="B37" s="20">
        <f t="shared" si="11"/>
        <v>6.7381813501569644E-3</v>
      </c>
      <c r="C37" s="20">
        <f t="shared" si="11"/>
        <v>1.3124709851645367E-2</v>
      </c>
      <c r="D37" s="20">
        <f t="shared" si="11"/>
        <v>1.2783619798049222E-2</v>
      </c>
      <c r="E37" s="20">
        <f t="shared" si="11"/>
        <v>6.5470063430398831E-3</v>
      </c>
      <c r="F37" s="20">
        <f t="shared" si="11"/>
        <v>8.8083569408707579E-3</v>
      </c>
      <c r="G37" s="20">
        <f t="shared" si="11"/>
        <v>1.3441001861804898E-2</v>
      </c>
      <c r="H37" s="20">
        <f t="shared" si="11"/>
        <v>3.0983782847272646E-2</v>
      </c>
      <c r="I37" s="20">
        <f t="shared" si="11"/>
        <v>1.4048251276929196E-2</v>
      </c>
      <c r="J37" s="20">
        <f t="shared" si="11"/>
        <v>0</v>
      </c>
      <c r="K37" s="20">
        <f t="shared" si="11"/>
        <v>0</v>
      </c>
      <c r="L37" s="20">
        <f t="shared" si="11"/>
        <v>1.7417843059314642E-2</v>
      </c>
      <c r="M37" s="20">
        <f t="shared" si="11"/>
        <v>1.1357556055848889E-3</v>
      </c>
      <c r="N37" s="20">
        <f t="shared" si="11"/>
        <v>1.2189369355999201E-2</v>
      </c>
    </row>
    <row r="38" spans="1:14" x14ac:dyDescent="0.25">
      <c r="A38" t="s">
        <v>2</v>
      </c>
      <c r="B38" s="20">
        <f t="shared" si="11"/>
        <v>5.3248704507069845E-2</v>
      </c>
      <c r="C38" s="20">
        <f t="shared" si="11"/>
        <v>0.11155638058119943</v>
      </c>
      <c r="D38" s="20">
        <f t="shared" si="11"/>
        <v>4.4636675457377352E-2</v>
      </c>
      <c r="E38" s="20">
        <f t="shared" si="11"/>
        <v>0.26237748802093341</v>
      </c>
      <c r="F38" s="20">
        <f t="shared" si="11"/>
        <v>0.13945252780673223</v>
      </c>
      <c r="G38" s="20">
        <f t="shared" si="11"/>
        <v>8.096919239821547E-2</v>
      </c>
      <c r="H38" s="20">
        <f t="shared" si="11"/>
        <v>9.1971048775448677E-2</v>
      </c>
      <c r="I38" s="20">
        <f t="shared" si="11"/>
        <v>0.1053212826946657</v>
      </c>
      <c r="J38" s="20">
        <f t="shared" si="11"/>
        <v>0</v>
      </c>
      <c r="K38" s="20">
        <f t="shared" si="11"/>
        <v>0</v>
      </c>
      <c r="L38" s="20">
        <f t="shared" si="11"/>
        <v>0.23249481170397471</v>
      </c>
      <c r="M38" s="20">
        <f t="shared" si="11"/>
        <v>0.11887575338455171</v>
      </c>
      <c r="N38" s="20">
        <f t="shared" si="11"/>
        <v>0.11311853862187322</v>
      </c>
    </row>
    <row r="39" spans="1:14" x14ac:dyDescent="0.25">
      <c r="A39" t="s">
        <v>8</v>
      </c>
      <c r="B39" s="20">
        <f t="shared" si="11"/>
        <v>0</v>
      </c>
      <c r="C39" s="20">
        <f t="shared" si="11"/>
        <v>0</v>
      </c>
      <c r="D39" s="20">
        <f t="shared" si="11"/>
        <v>0</v>
      </c>
      <c r="E39" s="20">
        <f t="shared" si="11"/>
        <v>6.3409262402323315E-5</v>
      </c>
      <c r="F39" s="20">
        <f t="shared" si="11"/>
        <v>1.2351771345655752E-4</v>
      </c>
      <c r="G39" s="20">
        <f t="shared" si="11"/>
        <v>0</v>
      </c>
      <c r="H39" s="20">
        <f t="shared" si="11"/>
        <v>0</v>
      </c>
      <c r="I39" s="20">
        <f t="shared" si="11"/>
        <v>0</v>
      </c>
      <c r="J39" s="20">
        <f t="shared" si="11"/>
        <v>0</v>
      </c>
      <c r="K39" s="20">
        <f t="shared" si="11"/>
        <v>0</v>
      </c>
      <c r="L39" s="20">
        <f t="shared" si="11"/>
        <v>2.0555282490570424E-3</v>
      </c>
      <c r="M39" s="20">
        <f t="shared" si="11"/>
        <v>0</v>
      </c>
      <c r="N39" s="20">
        <f t="shared" si="11"/>
        <v>2.8757007837132268E-4</v>
      </c>
    </row>
    <row r="40" spans="1:14" x14ac:dyDescent="0.25">
      <c r="A40" t="s">
        <v>9</v>
      </c>
      <c r="B40" s="20">
        <f t="shared" si="11"/>
        <v>1</v>
      </c>
      <c r="C40" s="20">
        <f t="shared" si="11"/>
        <v>1</v>
      </c>
      <c r="D40" s="20">
        <f t="shared" si="11"/>
        <v>1</v>
      </c>
      <c r="E40" s="20">
        <f t="shared" si="11"/>
        <v>1</v>
      </c>
      <c r="F40" s="20">
        <f t="shared" si="11"/>
        <v>1</v>
      </c>
      <c r="G40" s="20">
        <f t="shared" si="11"/>
        <v>1</v>
      </c>
      <c r="H40" s="20">
        <f t="shared" si="11"/>
        <v>1</v>
      </c>
      <c r="I40" s="20">
        <f t="shared" si="11"/>
        <v>1</v>
      </c>
      <c r="J40" s="20">
        <f t="shared" si="11"/>
        <v>1</v>
      </c>
      <c r="K40" s="20">
        <f t="shared" si="11"/>
        <v>1</v>
      </c>
      <c r="L40" s="20">
        <f t="shared" si="11"/>
        <v>1</v>
      </c>
      <c r="M40" s="20">
        <f t="shared" si="11"/>
        <v>1</v>
      </c>
      <c r="N40" s="20">
        <f t="shared" si="11"/>
        <v>1</v>
      </c>
    </row>
  </sheetData>
  <pageMargins left="0.7" right="0.7" top="0.75" bottom="0.75" header="0.3" footer="0.3"/>
  <pageSetup paperSize="9" orientation="portrait" r:id="rId1"/>
  <ignoredErrors>
    <ignoredError sqref="B2:M2 B17:M17 B30:M3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A166-4DB2-4AD6-9B57-B00D6BC243D1}">
  <dimension ref="A1:BU55"/>
  <sheetViews>
    <sheetView tabSelected="1" topLeftCell="A25" workbookViewId="0">
      <selection activeCell="D51" sqref="D51"/>
    </sheetView>
  </sheetViews>
  <sheetFormatPr baseColWidth="10" defaultRowHeight="15" x14ac:dyDescent="0.25"/>
  <cols>
    <col min="1" max="1" width="21.85546875" bestFit="1" customWidth="1"/>
    <col min="2" max="2" width="9.5703125" customWidth="1"/>
    <col min="3" max="3" width="25.42578125" bestFit="1" customWidth="1"/>
    <col min="4" max="4" width="25.42578125" customWidth="1"/>
    <col min="5" max="5" width="8.5703125" bestFit="1" customWidth="1"/>
    <col min="6" max="6" width="9.140625" customWidth="1"/>
    <col min="7" max="7" width="7.7109375" customWidth="1"/>
    <col min="8" max="8" width="7.140625" customWidth="1"/>
    <col min="9" max="9" width="7.140625" style="49" hidden="1" customWidth="1"/>
    <col min="10" max="10" width="7.7109375" customWidth="1"/>
    <col min="11" max="11" width="9.140625" customWidth="1"/>
    <col min="12" max="13" width="7.7109375" customWidth="1"/>
    <col min="14" max="14" width="7.140625" style="49" hidden="1" customWidth="1"/>
    <col min="15" max="15" width="7.5703125" customWidth="1"/>
    <col min="16" max="16" width="9.140625" customWidth="1"/>
    <col min="17" max="17" width="7.7109375" customWidth="1"/>
    <col min="18" max="18" width="7.140625" customWidth="1"/>
    <col min="19" max="19" width="8.140625" style="49" hidden="1" customWidth="1"/>
    <col min="20" max="20" width="7.5703125" customWidth="1"/>
    <col min="21" max="21" width="9.140625" customWidth="1"/>
    <col min="22" max="22" width="7.7109375" customWidth="1"/>
    <col min="23" max="23" width="7.140625" customWidth="1"/>
    <col min="24" max="24" width="7.140625" style="49" hidden="1" customWidth="1"/>
    <col min="25" max="25" width="7.5703125" customWidth="1"/>
    <col min="26" max="26" width="9.140625" customWidth="1"/>
    <col min="27" max="27" width="7.7109375" customWidth="1"/>
    <col min="28" max="28" width="7.140625" customWidth="1"/>
    <col min="29" max="29" width="7.140625" style="49" hidden="1" customWidth="1"/>
    <col min="30" max="30" width="7.5703125" customWidth="1"/>
    <col min="31" max="31" width="9.140625" customWidth="1"/>
    <col min="32" max="32" width="7.7109375" customWidth="1"/>
    <col min="33" max="33" width="7.140625" customWidth="1"/>
    <col min="34" max="34" width="7.140625" style="49" hidden="1" customWidth="1"/>
    <col min="35" max="35" width="7.5703125" customWidth="1"/>
    <col min="36" max="36" width="9.140625" customWidth="1"/>
    <col min="37" max="37" width="7.7109375" customWidth="1"/>
    <col min="38" max="38" width="7.140625" customWidth="1"/>
    <col min="39" max="39" width="7.140625" style="49" hidden="1" customWidth="1"/>
    <col min="40" max="40" width="7.5703125" customWidth="1"/>
    <col min="41" max="41" width="9.140625" customWidth="1"/>
    <col min="42" max="42" width="7.7109375" customWidth="1"/>
    <col min="43" max="43" width="7.140625" customWidth="1"/>
    <col min="44" max="44" width="7.140625" style="49" hidden="1" customWidth="1"/>
    <col min="45" max="48" width="11.28515625" customWidth="1"/>
    <col min="49" max="49" width="7.140625" style="49" hidden="1" customWidth="1"/>
    <col min="50" max="50" width="7.85546875" customWidth="1"/>
    <col min="51" max="51" width="9.140625" customWidth="1"/>
    <col min="52" max="53" width="7.85546875" customWidth="1"/>
    <col min="54" max="54" width="7.140625" style="49" hidden="1" customWidth="1"/>
    <col min="55" max="57" width="10.7109375" customWidth="1"/>
    <col min="58" max="58" width="10.85546875" customWidth="1"/>
    <col min="59" max="59" width="7.140625" style="49" hidden="1" customWidth="1"/>
    <col min="60" max="63" width="10" customWidth="1"/>
    <col min="64" max="64" width="7.140625" style="49" hidden="1" customWidth="1"/>
    <col min="65" max="65" width="9.140625" customWidth="1"/>
    <col min="66" max="66" width="10.140625" customWidth="1"/>
    <col min="67" max="67" width="9.140625" customWidth="1"/>
    <col min="68" max="68" width="8.42578125" customWidth="1"/>
    <col min="69" max="70" width="9.140625" hidden="1" customWidth="1"/>
    <col min="71" max="71" width="7.140625" hidden="1" customWidth="1"/>
    <col min="72" max="72" width="12.7109375" hidden="1" customWidth="1"/>
    <col min="73" max="73" width="10.140625" hidden="1" customWidth="1"/>
    <col min="74" max="76" width="0" hidden="1" customWidth="1"/>
  </cols>
  <sheetData>
    <row r="1" spans="1:73" x14ac:dyDescent="0.25">
      <c r="E1" s="23" t="s">
        <v>11</v>
      </c>
      <c r="F1" s="23" t="s">
        <v>11</v>
      </c>
      <c r="G1" s="23" t="s">
        <v>11</v>
      </c>
      <c r="H1" s="23" t="s">
        <v>11</v>
      </c>
      <c r="I1" s="24"/>
      <c r="J1" s="23" t="s">
        <v>12</v>
      </c>
      <c r="K1" s="23" t="s">
        <v>12</v>
      </c>
      <c r="L1" s="23" t="s">
        <v>12</v>
      </c>
      <c r="M1" s="23" t="s">
        <v>12</v>
      </c>
      <c r="N1" s="24"/>
      <c r="O1" s="23" t="s">
        <v>13</v>
      </c>
      <c r="P1" s="23" t="s">
        <v>13</v>
      </c>
      <c r="Q1" s="23" t="s">
        <v>13</v>
      </c>
      <c r="R1" s="23" t="s">
        <v>13</v>
      </c>
      <c r="S1" s="24"/>
      <c r="T1" s="23" t="s">
        <v>14</v>
      </c>
      <c r="U1" s="23" t="s">
        <v>14</v>
      </c>
      <c r="V1" s="23" t="s">
        <v>14</v>
      </c>
      <c r="W1" s="23" t="s">
        <v>14</v>
      </c>
      <c r="X1" s="24"/>
      <c r="Y1" s="23" t="s">
        <v>15</v>
      </c>
      <c r="Z1" s="23" t="s">
        <v>15</v>
      </c>
      <c r="AA1" s="23" t="s">
        <v>15</v>
      </c>
      <c r="AB1" s="23" t="s">
        <v>15</v>
      </c>
      <c r="AC1" s="24"/>
      <c r="AD1" s="23" t="s">
        <v>16</v>
      </c>
      <c r="AE1" s="23" t="s">
        <v>16</v>
      </c>
      <c r="AF1" s="23" t="s">
        <v>16</v>
      </c>
      <c r="AG1" s="23" t="s">
        <v>16</v>
      </c>
      <c r="AH1" s="24"/>
      <c r="AI1" s="23" t="s">
        <v>17</v>
      </c>
      <c r="AJ1" s="23" t="s">
        <v>17</v>
      </c>
      <c r="AK1" s="23" t="s">
        <v>17</v>
      </c>
      <c r="AL1" s="23" t="s">
        <v>17</v>
      </c>
      <c r="AM1" s="24"/>
      <c r="AN1" s="23" t="s">
        <v>18</v>
      </c>
      <c r="AO1" s="23" t="s">
        <v>18</v>
      </c>
      <c r="AP1" s="23" t="s">
        <v>18</v>
      </c>
      <c r="AQ1" s="23" t="s">
        <v>18</v>
      </c>
      <c r="AR1" s="24"/>
      <c r="AS1" s="23" t="s">
        <v>19</v>
      </c>
      <c r="AT1" s="23" t="s">
        <v>19</v>
      </c>
      <c r="AU1" s="23" t="s">
        <v>19</v>
      </c>
      <c r="AV1" s="23" t="s">
        <v>19</v>
      </c>
      <c r="AW1" s="24"/>
      <c r="AX1" s="23" t="s">
        <v>20</v>
      </c>
      <c r="AY1" s="23" t="s">
        <v>20</v>
      </c>
      <c r="AZ1" s="23" t="s">
        <v>20</v>
      </c>
      <c r="BA1" s="23" t="s">
        <v>20</v>
      </c>
      <c r="BB1" s="24"/>
      <c r="BC1" s="23" t="s">
        <v>21</v>
      </c>
      <c r="BD1" s="23" t="s">
        <v>21</v>
      </c>
      <c r="BE1" s="23" t="s">
        <v>21</v>
      </c>
      <c r="BF1" s="23" t="s">
        <v>21</v>
      </c>
      <c r="BG1" s="24"/>
      <c r="BH1" s="23" t="s">
        <v>22</v>
      </c>
      <c r="BI1" s="23" t="s">
        <v>22</v>
      </c>
      <c r="BJ1" s="23" t="s">
        <v>22</v>
      </c>
      <c r="BK1" s="23" t="s">
        <v>22</v>
      </c>
      <c r="BL1" s="24"/>
      <c r="BM1" s="25" t="s">
        <v>9</v>
      </c>
      <c r="BN1" s="25" t="s">
        <v>9</v>
      </c>
      <c r="BO1" s="25" t="s">
        <v>9</v>
      </c>
      <c r="BP1" s="25" t="s">
        <v>9</v>
      </c>
      <c r="BQ1" s="25">
        <v>2024</v>
      </c>
      <c r="BR1" s="25">
        <v>2024</v>
      </c>
      <c r="BS1" s="25">
        <v>2024</v>
      </c>
      <c r="BT1" s="25">
        <v>2024</v>
      </c>
      <c r="BU1" s="25" t="s">
        <v>9</v>
      </c>
    </row>
    <row r="2" spans="1:73" x14ac:dyDescent="0.25">
      <c r="A2" s="26" t="s">
        <v>37</v>
      </c>
      <c r="B2" s="26" t="s">
        <v>38</v>
      </c>
      <c r="C2" s="26" t="s">
        <v>39</v>
      </c>
      <c r="D2" s="26" t="s">
        <v>83</v>
      </c>
      <c r="E2" s="26" t="s">
        <v>40</v>
      </c>
      <c r="F2" s="26" t="s">
        <v>41</v>
      </c>
      <c r="G2" s="26" t="s">
        <v>42</v>
      </c>
      <c r="H2" s="26" t="s">
        <v>43</v>
      </c>
      <c r="I2" s="27"/>
      <c r="J2" s="26" t="s">
        <v>40</v>
      </c>
      <c r="K2" s="26" t="s">
        <v>41</v>
      </c>
      <c r="L2" s="26" t="s">
        <v>42</v>
      </c>
      <c r="M2" s="26" t="s">
        <v>43</v>
      </c>
      <c r="N2" s="27"/>
      <c r="O2" s="26" t="s">
        <v>40</v>
      </c>
      <c r="P2" s="26" t="s">
        <v>41</v>
      </c>
      <c r="Q2" s="26" t="s">
        <v>42</v>
      </c>
      <c r="R2" s="26" t="s">
        <v>43</v>
      </c>
      <c r="S2" s="27"/>
      <c r="T2" s="26" t="s">
        <v>40</v>
      </c>
      <c r="U2" s="26" t="s">
        <v>41</v>
      </c>
      <c r="V2" s="26" t="s">
        <v>42</v>
      </c>
      <c r="W2" s="26" t="s">
        <v>43</v>
      </c>
      <c r="X2" s="27"/>
      <c r="Y2" s="26" t="s">
        <v>40</v>
      </c>
      <c r="Z2" s="26" t="s">
        <v>41</v>
      </c>
      <c r="AA2" s="26" t="s">
        <v>42</v>
      </c>
      <c r="AB2" s="26" t="s">
        <v>43</v>
      </c>
      <c r="AC2" s="27"/>
      <c r="AD2" s="26" t="s">
        <v>40</v>
      </c>
      <c r="AE2" s="26" t="s">
        <v>41</v>
      </c>
      <c r="AF2" s="26" t="s">
        <v>42</v>
      </c>
      <c r="AG2" s="26" t="s">
        <v>43</v>
      </c>
      <c r="AH2" s="27"/>
      <c r="AI2" s="26" t="s">
        <v>40</v>
      </c>
      <c r="AJ2" s="26" t="s">
        <v>41</v>
      </c>
      <c r="AK2" s="26" t="s">
        <v>42</v>
      </c>
      <c r="AL2" s="26" t="s">
        <v>43</v>
      </c>
      <c r="AM2" s="27"/>
      <c r="AN2" s="26" t="s">
        <v>40</v>
      </c>
      <c r="AO2" s="26" t="s">
        <v>41</v>
      </c>
      <c r="AP2" s="26" t="s">
        <v>42</v>
      </c>
      <c r="AQ2" s="26" t="s">
        <v>43</v>
      </c>
      <c r="AR2" s="27"/>
      <c r="AS2" s="26" t="s">
        <v>40</v>
      </c>
      <c r="AT2" s="26" t="s">
        <v>41</v>
      </c>
      <c r="AU2" s="26" t="s">
        <v>42</v>
      </c>
      <c r="AV2" s="26" t="s">
        <v>43</v>
      </c>
      <c r="AW2" s="27"/>
      <c r="AX2" s="26" t="s">
        <v>40</v>
      </c>
      <c r="AY2" s="26" t="s">
        <v>41</v>
      </c>
      <c r="AZ2" s="26" t="s">
        <v>42</v>
      </c>
      <c r="BA2" s="26" t="s">
        <v>43</v>
      </c>
      <c r="BB2" s="27"/>
      <c r="BC2" s="26" t="s">
        <v>40</v>
      </c>
      <c r="BD2" s="26" t="s">
        <v>41</v>
      </c>
      <c r="BE2" s="26" t="s">
        <v>42</v>
      </c>
      <c r="BF2" s="26" t="s">
        <v>43</v>
      </c>
      <c r="BG2" s="27"/>
      <c r="BH2" s="26" t="s">
        <v>40</v>
      </c>
      <c r="BI2" s="26" t="s">
        <v>41</v>
      </c>
      <c r="BJ2" s="26" t="s">
        <v>42</v>
      </c>
      <c r="BK2" s="26" t="s">
        <v>43</v>
      </c>
      <c r="BL2" s="27"/>
      <c r="BM2" s="26" t="s">
        <v>40</v>
      </c>
      <c r="BN2" s="26" t="s">
        <v>41</v>
      </c>
      <c r="BO2" s="26" t="s">
        <v>42</v>
      </c>
      <c r="BP2" s="26" t="s">
        <v>43</v>
      </c>
      <c r="BQ2" s="26" t="s">
        <v>40</v>
      </c>
      <c r="BR2" s="26" t="s">
        <v>42</v>
      </c>
      <c r="BS2" s="26" t="s">
        <v>43</v>
      </c>
      <c r="BT2" s="28" t="s">
        <v>44</v>
      </c>
      <c r="BU2" s="26" t="s">
        <v>41</v>
      </c>
    </row>
    <row r="3" spans="1:73" x14ac:dyDescent="0.25">
      <c r="A3" s="23" t="s">
        <v>5</v>
      </c>
      <c r="B3" s="51" t="s">
        <v>9</v>
      </c>
      <c r="C3" s="52"/>
      <c r="D3" s="57"/>
      <c r="E3" s="29">
        <f>$BQ3*I3</f>
        <v>18500</v>
      </c>
      <c r="F3" s="29">
        <f>E3*$BT3</f>
        <v>113590</v>
      </c>
      <c r="G3" s="29">
        <f>E3*H3</f>
        <v>24050</v>
      </c>
      <c r="H3" s="30">
        <v>1.3</v>
      </c>
      <c r="I3" s="31">
        <v>0.05</v>
      </c>
      <c r="J3" s="29">
        <f>$BQ3*N3</f>
        <v>18500</v>
      </c>
      <c r="K3" s="29">
        <f>J3*$BT3</f>
        <v>113590</v>
      </c>
      <c r="L3" s="29">
        <f>J3*M3</f>
        <v>24050</v>
      </c>
      <c r="M3" s="30">
        <v>1.3</v>
      </c>
      <c r="N3" s="31">
        <v>0.05</v>
      </c>
      <c r="O3" s="29">
        <f>$BQ3*S3</f>
        <v>37000</v>
      </c>
      <c r="P3" s="29">
        <f>O3*$BT3</f>
        <v>227180</v>
      </c>
      <c r="Q3" s="29">
        <f>O3*R3</f>
        <v>48100</v>
      </c>
      <c r="R3" s="30">
        <v>1.3</v>
      </c>
      <c r="S3" s="31">
        <v>0.1</v>
      </c>
      <c r="T3" s="29">
        <f>$BQ3*X3</f>
        <v>25900.000000000004</v>
      </c>
      <c r="U3" s="29">
        <f>T3*$BT3</f>
        <v>159026</v>
      </c>
      <c r="V3" s="29">
        <f>T3*W3</f>
        <v>33670.000000000007</v>
      </c>
      <c r="W3" s="30">
        <v>1.3</v>
      </c>
      <c r="X3" s="31">
        <v>7.0000000000000007E-2</v>
      </c>
      <c r="Y3" s="29">
        <f>$BQ3*AC3</f>
        <v>40700</v>
      </c>
      <c r="Z3" s="29">
        <f>Y3*$BT3</f>
        <v>249898</v>
      </c>
      <c r="AA3" s="29">
        <f>Y3*AB3</f>
        <v>52910</v>
      </c>
      <c r="AB3" s="30">
        <v>1.3</v>
      </c>
      <c r="AC3" s="31">
        <v>0.11</v>
      </c>
      <c r="AD3" s="29">
        <f>$BQ3*AH3</f>
        <v>29600</v>
      </c>
      <c r="AE3" s="29">
        <f>AD3*$BT3</f>
        <v>181744</v>
      </c>
      <c r="AF3" s="29">
        <f>AD3*AG3</f>
        <v>38480</v>
      </c>
      <c r="AG3" s="30">
        <v>1.3</v>
      </c>
      <c r="AH3" s="31">
        <v>0.08</v>
      </c>
      <c r="AI3" s="29">
        <f>$BQ3*AM3</f>
        <v>44400</v>
      </c>
      <c r="AJ3" s="29">
        <f>AI3*$BT3</f>
        <v>272616</v>
      </c>
      <c r="AK3" s="29">
        <f>AI3*AL3</f>
        <v>57720</v>
      </c>
      <c r="AL3" s="30">
        <v>1.3</v>
      </c>
      <c r="AM3" s="31">
        <v>0.12</v>
      </c>
      <c r="AN3" s="29">
        <f>$BQ3*AR3</f>
        <v>48100</v>
      </c>
      <c r="AO3" s="29">
        <f>AN3*$BT3</f>
        <v>295334</v>
      </c>
      <c r="AP3" s="29">
        <f>AN3*AQ3</f>
        <v>62530</v>
      </c>
      <c r="AQ3" s="30">
        <v>1.3</v>
      </c>
      <c r="AR3" s="31">
        <v>0.13</v>
      </c>
      <c r="AS3" s="29">
        <f>$BQ3*AW3</f>
        <v>22200</v>
      </c>
      <c r="AT3" s="29">
        <f>AS3*$BT3</f>
        <v>136308</v>
      </c>
      <c r="AU3" s="29">
        <f>AS3*AV3</f>
        <v>28860</v>
      </c>
      <c r="AV3" s="32">
        <v>1.3</v>
      </c>
      <c r="AW3" s="31">
        <v>0.06</v>
      </c>
      <c r="AX3" s="29">
        <f>$BQ3*BB3</f>
        <v>29600</v>
      </c>
      <c r="AY3" s="29">
        <f>AX3*$BT3</f>
        <v>181744</v>
      </c>
      <c r="AZ3" s="29">
        <f>AX3*BA3</f>
        <v>38480</v>
      </c>
      <c r="BA3" s="32">
        <v>1.3</v>
      </c>
      <c r="BB3" s="31">
        <v>0.08</v>
      </c>
      <c r="BC3" s="29">
        <f>$BQ3*BG3</f>
        <v>33300</v>
      </c>
      <c r="BD3" s="29">
        <f>BC3*$BT3</f>
        <v>204462</v>
      </c>
      <c r="BE3" s="29">
        <f>BC3*BF3</f>
        <v>43290</v>
      </c>
      <c r="BF3" s="32">
        <v>1.3</v>
      </c>
      <c r="BG3" s="31">
        <v>0.09</v>
      </c>
      <c r="BH3" s="29">
        <f>$BQ3*BL3</f>
        <v>22200</v>
      </c>
      <c r="BI3" s="29">
        <f>BH3*$BT3</f>
        <v>136308</v>
      </c>
      <c r="BJ3" s="29">
        <f>BH3*BK3</f>
        <v>28860</v>
      </c>
      <c r="BK3" s="32">
        <v>1.3</v>
      </c>
      <c r="BL3" s="31">
        <v>0.06</v>
      </c>
      <c r="BM3" s="29">
        <f t="shared" ref="BM3:BO34" si="0">E3+J3+O3+T3+Y3+AD3+AI3++AN3+AS3+AX3+BC3+BH3</f>
        <v>370000</v>
      </c>
      <c r="BN3" s="29">
        <f t="shared" si="0"/>
        <v>2271800</v>
      </c>
      <c r="BO3" s="29">
        <f t="shared" si="0"/>
        <v>481000</v>
      </c>
      <c r="BP3" s="30">
        <f>BO3/BM3</f>
        <v>1.3</v>
      </c>
      <c r="BQ3" s="15">
        <v>370000</v>
      </c>
      <c r="BR3" s="15">
        <f>BQ3*BS3</f>
        <v>481000</v>
      </c>
      <c r="BS3" s="33">
        <v>1.3</v>
      </c>
      <c r="BT3" s="33">
        <v>6.14</v>
      </c>
      <c r="BU3" s="29"/>
    </row>
    <row r="4" spans="1:73" x14ac:dyDescent="0.25">
      <c r="A4" s="23" t="s">
        <v>6</v>
      </c>
      <c r="B4" s="51" t="s">
        <v>9</v>
      </c>
      <c r="C4" s="52"/>
      <c r="D4" s="57"/>
      <c r="E4" s="29">
        <f>$BQ4*I4</f>
        <v>8400</v>
      </c>
      <c r="F4" s="29">
        <f>E4*$BT4</f>
        <v>33264</v>
      </c>
      <c r="G4" s="29">
        <f>E4*H4</f>
        <v>9408</v>
      </c>
      <c r="H4" s="30">
        <v>1.1200000000000001</v>
      </c>
      <c r="I4" s="31">
        <v>0.06</v>
      </c>
      <c r="J4" s="29">
        <f>$BQ4*N4</f>
        <v>8400</v>
      </c>
      <c r="K4" s="29">
        <f>J4*$BT4</f>
        <v>33264</v>
      </c>
      <c r="L4" s="29">
        <f>J4*M4</f>
        <v>9408</v>
      </c>
      <c r="M4" s="30">
        <v>1.1200000000000001</v>
      </c>
      <c r="N4" s="31">
        <v>0.06</v>
      </c>
      <c r="O4" s="29">
        <f>$BQ4*S4</f>
        <v>12600</v>
      </c>
      <c r="P4" s="29">
        <f>O4*$BT4</f>
        <v>49896</v>
      </c>
      <c r="Q4" s="29">
        <f>O4*R4</f>
        <v>14112.000000000002</v>
      </c>
      <c r="R4" s="30">
        <v>1.1200000000000001</v>
      </c>
      <c r="S4" s="31">
        <v>0.09</v>
      </c>
      <c r="T4" s="29">
        <f>$BQ4*X4</f>
        <v>11200</v>
      </c>
      <c r="U4" s="29">
        <f>T4*$BT4</f>
        <v>44352</v>
      </c>
      <c r="V4" s="29">
        <f>T4*W4</f>
        <v>12544.000000000002</v>
      </c>
      <c r="W4" s="30">
        <v>1.1200000000000001</v>
      </c>
      <c r="X4" s="31">
        <v>0.08</v>
      </c>
      <c r="Y4" s="29">
        <f>$BQ4*AC4</f>
        <v>12600</v>
      </c>
      <c r="Z4" s="29">
        <f>Y4*$BT4</f>
        <v>49896</v>
      </c>
      <c r="AA4" s="29">
        <f>Y4*AB4</f>
        <v>14112.000000000002</v>
      </c>
      <c r="AB4" s="30">
        <v>1.1200000000000001</v>
      </c>
      <c r="AC4" s="31">
        <v>0.09</v>
      </c>
      <c r="AD4" s="29">
        <f>$BQ4*AH4</f>
        <v>11200</v>
      </c>
      <c r="AE4" s="29">
        <f>AD4*$BT4</f>
        <v>44352</v>
      </c>
      <c r="AF4" s="29">
        <f>AD4*AG4</f>
        <v>12544.000000000002</v>
      </c>
      <c r="AG4" s="30">
        <v>1.1200000000000001</v>
      </c>
      <c r="AH4" s="31">
        <v>0.08</v>
      </c>
      <c r="AI4" s="29">
        <f>$BQ4*AM4</f>
        <v>12600</v>
      </c>
      <c r="AJ4" s="29">
        <f>AI4*$BT4</f>
        <v>49896</v>
      </c>
      <c r="AK4" s="29">
        <f>AI4*AL4</f>
        <v>14112.000000000002</v>
      </c>
      <c r="AL4" s="30">
        <v>1.1200000000000001</v>
      </c>
      <c r="AM4" s="31">
        <v>0.09</v>
      </c>
      <c r="AN4" s="29">
        <f>$BQ4*AR4</f>
        <v>16800</v>
      </c>
      <c r="AO4" s="29">
        <f>AN4*$BT4</f>
        <v>66528</v>
      </c>
      <c r="AP4" s="29">
        <f>AN4*AQ4</f>
        <v>18816</v>
      </c>
      <c r="AQ4" s="30">
        <v>1.1200000000000001</v>
      </c>
      <c r="AR4" s="31">
        <v>0.12</v>
      </c>
      <c r="AS4" s="29">
        <f>$BQ4*AW4</f>
        <v>11200</v>
      </c>
      <c r="AT4" s="29">
        <f>AS4*$BT4</f>
        <v>44352</v>
      </c>
      <c r="AU4" s="29">
        <f>AS4*AV4</f>
        <v>12544.000000000002</v>
      </c>
      <c r="AV4" s="32">
        <v>1.1200000000000001</v>
      </c>
      <c r="AW4" s="31">
        <v>0.08</v>
      </c>
      <c r="AX4" s="29">
        <f>$BQ4*BB4</f>
        <v>12600</v>
      </c>
      <c r="AY4" s="29">
        <f>AX4*$BT4</f>
        <v>49896</v>
      </c>
      <c r="AZ4" s="29">
        <f>AX4*BA4</f>
        <v>14112.000000000002</v>
      </c>
      <c r="BA4" s="32">
        <v>1.1200000000000001</v>
      </c>
      <c r="BB4" s="31">
        <v>0.09</v>
      </c>
      <c r="BC4" s="29">
        <f>$BQ4*BG4</f>
        <v>11200</v>
      </c>
      <c r="BD4" s="29">
        <f>BC4*$BT4</f>
        <v>44352</v>
      </c>
      <c r="BE4" s="29">
        <f>BC4*BF4</f>
        <v>12544.000000000002</v>
      </c>
      <c r="BF4" s="32">
        <v>1.1200000000000001</v>
      </c>
      <c r="BG4" s="31">
        <v>0.08</v>
      </c>
      <c r="BH4" s="29">
        <f>$BQ4*BL4</f>
        <v>11200</v>
      </c>
      <c r="BI4" s="29">
        <f>BH4*$BT4</f>
        <v>44352</v>
      </c>
      <c r="BJ4" s="29">
        <f>BH4*BK4</f>
        <v>12544.000000000002</v>
      </c>
      <c r="BK4" s="32">
        <v>1.1200000000000001</v>
      </c>
      <c r="BL4" s="31">
        <v>0.08</v>
      </c>
      <c r="BM4" s="29">
        <f t="shared" si="0"/>
        <v>140000</v>
      </c>
      <c r="BN4" s="29">
        <f t="shared" si="0"/>
        <v>554400</v>
      </c>
      <c r="BO4" s="29">
        <f t="shared" si="0"/>
        <v>156800</v>
      </c>
      <c r="BP4" s="30">
        <f t="shared" ref="BP4:BP55" si="1">BO4/BM4</f>
        <v>1.1200000000000001</v>
      </c>
      <c r="BQ4" s="15">
        <v>140000</v>
      </c>
      <c r="BR4" s="15">
        <f>BQ4*BS4</f>
        <v>156800.00000000003</v>
      </c>
      <c r="BS4" s="33">
        <v>1.1200000000000001</v>
      </c>
      <c r="BT4" s="33">
        <v>3.96</v>
      </c>
      <c r="BU4" s="29"/>
    </row>
    <row r="5" spans="1:73" x14ac:dyDescent="0.25">
      <c r="A5" s="53" t="s">
        <v>0</v>
      </c>
      <c r="B5" s="51" t="s">
        <v>9</v>
      </c>
      <c r="C5" s="52"/>
      <c r="D5" s="57"/>
      <c r="E5" s="29">
        <f>E6+E7+E19+E26+E27</f>
        <v>135750</v>
      </c>
      <c r="F5" s="29">
        <f>F6+F7+F19+F26+F27</f>
        <v>667109</v>
      </c>
      <c r="G5" s="29">
        <f>G6+G7+G19+G26+G27</f>
        <v>158078</v>
      </c>
      <c r="H5" s="30">
        <v>1.158816067653277</v>
      </c>
      <c r="I5" s="31"/>
      <c r="J5" s="29">
        <f>J6+J7+J19+J26+J27</f>
        <v>136600</v>
      </c>
      <c r="K5" s="29">
        <f>K6+K7+K19+K26+K27</f>
        <v>669489</v>
      </c>
      <c r="L5" s="29">
        <f>L6+L7+L19+L26+L27</f>
        <v>158630.5</v>
      </c>
      <c r="M5" s="30">
        <v>1.158816067653277</v>
      </c>
      <c r="N5" s="31"/>
      <c r="O5" s="29">
        <f>O6+O7+O19+O26+O27</f>
        <v>252500</v>
      </c>
      <c r="P5" s="29">
        <f>P6+P7+P19+P26+P27</f>
        <v>1236725.5</v>
      </c>
      <c r="Q5" s="29">
        <f>Q6+Q7+Q19+Q26+Q27</f>
        <v>292326</v>
      </c>
      <c r="R5" s="30">
        <v>1.158816067653277</v>
      </c>
      <c r="S5" s="31"/>
      <c r="T5" s="29">
        <f>T6+T7+T19+T26+T27</f>
        <v>201600</v>
      </c>
      <c r="U5" s="29">
        <f>U6+U7+U19+U26+U27</f>
        <v>1001692</v>
      </c>
      <c r="V5" s="29">
        <f>V6+V7+V19+V26+V27</f>
        <v>234126</v>
      </c>
      <c r="W5" s="30">
        <v>1.158816067653277</v>
      </c>
      <c r="X5" s="31"/>
      <c r="Y5" s="29">
        <f>Y6+Y7+Y19+Y26+Y27</f>
        <v>233900</v>
      </c>
      <c r="Z5" s="29">
        <f>Z6+Z7+Z19+Z26+Z27</f>
        <v>1158195.5</v>
      </c>
      <c r="AA5" s="29">
        <f>AA6+AA7+AA19+AA26+AA27</f>
        <v>272560.5</v>
      </c>
      <c r="AB5" s="30">
        <v>1.158816067653277</v>
      </c>
      <c r="AC5" s="31"/>
      <c r="AD5" s="29">
        <f>AD6+AD7+AD19+AD26+AD27</f>
        <v>203300</v>
      </c>
      <c r="AE5" s="29">
        <f>AE6+AE7+AE19+AE26+AE27</f>
        <v>1002001</v>
      </c>
      <c r="AF5" s="29">
        <f>AF6+AF7+AF19+AF26+AF27</f>
        <v>235808</v>
      </c>
      <c r="AG5" s="30">
        <v>1.158816067653277</v>
      </c>
      <c r="AH5" s="31"/>
      <c r="AI5" s="29">
        <f>AI6+AI7+AI19+AI26+AI27</f>
        <v>267800</v>
      </c>
      <c r="AJ5" s="29">
        <f>AJ6+AJ7+AJ19+AJ26+AJ27</f>
        <v>1331917.5</v>
      </c>
      <c r="AK5" s="29">
        <f>AK6+AK7+AK19+AK26+AK27</f>
        <v>311176</v>
      </c>
      <c r="AL5" s="30">
        <v>1.158816067653277</v>
      </c>
      <c r="AM5" s="31"/>
      <c r="AN5" s="29">
        <f>AN6+AN7+AN19+AN26+AN27</f>
        <v>297950</v>
      </c>
      <c r="AO5" s="29">
        <f>AO6+AO7+AO19+AO26+AO27</f>
        <v>1468500.5</v>
      </c>
      <c r="AP5" s="29">
        <f>AP6+AP7+AP19+AP26+AP27</f>
        <v>344766.5</v>
      </c>
      <c r="AQ5" s="30">
        <v>1.158816067653277</v>
      </c>
      <c r="AR5" s="31"/>
      <c r="AS5" s="29">
        <f>AS6+AS7+AS19+AS26+AS27</f>
        <v>159400</v>
      </c>
      <c r="AT5" s="29">
        <f>AT6+AT7+AT19+AT26+AT27</f>
        <v>787577.5</v>
      </c>
      <c r="AU5" s="29">
        <f>AU6+AU7+AU19+AU26+AU27</f>
        <v>183183</v>
      </c>
      <c r="AV5" s="30">
        <v>1.158816067653277</v>
      </c>
      <c r="AW5" s="31"/>
      <c r="AX5" s="29">
        <f>AX6+AX7+AX19+AX26+AX27</f>
        <v>205850</v>
      </c>
      <c r="AY5" s="29">
        <f>AY6+AY7+AY19+AY26+AY27</f>
        <v>1016875.5</v>
      </c>
      <c r="AZ5" s="29">
        <f>AZ6+AZ7+AZ19+AZ26+AZ27</f>
        <v>237442.5</v>
      </c>
      <c r="BA5" s="30">
        <v>1.158816067653277</v>
      </c>
      <c r="BB5" s="31"/>
      <c r="BC5" s="29">
        <f>BC6+BC7+BC19+BC26+BC27</f>
        <v>169400</v>
      </c>
      <c r="BD5" s="29">
        <f>BD6+BD7+BD19+BD26+BD27</f>
        <v>830178.5</v>
      </c>
      <c r="BE5" s="29">
        <f>BE6+BE7+BE19+BE26+BE27</f>
        <v>194249.5</v>
      </c>
      <c r="BF5" s="30">
        <v>1.158816067653277</v>
      </c>
      <c r="BG5" s="31"/>
      <c r="BH5" s="29">
        <f>BH6+BH7+BH19+BH26+BH27</f>
        <v>100950</v>
      </c>
      <c r="BI5" s="29">
        <f>BI6+BI7+BI19+BI26+BI27</f>
        <v>506638.5</v>
      </c>
      <c r="BJ5" s="29">
        <f>BJ6+BJ7+BJ19+BJ26+BJ27</f>
        <v>118253.5</v>
      </c>
      <c r="BK5" s="30">
        <v>1.158816067653277</v>
      </c>
      <c r="BL5" s="31"/>
      <c r="BM5" s="29">
        <f t="shared" si="0"/>
        <v>2365000</v>
      </c>
      <c r="BN5" s="29">
        <f t="shared" si="0"/>
        <v>11676900</v>
      </c>
      <c r="BO5" s="29">
        <f t="shared" si="0"/>
        <v>2740600</v>
      </c>
      <c r="BP5" s="30">
        <f t="shared" si="1"/>
        <v>1.158816067653277</v>
      </c>
      <c r="BQ5" s="15">
        <f t="shared" ref="BQ5:BR5" si="2">BQ6+BQ7+BQ19+BQ26+BQ27</f>
        <v>2365000</v>
      </c>
      <c r="BR5" s="15">
        <f t="shared" si="2"/>
        <v>2740600</v>
      </c>
      <c r="BS5" s="33">
        <f>BR5/BQ5</f>
        <v>1.158816067653277</v>
      </c>
      <c r="BT5" s="32">
        <v>5.07</v>
      </c>
      <c r="BU5" s="29"/>
    </row>
    <row r="6" spans="1:73" x14ac:dyDescent="0.25">
      <c r="A6" s="53" t="s">
        <v>0</v>
      </c>
      <c r="B6" s="23" t="s">
        <v>45</v>
      </c>
      <c r="C6" s="34" t="s">
        <v>9</v>
      </c>
      <c r="D6" s="58"/>
      <c r="E6" s="35">
        <f>$BQ6*I6</f>
        <v>1250</v>
      </c>
      <c r="F6" s="35">
        <f>E6*$BT6</f>
        <v>6462.5</v>
      </c>
      <c r="G6" s="35">
        <f>E6*H6</f>
        <v>1375</v>
      </c>
      <c r="H6" s="36">
        <v>1.1000000000000001</v>
      </c>
      <c r="I6" s="31">
        <v>0.05</v>
      </c>
      <c r="J6" s="35">
        <f>$BQ6*N6</f>
        <v>1250</v>
      </c>
      <c r="K6" s="35">
        <f>J6*$BT6</f>
        <v>6462.5</v>
      </c>
      <c r="L6" s="35">
        <f>J6*M6</f>
        <v>1375</v>
      </c>
      <c r="M6" s="36">
        <v>1.1000000000000001</v>
      </c>
      <c r="N6" s="31">
        <v>0.05</v>
      </c>
      <c r="O6" s="35">
        <f>$BQ6*S6</f>
        <v>2750</v>
      </c>
      <c r="P6" s="35">
        <f>O6*$BT6</f>
        <v>14217.5</v>
      </c>
      <c r="Q6" s="35">
        <f>O6*R6</f>
        <v>3025.0000000000005</v>
      </c>
      <c r="R6" s="36">
        <v>1.1000000000000001</v>
      </c>
      <c r="S6" s="31">
        <v>0.11</v>
      </c>
      <c r="T6" s="35">
        <f>$BQ6*X6</f>
        <v>1750.0000000000002</v>
      </c>
      <c r="U6" s="35">
        <f>T6*$BT6</f>
        <v>9047.5000000000018</v>
      </c>
      <c r="V6" s="35">
        <f>T6*W6</f>
        <v>1925.0000000000005</v>
      </c>
      <c r="W6" s="36">
        <v>1.1000000000000001</v>
      </c>
      <c r="X6" s="31">
        <v>7.0000000000000007E-2</v>
      </c>
      <c r="Y6" s="35">
        <f>$BQ6*AC6</f>
        <v>2500</v>
      </c>
      <c r="Z6" s="35">
        <f>Y6*$BT6</f>
        <v>12925</v>
      </c>
      <c r="AA6" s="35">
        <f>Y6*AB6</f>
        <v>2750</v>
      </c>
      <c r="AB6" s="36">
        <v>1.1000000000000001</v>
      </c>
      <c r="AC6" s="31">
        <v>0.1</v>
      </c>
      <c r="AD6" s="35">
        <f>$BQ6*AH6</f>
        <v>2000</v>
      </c>
      <c r="AE6" s="35">
        <f>AD6*$BT6</f>
        <v>10340</v>
      </c>
      <c r="AF6" s="35">
        <f>AD6*AG6</f>
        <v>2200</v>
      </c>
      <c r="AG6" s="36">
        <v>1.1000000000000001</v>
      </c>
      <c r="AH6" s="31">
        <v>0.08</v>
      </c>
      <c r="AI6" s="35">
        <f>$BQ6*AM6</f>
        <v>3000</v>
      </c>
      <c r="AJ6" s="35">
        <f>AI6*$BT6</f>
        <v>15510</v>
      </c>
      <c r="AK6" s="35">
        <f>AI6*AL6</f>
        <v>3300.0000000000005</v>
      </c>
      <c r="AL6" s="36">
        <v>1.1000000000000001</v>
      </c>
      <c r="AM6" s="31">
        <v>0.12</v>
      </c>
      <c r="AN6" s="35">
        <f>$BQ6*AR6</f>
        <v>3250</v>
      </c>
      <c r="AO6" s="35">
        <f>AN6*$BT6</f>
        <v>16802.5</v>
      </c>
      <c r="AP6" s="35">
        <f>AN6*AQ6</f>
        <v>3575.0000000000005</v>
      </c>
      <c r="AQ6" s="36">
        <v>1.1000000000000001</v>
      </c>
      <c r="AR6" s="31">
        <v>0.13</v>
      </c>
      <c r="AS6" s="35">
        <f>$BQ6*AW6</f>
        <v>1500</v>
      </c>
      <c r="AT6" s="35">
        <f>AS6*$BT6</f>
        <v>7755</v>
      </c>
      <c r="AU6" s="35">
        <f>AS6*AV6</f>
        <v>1650.0000000000002</v>
      </c>
      <c r="AV6" s="37">
        <v>1.1000000000000001</v>
      </c>
      <c r="AW6" s="31">
        <v>0.06</v>
      </c>
      <c r="AX6" s="35">
        <f>$BQ6*BB6</f>
        <v>2000</v>
      </c>
      <c r="AY6" s="35">
        <f>AX6*$BT6</f>
        <v>10340</v>
      </c>
      <c r="AZ6" s="35">
        <f>AX6*BA6</f>
        <v>2200</v>
      </c>
      <c r="BA6" s="37">
        <v>1.1000000000000001</v>
      </c>
      <c r="BB6" s="31">
        <v>0.08</v>
      </c>
      <c r="BC6" s="35">
        <f>$BQ6*BG6</f>
        <v>2250</v>
      </c>
      <c r="BD6" s="35">
        <f>BC6*$BT6</f>
        <v>11632.5</v>
      </c>
      <c r="BE6" s="35">
        <f>BC6*BF6</f>
        <v>2475</v>
      </c>
      <c r="BF6" s="37">
        <v>1.1000000000000001</v>
      </c>
      <c r="BG6" s="31">
        <v>0.09</v>
      </c>
      <c r="BH6" s="35">
        <f>$BQ6*BL6</f>
        <v>1500</v>
      </c>
      <c r="BI6" s="35">
        <f>BH6*$BT6</f>
        <v>7755</v>
      </c>
      <c r="BJ6" s="35">
        <f>BH6*BK6</f>
        <v>1650.0000000000002</v>
      </c>
      <c r="BK6" s="37">
        <v>1.1000000000000001</v>
      </c>
      <c r="BL6" s="31">
        <v>0.06</v>
      </c>
      <c r="BM6" s="35">
        <f t="shared" si="0"/>
        <v>25000</v>
      </c>
      <c r="BN6" s="35">
        <f t="shared" si="0"/>
        <v>129250</v>
      </c>
      <c r="BO6" s="35">
        <f t="shared" si="0"/>
        <v>27500</v>
      </c>
      <c r="BP6" s="36">
        <f t="shared" si="1"/>
        <v>1.1000000000000001</v>
      </c>
      <c r="BQ6" s="15">
        <v>25000</v>
      </c>
      <c r="BR6" s="15">
        <f>BQ6*BS6</f>
        <v>27500.000000000004</v>
      </c>
      <c r="BS6" s="33">
        <v>1.1000000000000001</v>
      </c>
      <c r="BT6" s="33">
        <v>5.17</v>
      </c>
      <c r="BU6" s="35"/>
    </row>
    <row r="7" spans="1:73" x14ac:dyDescent="0.25">
      <c r="A7" s="53" t="s">
        <v>0</v>
      </c>
      <c r="B7" s="53" t="s">
        <v>46</v>
      </c>
      <c r="C7" s="34" t="s">
        <v>9</v>
      </c>
      <c r="D7" s="58"/>
      <c r="E7" s="35">
        <f>E8+E9+E10+E11+E12+E13+E14+E15+E16+E17+E18</f>
        <v>35600</v>
      </c>
      <c r="F7" s="35">
        <f>F8+F9+F10+F11+F12+F13+F14+F15+F16+F17+F18</f>
        <v>232556.5</v>
      </c>
      <c r="G7" s="35">
        <f>G8+G9+G10+G11+G12+G13+G14+G15+G16+G17+G18</f>
        <v>45525</v>
      </c>
      <c r="H7" s="36">
        <v>1.2585925925925925</v>
      </c>
      <c r="I7" s="31"/>
      <c r="J7" s="35">
        <f>J8+J9+J10+J11+J12+J13+J14+J15+J16+J17+J18</f>
        <v>35600</v>
      </c>
      <c r="K7" s="35">
        <f>K8+K9+K10+K11+K12+K13+K14+K15+K16+K17+K18</f>
        <v>232556.5</v>
      </c>
      <c r="L7" s="35">
        <f>L8+L9+L10+L11+L12+L13+L14+L15+L16+L17+L18</f>
        <v>45525</v>
      </c>
      <c r="M7" s="36">
        <v>1.2585925925925925</v>
      </c>
      <c r="N7" s="31"/>
      <c r="O7" s="35">
        <f>O8+O9+O10+O11+O12+O13+O14+O15+O16+O17+O18</f>
        <v>70100</v>
      </c>
      <c r="P7" s="35">
        <f>P8+P9+P10+P11+P12+P13+P14+P15+P16+P17+P18</f>
        <v>454748</v>
      </c>
      <c r="Q7" s="35">
        <f>Q8+Q9+Q10+Q11+Q12+Q13+Q14+Q15+Q16+Q17+Q18</f>
        <v>89343.5</v>
      </c>
      <c r="R7" s="36">
        <v>1.2585925925925925</v>
      </c>
      <c r="S7" s="31"/>
      <c r="T7" s="35">
        <f>T8+T9+T10+T11+T12+T13+T14+T15+T16+T17+T18</f>
        <v>56800</v>
      </c>
      <c r="U7" s="35">
        <f>U8+U9+U10+U11+U12+U13+U14+U15+U16+U17+U18</f>
        <v>371757</v>
      </c>
      <c r="V7" s="35">
        <f>V8+V9+V10+V11+V12+V13+V14+V15+V16+V17+V18</f>
        <v>71406.5</v>
      </c>
      <c r="W7" s="36">
        <v>1.2585925925925925</v>
      </c>
      <c r="X7" s="31"/>
      <c r="Y7" s="35">
        <f>Y8+Y9+Y10+Y11+Y12+Y13+Y14+Y15+Y16+Y17+Y18</f>
        <v>65150</v>
      </c>
      <c r="Z7" s="35">
        <f>Z8+Z9+Z10+Z11+Z12+Z13+Z14+Z15+Z16+Z17+Z18</f>
        <v>426945.5</v>
      </c>
      <c r="AA7" s="35">
        <f>AA8+AA9+AA10+AA11+AA12+AA13+AA14+AA15+AA16+AA17+AA18</f>
        <v>83198</v>
      </c>
      <c r="AB7" s="36">
        <v>1.2585925925925925</v>
      </c>
      <c r="AC7" s="31"/>
      <c r="AD7" s="35">
        <f>AD8+AD9+AD10+AD11+AD12+AD13+AD14+AD15+AD16+AD17+AD18</f>
        <v>57100</v>
      </c>
      <c r="AE7" s="35">
        <f>AE8+AE9+AE10+AE11+AE12+AE13+AE14+AE15+AE16+AE17+AE18</f>
        <v>373501</v>
      </c>
      <c r="AF7" s="35">
        <f>AF8+AF9+AF10+AF11+AF12+AF13+AF14+AF15+AF16+AF17+AF18</f>
        <v>72274</v>
      </c>
      <c r="AG7" s="36">
        <v>1.2585925925925925</v>
      </c>
      <c r="AH7" s="31"/>
      <c r="AI7" s="35">
        <f>AI8+AI9+AI10+AI11+AI12+AI13+AI14+AI15+AI16+AI17+AI18</f>
        <v>81100</v>
      </c>
      <c r="AJ7" s="35">
        <f>AJ8+AJ9+AJ10+AJ11+AJ12+AJ13+AJ14+AJ15+AJ16+AJ17+AJ18</f>
        <v>525860</v>
      </c>
      <c r="AK7" s="35">
        <f>AK8+AK9+AK10+AK11+AK12+AK13+AK14+AK15+AK16+AK17+AK18</f>
        <v>102978</v>
      </c>
      <c r="AL7" s="36">
        <v>1.2585925925925925</v>
      </c>
      <c r="AM7" s="31"/>
      <c r="AN7" s="35">
        <f>AN8+AN9+AN10+AN11+AN12+AN13+AN14+AN15+AN16+AN17+AN18</f>
        <v>84200</v>
      </c>
      <c r="AO7" s="35">
        <f>AO8+AO9+AO10+AO11+AO12+AO13+AO14+AO15+AO16+AO17+AO18</f>
        <v>541660.5</v>
      </c>
      <c r="AP7" s="35">
        <f>AP8+AP9+AP10+AP11+AP12+AP13+AP14+AP15+AP16+AP17+AP18</f>
        <v>105542.5</v>
      </c>
      <c r="AQ7" s="36">
        <v>1.2585925925925925</v>
      </c>
      <c r="AR7" s="31"/>
      <c r="AS7" s="35">
        <f>AS8+AS9+AS10+AS11+AS12+AS13+AS14+AS15+AS16+AS17+AS18</f>
        <v>47300</v>
      </c>
      <c r="AT7" s="35">
        <f>AT8+AT9+AT10+AT11+AT12+AT13+AT14+AT15+AT16+AT17+AT18</f>
        <v>300660</v>
      </c>
      <c r="AU7" s="35">
        <f>AU8+AU9+AU10+AU11+AU12+AU13+AU14+AU15+AU16+AU17+AU18</f>
        <v>57697</v>
      </c>
      <c r="AV7" s="36">
        <v>1.2585925925925925</v>
      </c>
      <c r="AW7" s="31"/>
      <c r="AX7" s="35">
        <f>AX8+AX9+AX10+AX11+AX12+AX13+AX14+AX15+AX16+AX17+AX18</f>
        <v>60200</v>
      </c>
      <c r="AY7" s="35">
        <f>AY8+AY9+AY10+AY11+AY12+AY13+AY14+AY15+AY16+AY17+AY18</f>
        <v>383548</v>
      </c>
      <c r="AZ7" s="35">
        <f>AZ8+AZ9+AZ10+AZ11+AZ12+AZ13+AZ14+AZ15+AZ16+AZ17+AZ18</f>
        <v>73878</v>
      </c>
      <c r="BA7" s="36">
        <v>1.2585925925925925</v>
      </c>
      <c r="BB7" s="31"/>
      <c r="BC7" s="35">
        <f>BC8+BC9+BC10+BC11+BC12+BC13+BC14+BC15+BC16+BC17+BC18</f>
        <v>49600</v>
      </c>
      <c r="BD7" s="35">
        <f>BD8+BD9+BD10+BD11+BD12+BD13+BD14+BD15+BD16+BD17+BD18</f>
        <v>313073.5</v>
      </c>
      <c r="BE7" s="35">
        <f>BE8+BE9+BE10+BE11+BE12+BE13+BE14+BE15+BE16+BE17+BE18</f>
        <v>60691</v>
      </c>
      <c r="BF7" s="36">
        <v>1.2585925925925925</v>
      </c>
      <c r="BG7" s="31"/>
      <c r="BH7" s="35">
        <f>BH8+BH9+BH10+BH11+BH12+BH13+BH14+BH15+BH16+BH17+BH18</f>
        <v>32250</v>
      </c>
      <c r="BI7" s="35">
        <f>BI8+BI9+BI10+BI11+BI12+BI13+BI14+BI15+BI16+BI17+BI18</f>
        <v>209533.5</v>
      </c>
      <c r="BJ7" s="35">
        <f>BJ8+BJ9+BJ10+BJ11+BJ12+BJ13+BJ14+BJ15+BJ16+BJ17+BJ18</f>
        <v>41491.5</v>
      </c>
      <c r="BK7" s="36">
        <v>1.2585925925925925</v>
      </c>
      <c r="BL7" s="31"/>
      <c r="BM7" s="35">
        <f t="shared" si="0"/>
        <v>675000</v>
      </c>
      <c r="BN7" s="35">
        <f t="shared" si="0"/>
        <v>4366400</v>
      </c>
      <c r="BO7" s="35">
        <f t="shared" si="0"/>
        <v>849550</v>
      </c>
      <c r="BP7" s="36">
        <f t="shared" si="1"/>
        <v>1.2585925925925925</v>
      </c>
      <c r="BQ7" s="15">
        <f>BQ8+BQ9+BQ10+BQ11+BQ12+BQ13+BQ14+BQ15+BQ16+BQ17+BQ18</f>
        <v>675000</v>
      </c>
      <c r="BR7" s="15">
        <f>BR8+BR9+BR10+BR11+BR12+BR13+BR14+BR15+BR16+BR17+BR18</f>
        <v>849550</v>
      </c>
      <c r="BS7" s="33">
        <f>BR7/BQ7</f>
        <v>1.2585925925925925</v>
      </c>
      <c r="BT7" s="33">
        <v>6.52</v>
      </c>
      <c r="BU7" s="35"/>
    </row>
    <row r="8" spans="1:73" x14ac:dyDescent="0.25">
      <c r="A8" s="53" t="s">
        <v>0</v>
      </c>
      <c r="B8" s="53" t="s">
        <v>46</v>
      </c>
      <c r="C8" s="38" t="s">
        <v>47</v>
      </c>
      <c r="D8" s="61">
        <v>151200100</v>
      </c>
      <c r="E8" s="2">
        <f t="shared" ref="E8:E18" si="3">$BQ8*I8</f>
        <v>2250</v>
      </c>
      <c r="F8" s="2">
        <f t="shared" ref="F8:F18" si="4">E8*$BT8</f>
        <v>11925</v>
      </c>
      <c r="G8" s="2">
        <f t="shared" ref="G8:G18" si="5">E8*H8</f>
        <v>2475</v>
      </c>
      <c r="H8" s="39">
        <v>1.1000000000000001</v>
      </c>
      <c r="I8" s="40">
        <v>0.05</v>
      </c>
      <c r="J8" s="2">
        <f t="shared" ref="J8:J18" si="6">$BQ8*N8</f>
        <v>2250</v>
      </c>
      <c r="K8" s="2">
        <f t="shared" ref="K8:K18" si="7">J8*$BT8</f>
        <v>11925</v>
      </c>
      <c r="L8" s="2">
        <f t="shared" ref="L8:L18" si="8">J8*M8</f>
        <v>2475</v>
      </c>
      <c r="M8" s="39">
        <v>1.1000000000000001</v>
      </c>
      <c r="N8" s="40">
        <v>0.05</v>
      </c>
      <c r="O8" s="2">
        <f t="shared" ref="O8:O18" si="9">$BQ8*S8</f>
        <v>4500</v>
      </c>
      <c r="P8" s="2">
        <f t="shared" ref="P8:P18" si="10">O8*$BT8</f>
        <v>23850</v>
      </c>
      <c r="Q8" s="2">
        <f t="shared" ref="Q8:Q18" si="11">O8*R8</f>
        <v>4950</v>
      </c>
      <c r="R8" s="39">
        <v>1.1000000000000001</v>
      </c>
      <c r="S8" s="40">
        <v>0.1</v>
      </c>
      <c r="T8" s="2">
        <f t="shared" ref="T8:T18" si="12">$BQ8*X8</f>
        <v>3600</v>
      </c>
      <c r="U8" s="2">
        <f t="shared" ref="U8:U18" si="13">T8*$BT8</f>
        <v>19080</v>
      </c>
      <c r="V8" s="2">
        <f t="shared" ref="V8:V18" si="14">T8*W8</f>
        <v>3960.0000000000005</v>
      </c>
      <c r="W8" s="39">
        <v>1.1000000000000001</v>
      </c>
      <c r="X8" s="40">
        <v>0.08</v>
      </c>
      <c r="Y8" s="2">
        <f t="shared" ref="Y8:Y18" si="15">$BQ8*AC8</f>
        <v>4500</v>
      </c>
      <c r="Z8" s="2">
        <f t="shared" ref="Z8:Z18" si="16">Y8*$BT8</f>
        <v>23850</v>
      </c>
      <c r="AA8" s="2">
        <f t="shared" ref="AA8:AA18" si="17">Y8*AB8</f>
        <v>4950</v>
      </c>
      <c r="AB8" s="39">
        <v>1.1000000000000001</v>
      </c>
      <c r="AC8" s="40">
        <v>0.1</v>
      </c>
      <c r="AD8" s="2">
        <f t="shared" ref="AD8:AD18" si="18">$BQ8*AH8</f>
        <v>3600</v>
      </c>
      <c r="AE8" s="2">
        <f t="shared" ref="AE8:AE18" si="19">AD8*$BT8</f>
        <v>19080</v>
      </c>
      <c r="AF8" s="2">
        <f t="shared" ref="AF8:AF18" si="20">AD8*AG8</f>
        <v>3960.0000000000005</v>
      </c>
      <c r="AG8" s="39">
        <v>1.1000000000000001</v>
      </c>
      <c r="AH8" s="40">
        <v>0.08</v>
      </c>
      <c r="AI8" s="2">
        <f t="shared" ref="AI8:AI18" si="21">$BQ8*AM8</f>
        <v>5400</v>
      </c>
      <c r="AJ8" s="2">
        <f t="shared" ref="AJ8:AJ18" si="22">AI8*$BT8</f>
        <v>28620</v>
      </c>
      <c r="AK8" s="2">
        <f t="shared" ref="AK8:AK18" si="23">AI8*AL8</f>
        <v>5940.0000000000009</v>
      </c>
      <c r="AL8" s="39">
        <v>1.1000000000000001</v>
      </c>
      <c r="AM8" s="40">
        <v>0.12</v>
      </c>
      <c r="AN8" s="2">
        <f t="shared" ref="AN8:AN18" si="24">$BQ8*AR8</f>
        <v>5850</v>
      </c>
      <c r="AO8" s="2">
        <f t="shared" ref="AO8:AO18" si="25">AN8*$BT8</f>
        <v>31005</v>
      </c>
      <c r="AP8" s="2">
        <f t="shared" ref="AP8:AP18" si="26">AN8*AQ8</f>
        <v>6435.0000000000009</v>
      </c>
      <c r="AQ8" s="39">
        <v>1.1000000000000001</v>
      </c>
      <c r="AR8" s="40">
        <v>0.13</v>
      </c>
      <c r="AS8" s="2">
        <f t="shared" ref="AS8:AS18" si="27">$BQ8*AW8</f>
        <v>2700</v>
      </c>
      <c r="AT8" s="2">
        <f t="shared" ref="AT8:AT18" si="28">AS8*$BT8</f>
        <v>14310</v>
      </c>
      <c r="AU8" s="2">
        <f t="shared" ref="AU8:AU18" si="29">AS8*AV8</f>
        <v>2970.0000000000005</v>
      </c>
      <c r="AV8" s="5">
        <v>1.1000000000000001</v>
      </c>
      <c r="AW8" s="40">
        <v>0.06</v>
      </c>
      <c r="AX8" s="2">
        <f t="shared" ref="AX8:AX18" si="30">$BQ8*BB8</f>
        <v>3600</v>
      </c>
      <c r="AY8" s="2">
        <f t="shared" ref="AY8:AY18" si="31">AX8*$BT8</f>
        <v>19080</v>
      </c>
      <c r="AZ8" s="2">
        <f t="shared" ref="AZ8:AZ18" si="32">AX8*BA8</f>
        <v>3960.0000000000005</v>
      </c>
      <c r="BA8" s="5">
        <v>1.1000000000000001</v>
      </c>
      <c r="BB8" s="40">
        <v>0.08</v>
      </c>
      <c r="BC8" s="2">
        <f t="shared" ref="BC8:BC18" si="33">$BQ8*BG8</f>
        <v>4050</v>
      </c>
      <c r="BD8" s="2">
        <f t="shared" ref="BD8:BD18" si="34">BC8*$BT8</f>
        <v>21465</v>
      </c>
      <c r="BE8" s="2">
        <f t="shared" ref="BE8:BE18" si="35">BC8*BF8</f>
        <v>4455</v>
      </c>
      <c r="BF8" s="5">
        <v>1.1000000000000001</v>
      </c>
      <c r="BG8" s="40">
        <v>0.09</v>
      </c>
      <c r="BH8" s="2">
        <f t="shared" ref="BH8:BH18" si="36">$BQ8*BL8</f>
        <v>2700</v>
      </c>
      <c r="BI8" s="2">
        <f t="shared" ref="BI8:BI18" si="37">BH8*$BT8</f>
        <v>14310</v>
      </c>
      <c r="BJ8" s="2">
        <f t="shared" ref="BJ8:BJ18" si="38">BH8*BK8</f>
        <v>2970.0000000000005</v>
      </c>
      <c r="BK8" s="5">
        <v>1.1000000000000001</v>
      </c>
      <c r="BL8" s="40">
        <v>0.06</v>
      </c>
      <c r="BM8" s="41">
        <f t="shared" si="0"/>
        <v>45000</v>
      </c>
      <c r="BN8" s="41">
        <f t="shared" si="0"/>
        <v>238500</v>
      </c>
      <c r="BO8" s="41">
        <f t="shared" si="0"/>
        <v>49500</v>
      </c>
      <c r="BP8" s="42">
        <f t="shared" si="1"/>
        <v>1.1000000000000001</v>
      </c>
      <c r="BQ8" s="41">
        <v>45000</v>
      </c>
      <c r="BR8" s="41">
        <f t="shared" ref="BR8:BR18" si="39">BQ8*BS8</f>
        <v>49500.000000000007</v>
      </c>
      <c r="BS8" s="43">
        <v>1.1000000000000001</v>
      </c>
      <c r="BT8" s="43">
        <v>5.3</v>
      </c>
      <c r="BU8" s="41"/>
    </row>
    <row r="9" spans="1:73" x14ac:dyDescent="0.25">
      <c r="A9" s="53" t="s">
        <v>0</v>
      </c>
      <c r="B9" s="53" t="s">
        <v>46</v>
      </c>
      <c r="C9" s="38" t="s">
        <v>48</v>
      </c>
      <c r="D9" s="61">
        <v>183340101</v>
      </c>
      <c r="E9" s="2">
        <f t="shared" si="3"/>
        <v>1250</v>
      </c>
      <c r="F9" s="2">
        <f t="shared" si="4"/>
        <v>7375</v>
      </c>
      <c r="G9" s="2">
        <f t="shared" si="5"/>
        <v>937.5</v>
      </c>
      <c r="H9" s="39">
        <v>0.75</v>
      </c>
      <c r="I9" s="40">
        <v>0.05</v>
      </c>
      <c r="J9" s="2">
        <f t="shared" si="6"/>
        <v>1250</v>
      </c>
      <c r="K9" s="2">
        <f t="shared" si="7"/>
        <v>7375</v>
      </c>
      <c r="L9" s="2">
        <f t="shared" si="8"/>
        <v>937.5</v>
      </c>
      <c r="M9" s="39">
        <v>0.75</v>
      </c>
      <c r="N9" s="40">
        <v>0.05</v>
      </c>
      <c r="O9" s="2">
        <f t="shared" si="9"/>
        <v>3250</v>
      </c>
      <c r="P9" s="2">
        <f t="shared" si="10"/>
        <v>19175</v>
      </c>
      <c r="Q9" s="2">
        <f t="shared" si="11"/>
        <v>2437.5</v>
      </c>
      <c r="R9" s="39">
        <v>0.75</v>
      </c>
      <c r="S9" s="40">
        <v>0.13</v>
      </c>
      <c r="T9" s="2">
        <f t="shared" si="12"/>
        <v>1500</v>
      </c>
      <c r="U9" s="2">
        <f t="shared" si="13"/>
        <v>8850</v>
      </c>
      <c r="V9" s="2">
        <f t="shared" si="14"/>
        <v>1125</v>
      </c>
      <c r="W9" s="39">
        <v>0.75</v>
      </c>
      <c r="X9" s="40">
        <v>0.06</v>
      </c>
      <c r="Y9" s="2">
        <f t="shared" si="15"/>
        <v>2500</v>
      </c>
      <c r="Z9" s="2">
        <f t="shared" si="16"/>
        <v>14750</v>
      </c>
      <c r="AA9" s="2">
        <f t="shared" si="17"/>
        <v>1875</v>
      </c>
      <c r="AB9" s="39">
        <v>0.75</v>
      </c>
      <c r="AC9" s="40">
        <v>0.1</v>
      </c>
      <c r="AD9" s="2">
        <f t="shared" si="18"/>
        <v>2000</v>
      </c>
      <c r="AE9" s="2">
        <f t="shared" si="19"/>
        <v>11800</v>
      </c>
      <c r="AF9" s="2">
        <f t="shared" si="20"/>
        <v>1500</v>
      </c>
      <c r="AG9" s="39">
        <v>0.75</v>
      </c>
      <c r="AH9" s="40">
        <v>0.08</v>
      </c>
      <c r="AI9" s="2">
        <f t="shared" si="21"/>
        <v>3250</v>
      </c>
      <c r="AJ9" s="2">
        <f t="shared" si="22"/>
        <v>19175</v>
      </c>
      <c r="AK9" s="2">
        <f t="shared" si="23"/>
        <v>2437.5</v>
      </c>
      <c r="AL9" s="39">
        <v>0.75</v>
      </c>
      <c r="AM9" s="40">
        <v>0.13</v>
      </c>
      <c r="AN9" s="2">
        <f t="shared" si="24"/>
        <v>3000</v>
      </c>
      <c r="AO9" s="2">
        <f t="shared" si="25"/>
        <v>17700</v>
      </c>
      <c r="AP9" s="2">
        <f t="shared" si="26"/>
        <v>2250</v>
      </c>
      <c r="AQ9" s="39">
        <v>0.75</v>
      </c>
      <c r="AR9" s="40">
        <v>0.12</v>
      </c>
      <c r="AS9" s="2">
        <f t="shared" si="27"/>
        <v>1500</v>
      </c>
      <c r="AT9" s="2">
        <f t="shared" si="28"/>
        <v>8850</v>
      </c>
      <c r="AU9" s="2">
        <f t="shared" si="29"/>
        <v>1125</v>
      </c>
      <c r="AV9" s="5">
        <v>0.75</v>
      </c>
      <c r="AW9" s="40">
        <v>0.06</v>
      </c>
      <c r="AX9" s="2">
        <f t="shared" si="30"/>
        <v>2000</v>
      </c>
      <c r="AY9" s="2">
        <f t="shared" si="31"/>
        <v>11800</v>
      </c>
      <c r="AZ9" s="2">
        <f t="shared" si="32"/>
        <v>1500</v>
      </c>
      <c r="BA9" s="5">
        <v>0.75</v>
      </c>
      <c r="BB9" s="40">
        <v>0.08</v>
      </c>
      <c r="BC9" s="2">
        <f t="shared" si="33"/>
        <v>2000</v>
      </c>
      <c r="BD9" s="2">
        <f t="shared" si="34"/>
        <v>11800</v>
      </c>
      <c r="BE9" s="2">
        <f t="shared" si="35"/>
        <v>1500</v>
      </c>
      <c r="BF9" s="5">
        <v>0.75</v>
      </c>
      <c r="BG9" s="40">
        <v>0.08</v>
      </c>
      <c r="BH9" s="2">
        <f t="shared" si="36"/>
        <v>1500</v>
      </c>
      <c r="BI9" s="2">
        <f t="shared" si="37"/>
        <v>8850</v>
      </c>
      <c r="BJ9" s="2">
        <f t="shared" si="38"/>
        <v>1125</v>
      </c>
      <c r="BK9" s="5">
        <v>0.75</v>
      </c>
      <c r="BL9" s="40">
        <v>0.06</v>
      </c>
      <c r="BM9" s="41">
        <f t="shared" si="0"/>
        <v>25000</v>
      </c>
      <c r="BN9" s="41">
        <f t="shared" si="0"/>
        <v>147500</v>
      </c>
      <c r="BO9" s="41">
        <f t="shared" si="0"/>
        <v>18750</v>
      </c>
      <c r="BP9" s="42">
        <f t="shared" si="1"/>
        <v>0.75</v>
      </c>
      <c r="BQ9" s="41">
        <v>25000</v>
      </c>
      <c r="BR9" s="41">
        <f t="shared" si="39"/>
        <v>18750</v>
      </c>
      <c r="BS9" s="43">
        <v>0.75</v>
      </c>
      <c r="BT9" s="43">
        <v>5.9</v>
      </c>
      <c r="BU9" s="41"/>
    </row>
    <row r="10" spans="1:73" x14ac:dyDescent="0.25">
      <c r="A10" s="53" t="s">
        <v>0</v>
      </c>
      <c r="B10" s="53" t="s">
        <v>46</v>
      </c>
      <c r="C10" s="38" t="s">
        <v>49</v>
      </c>
      <c r="D10" s="61">
        <v>181940120</v>
      </c>
      <c r="E10" s="2">
        <f t="shared" si="3"/>
        <v>2250</v>
      </c>
      <c r="F10" s="2">
        <f t="shared" si="4"/>
        <v>15075</v>
      </c>
      <c r="G10" s="2">
        <f t="shared" si="5"/>
        <v>4342.5</v>
      </c>
      <c r="H10" s="39">
        <v>1.93</v>
      </c>
      <c r="I10" s="40">
        <v>0.05</v>
      </c>
      <c r="J10" s="2">
        <f t="shared" si="6"/>
        <v>2250</v>
      </c>
      <c r="K10" s="2">
        <f t="shared" si="7"/>
        <v>15075</v>
      </c>
      <c r="L10" s="2">
        <f t="shared" si="8"/>
        <v>4342.5</v>
      </c>
      <c r="M10" s="39">
        <v>1.93</v>
      </c>
      <c r="N10" s="40">
        <v>0.05</v>
      </c>
      <c r="O10" s="2">
        <f t="shared" si="9"/>
        <v>5850</v>
      </c>
      <c r="P10" s="2">
        <f t="shared" si="10"/>
        <v>39195</v>
      </c>
      <c r="Q10" s="2">
        <f t="shared" si="11"/>
        <v>11290.5</v>
      </c>
      <c r="R10" s="39">
        <v>1.93</v>
      </c>
      <c r="S10" s="40">
        <v>0.13</v>
      </c>
      <c r="T10" s="2">
        <f t="shared" si="12"/>
        <v>2700</v>
      </c>
      <c r="U10" s="2">
        <f t="shared" si="13"/>
        <v>18090</v>
      </c>
      <c r="V10" s="2">
        <f t="shared" si="14"/>
        <v>5211</v>
      </c>
      <c r="W10" s="39">
        <v>1.93</v>
      </c>
      <c r="X10" s="40">
        <v>0.06</v>
      </c>
      <c r="Y10" s="2">
        <f t="shared" si="15"/>
        <v>4500</v>
      </c>
      <c r="Z10" s="2">
        <f t="shared" si="16"/>
        <v>30150</v>
      </c>
      <c r="AA10" s="2">
        <f t="shared" si="17"/>
        <v>8685</v>
      </c>
      <c r="AB10" s="39">
        <v>1.93</v>
      </c>
      <c r="AC10" s="40">
        <v>0.1</v>
      </c>
      <c r="AD10" s="2">
        <f t="shared" si="18"/>
        <v>3600</v>
      </c>
      <c r="AE10" s="2">
        <f t="shared" si="19"/>
        <v>24120</v>
      </c>
      <c r="AF10" s="2">
        <f t="shared" si="20"/>
        <v>6948</v>
      </c>
      <c r="AG10" s="39">
        <v>1.93</v>
      </c>
      <c r="AH10" s="40">
        <v>0.08</v>
      </c>
      <c r="AI10" s="2">
        <f t="shared" si="21"/>
        <v>5850</v>
      </c>
      <c r="AJ10" s="2">
        <f t="shared" si="22"/>
        <v>39195</v>
      </c>
      <c r="AK10" s="2">
        <f t="shared" si="23"/>
        <v>11290.5</v>
      </c>
      <c r="AL10" s="39">
        <v>1.93</v>
      </c>
      <c r="AM10" s="40">
        <v>0.13</v>
      </c>
      <c r="AN10" s="2">
        <f t="shared" si="24"/>
        <v>5400</v>
      </c>
      <c r="AO10" s="2">
        <f t="shared" si="25"/>
        <v>36180</v>
      </c>
      <c r="AP10" s="2">
        <f t="shared" si="26"/>
        <v>10422</v>
      </c>
      <c r="AQ10" s="39">
        <v>1.93</v>
      </c>
      <c r="AR10" s="40">
        <v>0.12</v>
      </c>
      <c r="AS10" s="2">
        <f t="shared" si="27"/>
        <v>2700</v>
      </c>
      <c r="AT10" s="2">
        <f t="shared" si="28"/>
        <v>18090</v>
      </c>
      <c r="AU10" s="2">
        <f t="shared" si="29"/>
        <v>5211</v>
      </c>
      <c r="AV10" s="5">
        <v>1.93</v>
      </c>
      <c r="AW10" s="40">
        <v>0.06</v>
      </c>
      <c r="AX10" s="2">
        <f t="shared" si="30"/>
        <v>3600</v>
      </c>
      <c r="AY10" s="2">
        <f t="shared" si="31"/>
        <v>24120</v>
      </c>
      <c r="AZ10" s="2">
        <f t="shared" si="32"/>
        <v>6948</v>
      </c>
      <c r="BA10" s="5">
        <v>1.93</v>
      </c>
      <c r="BB10" s="40">
        <v>0.08</v>
      </c>
      <c r="BC10" s="2">
        <f t="shared" si="33"/>
        <v>3600</v>
      </c>
      <c r="BD10" s="2">
        <f t="shared" si="34"/>
        <v>24120</v>
      </c>
      <c r="BE10" s="2">
        <f t="shared" si="35"/>
        <v>6948</v>
      </c>
      <c r="BF10" s="5">
        <v>1.93</v>
      </c>
      <c r="BG10" s="40">
        <v>0.08</v>
      </c>
      <c r="BH10" s="2">
        <f t="shared" si="36"/>
        <v>2700</v>
      </c>
      <c r="BI10" s="2">
        <f t="shared" si="37"/>
        <v>18090</v>
      </c>
      <c r="BJ10" s="2">
        <f t="shared" si="38"/>
        <v>5211</v>
      </c>
      <c r="BK10" s="5">
        <v>1.93</v>
      </c>
      <c r="BL10" s="40">
        <v>0.06</v>
      </c>
      <c r="BM10" s="41">
        <f t="shared" si="0"/>
        <v>45000</v>
      </c>
      <c r="BN10" s="41">
        <f t="shared" si="0"/>
        <v>301500</v>
      </c>
      <c r="BO10" s="41">
        <f t="shared" si="0"/>
        <v>86850</v>
      </c>
      <c r="BP10" s="42">
        <f t="shared" si="1"/>
        <v>1.93</v>
      </c>
      <c r="BQ10" s="41">
        <v>45000</v>
      </c>
      <c r="BR10" s="41">
        <f t="shared" si="39"/>
        <v>86850</v>
      </c>
      <c r="BS10" s="42">
        <v>1.93</v>
      </c>
      <c r="BT10" s="42">
        <v>6.7</v>
      </c>
      <c r="BU10" s="41"/>
    </row>
    <row r="11" spans="1:73" x14ac:dyDescent="0.25">
      <c r="A11" s="53" t="s">
        <v>0</v>
      </c>
      <c r="B11" s="53" t="s">
        <v>46</v>
      </c>
      <c r="C11" s="38" t="s">
        <v>50</v>
      </c>
      <c r="D11" s="61">
        <v>151920000</v>
      </c>
      <c r="E11" s="2">
        <f t="shared" si="3"/>
        <v>0</v>
      </c>
      <c r="F11" s="2">
        <f t="shared" si="4"/>
        <v>0</v>
      </c>
      <c r="G11" s="2">
        <f t="shared" si="5"/>
        <v>0</v>
      </c>
      <c r="H11" s="39">
        <v>0</v>
      </c>
      <c r="I11" s="40">
        <v>0</v>
      </c>
      <c r="J11" s="2">
        <f t="shared" si="6"/>
        <v>0</v>
      </c>
      <c r="K11" s="2">
        <f t="shared" si="7"/>
        <v>0</v>
      </c>
      <c r="L11" s="2">
        <f t="shared" si="8"/>
        <v>0</v>
      </c>
      <c r="M11" s="39">
        <v>0</v>
      </c>
      <c r="N11" s="40">
        <v>0</v>
      </c>
      <c r="O11" s="2">
        <f t="shared" si="9"/>
        <v>0</v>
      </c>
      <c r="P11" s="2">
        <f t="shared" si="10"/>
        <v>0</v>
      </c>
      <c r="Q11" s="2">
        <f t="shared" si="11"/>
        <v>0</v>
      </c>
      <c r="R11" s="39">
        <v>0</v>
      </c>
      <c r="S11" s="40">
        <v>0</v>
      </c>
      <c r="T11" s="2">
        <f t="shared" si="12"/>
        <v>0</v>
      </c>
      <c r="U11" s="2">
        <f t="shared" si="13"/>
        <v>0</v>
      </c>
      <c r="V11" s="2">
        <f t="shared" si="14"/>
        <v>0</v>
      </c>
      <c r="W11" s="39">
        <v>0</v>
      </c>
      <c r="X11" s="40">
        <v>0</v>
      </c>
      <c r="Y11" s="2">
        <f t="shared" si="15"/>
        <v>0</v>
      </c>
      <c r="Z11" s="2">
        <f t="shared" si="16"/>
        <v>0</v>
      </c>
      <c r="AA11" s="2">
        <f t="shared" si="17"/>
        <v>0</v>
      </c>
      <c r="AB11" s="39">
        <v>0</v>
      </c>
      <c r="AC11" s="40">
        <v>0</v>
      </c>
      <c r="AD11" s="2">
        <f t="shared" si="18"/>
        <v>0</v>
      </c>
      <c r="AE11" s="2">
        <f t="shared" si="19"/>
        <v>0</v>
      </c>
      <c r="AF11" s="2">
        <f t="shared" si="20"/>
        <v>0</v>
      </c>
      <c r="AG11" s="39">
        <v>0</v>
      </c>
      <c r="AH11" s="40">
        <v>0</v>
      </c>
      <c r="AI11" s="2">
        <f t="shared" si="21"/>
        <v>0</v>
      </c>
      <c r="AJ11" s="2">
        <f t="shared" si="22"/>
        <v>0</v>
      </c>
      <c r="AK11" s="2">
        <f t="shared" si="23"/>
        <v>0</v>
      </c>
      <c r="AL11" s="39">
        <v>0</v>
      </c>
      <c r="AM11" s="40">
        <v>0</v>
      </c>
      <c r="AN11" s="2">
        <f t="shared" si="24"/>
        <v>0</v>
      </c>
      <c r="AO11" s="2">
        <f t="shared" si="25"/>
        <v>0</v>
      </c>
      <c r="AP11" s="2">
        <f t="shared" si="26"/>
        <v>0</v>
      </c>
      <c r="AQ11" s="39">
        <v>0</v>
      </c>
      <c r="AR11" s="40">
        <v>0</v>
      </c>
      <c r="AS11" s="2">
        <f t="shared" si="27"/>
        <v>0</v>
      </c>
      <c r="AT11" s="2">
        <f t="shared" si="28"/>
        <v>0</v>
      </c>
      <c r="AU11" s="2">
        <f t="shared" si="29"/>
        <v>0</v>
      </c>
      <c r="AV11" s="5">
        <v>0</v>
      </c>
      <c r="AW11" s="40">
        <v>0</v>
      </c>
      <c r="AX11" s="2">
        <f t="shared" si="30"/>
        <v>0</v>
      </c>
      <c r="AY11" s="2">
        <f t="shared" si="31"/>
        <v>0</v>
      </c>
      <c r="AZ11" s="2">
        <f t="shared" si="32"/>
        <v>0</v>
      </c>
      <c r="BA11" s="5">
        <v>0</v>
      </c>
      <c r="BB11" s="40">
        <v>0</v>
      </c>
      <c r="BC11" s="2">
        <f t="shared" si="33"/>
        <v>0</v>
      </c>
      <c r="BD11" s="2">
        <f t="shared" si="34"/>
        <v>0</v>
      </c>
      <c r="BE11" s="2">
        <f t="shared" si="35"/>
        <v>0</v>
      </c>
      <c r="BF11" s="5">
        <v>0</v>
      </c>
      <c r="BG11" s="40">
        <v>0</v>
      </c>
      <c r="BH11" s="2">
        <f t="shared" si="36"/>
        <v>0</v>
      </c>
      <c r="BI11" s="2">
        <f t="shared" si="37"/>
        <v>0</v>
      </c>
      <c r="BJ11" s="2">
        <f t="shared" si="38"/>
        <v>0</v>
      </c>
      <c r="BK11" s="5">
        <v>0</v>
      </c>
      <c r="BL11" s="40">
        <v>0</v>
      </c>
      <c r="BM11" s="41">
        <f t="shared" si="0"/>
        <v>0</v>
      </c>
      <c r="BN11" s="41">
        <f t="shared" si="0"/>
        <v>0</v>
      </c>
      <c r="BO11" s="41">
        <f t="shared" si="0"/>
        <v>0</v>
      </c>
      <c r="BP11" s="42">
        <v>0</v>
      </c>
      <c r="BQ11" s="41">
        <v>0</v>
      </c>
      <c r="BR11" s="41">
        <f t="shared" si="39"/>
        <v>0</v>
      </c>
      <c r="BS11" s="43">
        <v>0</v>
      </c>
      <c r="BT11" s="43"/>
      <c r="BU11" s="41"/>
    </row>
    <row r="12" spans="1:73" x14ac:dyDescent="0.25">
      <c r="A12" s="53" t="s">
        <v>0</v>
      </c>
      <c r="B12" s="53" t="s">
        <v>46</v>
      </c>
      <c r="C12" s="38" t="s">
        <v>51</v>
      </c>
      <c r="D12" s="61">
        <v>181930101</v>
      </c>
      <c r="E12" s="2">
        <f t="shared" si="3"/>
        <v>8100</v>
      </c>
      <c r="F12" s="2">
        <f t="shared" si="4"/>
        <v>70713</v>
      </c>
      <c r="G12" s="2">
        <f t="shared" si="5"/>
        <v>14985</v>
      </c>
      <c r="H12" s="39">
        <v>1.85</v>
      </c>
      <c r="I12" s="40">
        <v>0.06</v>
      </c>
      <c r="J12" s="2">
        <f t="shared" si="6"/>
        <v>8100</v>
      </c>
      <c r="K12" s="2">
        <f t="shared" si="7"/>
        <v>70713</v>
      </c>
      <c r="L12" s="2">
        <f t="shared" si="8"/>
        <v>14985</v>
      </c>
      <c r="M12" s="39">
        <v>1.85</v>
      </c>
      <c r="N12" s="40">
        <v>0.06</v>
      </c>
      <c r="O12" s="2">
        <f t="shared" si="9"/>
        <v>14850</v>
      </c>
      <c r="P12" s="2">
        <f t="shared" si="10"/>
        <v>129640.5</v>
      </c>
      <c r="Q12" s="2">
        <f t="shared" si="11"/>
        <v>27472.5</v>
      </c>
      <c r="R12" s="39">
        <v>1.85</v>
      </c>
      <c r="S12" s="40">
        <v>0.11</v>
      </c>
      <c r="T12" s="2">
        <f t="shared" si="12"/>
        <v>12150</v>
      </c>
      <c r="U12" s="2">
        <f t="shared" si="13"/>
        <v>106069.5</v>
      </c>
      <c r="V12" s="2">
        <f t="shared" si="14"/>
        <v>22477.5</v>
      </c>
      <c r="W12" s="39">
        <v>1.85</v>
      </c>
      <c r="X12" s="40">
        <v>0.09</v>
      </c>
      <c r="Y12" s="2">
        <f t="shared" si="15"/>
        <v>13500</v>
      </c>
      <c r="Z12" s="2">
        <f t="shared" si="16"/>
        <v>117855</v>
      </c>
      <c r="AA12" s="2">
        <f t="shared" si="17"/>
        <v>24975</v>
      </c>
      <c r="AB12" s="39">
        <v>1.85</v>
      </c>
      <c r="AC12" s="40">
        <v>0.1</v>
      </c>
      <c r="AD12" s="2">
        <f t="shared" si="18"/>
        <v>10800</v>
      </c>
      <c r="AE12" s="2">
        <f t="shared" si="19"/>
        <v>94284</v>
      </c>
      <c r="AF12" s="2">
        <f t="shared" si="20"/>
        <v>19980</v>
      </c>
      <c r="AG12" s="39">
        <v>1.85</v>
      </c>
      <c r="AH12" s="40">
        <v>0.08</v>
      </c>
      <c r="AI12" s="2">
        <f t="shared" si="21"/>
        <v>16200</v>
      </c>
      <c r="AJ12" s="2">
        <f t="shared" si="22"/>
        <v>141426</v>
      </c>
      <c r="AK12" s="2">
        <f t="shared" si="23"/>
        <v>29970</v>
      </c>
      <c r="AL12" s="39">
        <v>1.85</v>
      </c>
      <c r="AM12" s="40">
        <v>0.12</v>
      </c>
      <c r="AN12" s="2">
        <f t="shared" si="24"/>
        <v>17550</v>
      </c>
      <c r="AO12" s="2">
        <f t="shared" si="25"/>
        <v>153211.5</v>
      </c>
      <c r="AP12" s="2">
        <f t="shared" si="26"/>
        <v>32467.5</v>
      </c>
      <c r="AQ12" s="39">
        <v>1.85</v>
      </c>
      <c r="AR12" s="40">
        <v>0.13</v>
      </c>
      <c r="AS12" s="2">
        <f t="shared" si="27"/>
        <v>8100</v>
      </c>
      <c r="AT12" s="2">
        <f t="shared" si="28"/>
        <v>70713</v>
      </c>
      <c r="AU12" s="2">
        <f t="shared" si="29"/>
        <v>14985</v>
      </c>
      <c r="AV12" s="5">
        <v>1.85</v>
      </c>
      <c r="AW12" s="40">
        <v>0.06</v>
      </c>
      <c r="AX12" s="2">
        <f t="shared" si="30"/>
        <v>10800</v>
      </c>
      <c r="AY12" s="2">
        <f t="shared" si="31"/>
        <v>94284</v>
      </c>
      <c r="AZ12" s="2">
        <f t="shared" si="32"/>
        <v>19980</v>
      </c>
      <c r="BA12" s="5">
        <v>1.85</v>
      </c>
      <c r="BB12" s="40">
        <v>0.08</v>
      </c>
      <c r="BC12" s="2">
        <f t="shared" si="33"/>
        <v>8100</v>
      </c>
      <c r="BD12" s="2">
        <f t="shared" si="34"/>
        <v>70713</v>
      </c>
      <c r="BE12" s="2">
        <f t="shared" si="35"/>
        <v>14985</v>
      </c>
      <c r="BF12" s="5">
        <v>1.85</v>
      </c>
      <c r="BG12" s="40">
        <v>0.06</v>
      </c>
      <c r="BH12" s="2">
        <f t="shared" si="36"/>
        <v>6750</v>
      </c>
      <c r="BI12" s="2">
        <f t="shared" si="37"/>
        <v>58927.5</v>
      </c>
      <c r="BJ12" s="2">
        <f t="shared" si="38"/>
        <v>12487.5</v>
      </c>
      <c r="BK12" s="5">
        <v>1.85</v>
      </c>
      <c r="BL12" s="40">
        <v>0.05</v>
      </c>
      <c r="BM12" s="41">
        <f t="shared" si="0"/>
        <v>135000</v>
      </c>
      <c r="BN12" s="41">
        <f t="shared" si="0"/>
        <v>1178550</v>
      </c>
      <c r="BO12" s="41">
        <f t="shared" si="0"/>
        <v>249750</v>
      </c>
      <c r="BP12" s="42">
        <f t="shared" si="1"/>
        <v>1.85</v>
      </c>
      <c r="BQ12" s="41">
        <v>135000</v>
      </c>
      <c r="BR12" s="41">
        <f t="shared" si="39"/>
        <v>249750</v>
      </c>
      <c r="BS12" s="43">
        <v>1.85</v>
      </c>
      <c r="BT12" s="43">
        <v>8.73</v>
      </c>
      <c r="BU12" s="41"/>
    </row>
    <row r="13" spans="1:73" x14ac:dyDescent="0.25">
      <c r="A13" s="53" t="s">
        <v>0</v>
      </c>
      <c r="B13" s="53" t="s">
        <v>46</v>
      </c>
      <c r="C13" s="38" t="s">
        <v>52</v>
      </c>
      <c r="D13" s="61">
        <v>156990100</v>
      </c>
      <c r="E13" s="2">
        <f t="shared" si="3"/>
        <v>3000</v>
      </c>
      <c r="F13" s="2">
        <f t="shared" si="4"/>
        <v>14706</v>
      </c>
      <c r="G13" s="2">
        <f t="shared" si="5"/>
        <v>3300.0000000000005</v>
      </c>
      <c r="H13" s="39">
        <v>1.1000000000000001</v>
      </c>
      <c r="I13" s="40">
        <v>0.06</v>
      </c>
      <c r="J13" s="2">
        <f t="shared" si="6"/>
        <v>3000</v>
      </c>
      <c r="K13" s="2">
        <f t="shared" si="7"/>
        <v>14706</v>
      </c>
      <c r="L13" s="2">
        <f t="shared" si="8"/>
        <v>3300.0000000000005</v>
      </c>
      <c r="M13" s="39">
        <v>1.1000000000000001</v>
      </c>
      <c r="N13" s="40">
        <v>0.06</v>
      </c>
      <c r="O13" s="2">
        <f t="shared" si="9"/>
        <v>5000</v>
      </c>
      <c r="P13" s="2">
        <f t="shared" si="10"/>
        <v>24510</v>
      </c>
      <c r="Q13" s="2">
        <f t="shared" si="11"/>
        <v>5500</v>
      </c>
      <c r="R13" s="39">
        <v>1.1000000000000001</v>
      </c>
      <c r="S13" s="40">
        <v>0.1</v>
      </c>
      <c r="T13" s="2">
        <f t="shared" si="12"/>
        <v>2500</v>
      </c>
      <c r="U13" s="2">
        <f t="shared" si="13"/>
        <v>12255</v>
      </c>
      <c r="V13" s="2">
        <f t="shared" si="14"/>
        <v>2750</v>
      </c>
      <c r="W13" s="39">
        <v>1.1000000000000001</v>
      </c>
      <c r="X13" s="40">
        <v>0.05</v>
      </c>
      <c r="Y13" s="2">
        <f t="shared" si="15"/>
        <v>4000</v>
      </c>
      <c r="Z13" s="2">
        <f t="shared" si="16"/>
        <v>19608</v>
      </c>
      <c r="AA13" s="2">
        <f t="shared" si="17"/>
        <v>4400</v>
      </c>
      <c r="AB13" s="39">
        <v>1.1000000000000001</v>
      </c>
      <c r="AC13" s="40">
        <v>0.08</v>
      </c>
      <c r="AD13" s="2">
        <f t="shared" si="18"/>
        <v>3500.0000000000005</v>
      </c>
      <c r="AE13" s="2">
        <f t="shared" si="19"/>
        <v>17157.000000000004</v>
      </c>
      <c r="AF13" s="2">
        <f t="shared" si="20"/>
        <v>3850.0000000000009</v>
      </c>
      <c r="AG13" s="39">
        <v>1.1000000000000001</v>
      </c>
      <c r="AH13" s="40">
        <v>7.0000000000000007E-2</v>
      </c>
      <c r="AI13" s="2">
        <f t="shared" si="21"/>
        <v>7000.0000000000009</v>
      </c>
      <c r="AJ13" s="2">
        <f t="shared" si="22"/>
        <v>34314.000000000007</v>
      </c>
      <c r="AK13" s="2">
        <f t="shared" si="23"/>
        <v>7700.0000000000018</v>
      </c>
      <c r="AL13" s="39">
        <v>1.1000000000000001</v>
      </c>
      <c r="AM13" s="40">
        <v>0.14000000000000001</v>
      </c>
      <c r="AN13" s="2">
        <f t="shared" si="24"/>
        <v>7000.0000000000009</v>
      </c>
      <c r="AO13" s="2">
        <f t="shared" si="25"/>
        <v>34314.000000000007</v>
      </c>
      <c r="AP13" s="2">
        <f t="shared" si="26"/>
        <v>7700.0000000000018</v>
      </c>
      <c r="AQ13" s="39">
        <v>1.1000000000000001</v>
      </c>
      <c r="AR13" s="40">
        <v>0.14000000000000001</v>
      </c>
      <c r="AS13" s="2">
        <f t="shared" si="27"/>
        <v>3500.0000000000005</v>
      </c>
      <c r="AT13" s="2">
        <f t="shared" si="28"/>
        <v>17157.000000000004</v>
      </c>
      <c r="AU13" s="2">
        <f t="shared" si="29"/>
        <v>3850.0000000000009</v>
      </c>
      <c r="AV13" s="5">
        <v>1.1000000000000001</v>
      </c>
      <c r="AW13" s="40">
        <v>7.0000000000000007E-2</v>
      </c>
      <c r="AX13" s="2">
        <f t="shared" si="30"/>
        <v>4500</v>
      </c>
      <c r="AY13" s="2">
        <f t="shared" si="31"/>
        <v>22059</v>
      </c>
      <c r="AZ13" s="2">
        <f t="shared" si="32"/>
        <v>4950</v>
      </c>
      <c r="BA13" s="5">
        <v>1.1000000000000001</v>
      </c>
      <c r="BB13" s="40">
        <v>0.09</v>
      </c>
      <c r="BC13" s="2">
        <f t="shared" si="33"/>
        <v>4000</v>
      </c>
      <c r="BD13" s="2">
        <f t="shared" si="34"/>
        <v>19608</v>
      </c>
      <c r="BE13" s="2">
        <f t="shared" si="35"/>
        <v>4400</v>
      </c>
      <c r="BF13" s="5">
        <v>1.1000000000000001</v>
      </c>
      <c r="BG13" s="40">
        <v>0.08</v>
      </c>
      <c r="BH13" s="2">
        <f t="shared" si="36"/>
        <v>3000</v>
      </c>
      <c r="BI13" s="2">
        <f t="shared" si="37"/>
        <v>14706</v>
      </c>
      <c r="BJ13" s="2">
        <f t="shared" si="38"/>
        <v>3300.0000000000005</v>
      </c>
      <c r="BK13" s="5">
        <v>1.1000000000000001</v>
      </c>
      <c r="BL13" s="40">
        <v>0.06</v>
      </c>
      <c r="BM13" s="41">
        <f t="shared" si="0"/>
        <v>50000</v>
      </c>
      <c r="BN13" s="41">
        <f t="shared" si="0"/>
        <v>245100</v>
      </c>
      <c r="BO13" s="41">
        <f t="shared" si="0"/>
        <v>55000</v>
      </c>
      <c r="BP13" s="42">
        <f t="shared" si="1"/>
        <v>1.1000000000000001</v>
      </c>
      <c r="BQ13" s="41">
        <v>50000</v>
      </c>
      <c r="BR13" s="41">
        <f t="shared" si="39"/>
        <v>55000.000000000007</v>
      </c>
      <c r="BS13" s="43">
        <v>1.1000000000000001</v>
      </c>
      <c r="BT13" s="43">
        <v>4.9020000000000001</v>
      </c>
      <c r="BU13" s="41"/>
    </row>
    <row r="14" spans="1:73" x14ac:dyDescent="0.25">
      <c r="A14" s="53" t="s">
        <v>0</v>
      </c>
      <c r="B14" s="53" t="s">
        <v>46</v>
      </c>
      <c r="C14" s="38" t="s">
        <v>53</v>
      </c>
      <c r="D14">
        <v>154100100</v>
      </c>
      <c r="E14" s="2">
        <f t="shared" si="3"/>
        <v>0</v>
      </c>
      <c r="F14" s="2">
        <f t="shared" si="4"/>
        <v>0</v>
      </c>
      <c r="G14" s="2">
        <f t="shared" si="5"/>
        <v>0</v>
      </c>
      <c r="H14" s="39">
        <v>0</v>
      </c>
      <c r="I14" s="40">
        <v>0</v>
      </c>
      <c r="J14" s="2">
        <f t="shared" si="6"/>
        <v>0</v>
      </c>
      <c r="K14" s="2">
        <f t="shared" si="7"/>
        <v>0</v>
      </c>
      <c r="L14" s="2">
        <f t="shared" si="8"/>
        <v>0</v>
      </c>
      <c r="M14" s="39">
        <v>0</v>
      </c>
      <c r="N14" s="40">
        <v>0</v>
      </c>
      <c r="O14" s="2">
        <f t="shared" si="9"/>
        <v>0</v>
      </c>
      <c r="P14" s="2">
        <f t="shared" si="10"/>
        <v>0</v>
      </c>
      <c r="Q14" s="2">
        <f t="shared" si="11"/>
        <v>0</v>
      </c>
      <c r="R14" s="39">
        <v>0</v>
      </c>
      <c r="S14" s="40">
        <v>0</v>
      </c>
      <c r="T14" s="2">
        <f t="shared" si="12"/>
        <v>0</v>
      </c>
      <c r="U14" s="2">
        <f t="shared" si="13"/>
        <v>0</v>
      </c>
      <c r="V14" s="2">
        <f t="shared" si="14"/>
        <v>0</v>
      </c>
      <c r="W14" s="39">
        <v>0</v>
      </c>
      <c r="X14" s="40">
        <v>0</v>
      </c>
      <c r="Y14" s="2">
        <f t="shared" si="15"/>
        <v>0</v>
      </c>
      <c r="Z14" s="2">
        <f t="shared" si="16"/>
        <v>0</v>
      </c>
      <c r="AA14" s="2">
        <f t="shared" si="17"/>
        <v>0</v>
      </c>
      <c r="AB14" s="39">
        <v>0</v>
      </c>
      <c r="AC14" s="40">
        <v>0</v>
      </c>
      <c r="AD14" s="2">
        <f t="shared" si="18"/>
        <v>0</v>
      </c>
      <c r="AE14" s="2">
        <f t="shared" si="19"/>
        <v>0</v>
      </c>
      <c r="AF14" s="2">
        <f t="shared" si="20"/>
        <v>0</v>
      </c>
      <c r="AG14" s="39">
        <v>0</v>
      </c>
      <c r="AH14" s="40">
        <v>0</v>
      </c>
      <c r="AI14" s="2">
        <f t="shared" si="21"/>
        <v>0</v>
      </c>
      <c r="AJ14" s="2">
        <f t="shared" si="22"/>
        <v>0</v>
      </c>
      <c r="AK14" s="2">
        <f t="shared" si="23"/>
        <v>0</v>
      </c>
      <c r="AL14" s="39">
        <v>0</v>
      </c>
      <c r="AM14" s="40">
        <v>0</v>
      </c>
      <c r="AN14" s="2">
        <f t="shared" si="24"/>
        <v>0</v>
      </c>
      <c r="AO14" s="2">
        <f t="shared" si="25"/>
        <v>0</v>
      </c>
      <c r="AP14" s="2">
        <f t="shared" si="26"/>
        <v>0</v>
      </c>
      <c r="AQ14" s="39">
        <v>0</v>
      </c>
      <c r="AR14" s="40">
        <v>0</v>
      </c>
      <c r="AS14" s="2">
        <f t="shared" si="27"/>
        <v>0</v>
      </c>
      <c r="AT14" s="2">
        <f t="shared" si="28"/>
        <v>0</v>
      </c>
      <c r="AU14" s="2">
        <f t="shared" si="29"/>
        <v>0</v>
      </c>
      <c r="AV14" s="5">
        <v>0</v>
      </c>
      <c r="AW14" s="40">
        <v>0</v>
      </c>
      <c r="AX14" s="2">
        <f t="shared" si="30"/>
        <v>0</v>
      </c>
      <c r="AY14" s="2">
        <f t="shared" si="31"/>
        <v>0</v>
      </c>
      <c r="AZ14" s="2">
        <f t="shared" si="32"/>
        <v>0</v>
      </c>
      <c r="BA14" s="5">
        <v>0</v>
      </c>
      <c r="BB14" s="40">
        <v>0</v>
      </c>
      <c r="BC14" s="2">
        <f t="shared" si="33"/>
        <v>0</v>
      </c>
      <c r="BD14" s="2">
        <f t="shared" si="34"/>
        <v>0</v>
      </c>
      <c r="BE14" s="2">
        <f t="shared" si="35"/>
        <v>0</v>
      </c>
      <c r="BF14" s="5">
        <v>0</v>
      </c>
      <c r="BG14" s="40">
        <v>0</v>
      </c>
      <c r="BH14" s="2">
        <f t="shared" si="36"/>
        <v>0</v>
      </c>
      <c r="BI14" s="2">
        <f t="shared" si="37"/>
        <v>0</v>
      </c>
      <c r="BJ14" s="2">
        <f t="shared" si="38"/>
        <v>0</v>
      </c>
      <c r="BK14" s="5">
        <v>0</v>
      </c>
      <c r="BL14" s="40">
        <v>0</v>
      </c>
      <c r="BM14" s="41">
        <f t="shared" si="0"/>
        <v>0</v>
      </c>
      <c r="BN14" s="41">
        <f t="shared" si="0"/>
        <v>0</v>
      </c>
      <c r="BO14" s="41">
        <f t="shared" si="0"/>
        <v>0</v>
      </c>
      <c r="BP14" s="42">
        <v>0</v>
      </c>
      <c r="BQ14" s="42">
        <v>0</v>
      </c>
      <c r="BR14" s="41">
        <f t="shared" si="39"/>
        <v>0</v>
      </c>
      <c r="BS14" s="42">
        <v>0</v>
      </c>
      <c r="BT14" s="42"/>
      <c r="BU14" s="41"/>
    </row>
    <row r="15" spans="1:73" x14ac:dyDescent="0.25">
      <c r="A15" s="53" t="s">
        <v>0</v>
      </c>
      <c r="B15" s="53" t="s">
        <v>46</v>
      </c>
      <c r="C15" s="38" t="s">
        <v>54</v>
      </c>
      <c r="D15" s="61">
        <v>152052400</v>
      </c>
      <c r="E15" s="2">
        <f t="shared" si="3"/>
        <v>14000</v>
      </c>
      <c r="F15" s="2">
        <f t="shared" si="4"/>
        <v>81900</v>
      </c>
      <c r="G15" s="2">
        <f t="shared" si="5"/>
        <v>13720</v>
      </c>
      <c r="H15" s="39">
        <v>0.98</v>
      </c>
      <c r="I15" s="40">
        <v>0.05</v>
      </c>
      <c r="J15" s="2">
        <f t="shared" si="6"/>
        <v>14000</v>
      </c>
      <c r="K15" s="2">
        <f t="shared" si="7"/>
        <v>81900</v>
      </c>
      <c r="L15" s="2">
        <f t="shared" si="8"/>
        <v>13720</v>
      </c>
      <c r="M15" s="39">
        <v>0.98</v>
      </c>
      <c r="N15" s="40">
        <v>0.05</v>
      </c>
      <c r="O15" s="2">
        <f t="shared" si="9"/>
        <v>28000</v>
      </c>
      <c r="P15" s="2">
        <f t="shared" si="10"/>
        <v>163800</v>
      </c>
      <c r="Q15" s="2">
        <f t="shared" si="11"/>
        <v>27440</v>
      </c>
      <c r="R15" s="39">
        <v>0.98</v>
      </c>
      <c r="S15" s="40">
        <v>0.1</v>
      </c>
      <c r="T15" s="2">
        <f t="shared" si="12"/>
        <v>25200</v>
      </c>
      <c r="U15" s="2">
        <f t="shared" si="13"/>
        <v>147420</v>
      </c>
      <c r="V15" s="2">
        <f t="shared" si="14"/>
        <v>24696</v>
      </c>
      <c r="W15" s="39">
        <v>0.98</v>
      </c>
      <c r="X15" s="40">
        <v>0.09</v>
      </c>
      <c r="Y15" s="2">
        <f t="shared" si="15"/>
        <v>25200</v>
      </c>
      <c r="Z15" s="2">
        <f t="shared" si="16"/>
        <v>147420</v>
      </c>
      <c r="AA15" s="2">
        <f t="shared" si="17"/>
        <v>24696</v>
      </c>
      <c r="AB15" s="39">
        <v>0.98</v>
      </c>
      <c r="AC15" s="40">
        <v>0.09</v>
      </c>
      <c r="AD15" s="2">
        <f t="shared" si="18"/>
        <v>22400</v>
      </c>
      <c r="AE15" s="2">
        <f t="shared" si="19"/>
        <v>131039.99999999999</v>
      </c>
      <c r="AF15" s="2">
        <f t="shared" si="20"/>
        <v>21952</v>
      </c>
      <c r="AG15" s="39">
        <v>0.98</v>
      </c>
      <c r="AH15" s="40">
        <v>0.08</v>
      </c>
      <c r="AI15" s="2">
        <f t="shared" si="21"/>
        <v>30800</v>
      </c>
      <c r="AJ15" s="2">
        <f t="shared" si="22"/>
        <v>180180</v>
      </c>
      <c r="AK15" s="2">
        <f t="shared" si="23"/>
        <v>30184</v>
      </c>
      <c r="AL15" s="39">
        <v>0.98</v>
      </c>
      <c r="AM15" s="40">
        <v>0.11</v>
      </c>
      <c r="AN15" s="2">
        <f t="shared" si="24"/>
        <v>36400</v>
      </c>
      <c r="AO15" s="2">
        <f t="shared" si="25"/>
        <v>212940</v>
      </c>
      <c r="AP15" s="2">
        <f t="shared" si="26"/>
        <v>35672</v>
      </c>
      <c r="AQ15" s="39">
        <v>0.98</v>
      </c>
      <c r="AR15" s="40">
        <v>0.13</v>
      </c>
      <c r="AS15" s="2">
        <f t="shared" si="27"/>
        <v>22400</v>
      </c>
      <c r="AT15" s="2">
        <f t="shared" si="28"/>
        <v>131039.99999999999</v>
      </c>
      <c r="AU15" s="2">
        <f t="shared" si="29"/>
        <v>21952</v>
      </c>
      <c r="AV15" s="5">
        <v>0.98</v>
      </c>
      <c r="AW15" s="40">
        <v>0.08</v>
      </c>
      <c r="AX15" s="2">
        <f t="shared" si="30"/>
        <v>28000</v>
      </c>
      <c r="AY15" s="2">
        <f t="shared" si="31"/>
        <v>163800</v>
      </c>
      <c r="AZ15" s="2">
        <f t="shared" si="32"/>
        <v>27440</v>
      </c>
      <c r="BA15" s="5">
        <v>0.98</v>
      </c>
      <c r="BB15" s="40">
        <v>0.1</v>
      </c>
      <c r="BC15" s="2">
        <f t="shared" si="33"/>
        <v>22400</v>
      </c>
      <c r="BD15" s="2">
        <f t="shared" si="34"/>
        <v>131039.99999999999</v>
      </c>
      <c r="BE15" s="2">
        <f t="shared" si="35"/>
        <v>21952</v>
      </c>
      <c r="BF15" s="5">
        <v>0.98</v>
      </c>
      <c r="BG15" s="40">
        <v>0.08</v>
      </c>
      <c r="BH15" s="2">
        <f t="shared" si="36"/>
        <v>11200</v>
      </c>
      <c r="BI15" s="2">
        <f t="shared" si="37"/>
        <v>65519.999999999993</v>
      </c>
      <c r="BJ15" s="2">
        <f t="shared" si="38"/>
        <v>10976</v>
      </c>
      <c r="BK15" s="5">
        <v>0.98</v>
      </c>
      <c r="BL15" s="40">
        <v>0.04</v>
      </c>
      <c r="BM15" s="41">
        <f t="shared" si="0"/>
        <v>280000</v>
      </c>
      <c r="BN15" s="41">
        <f t="shared" si="0"/>
        <v>1638000</v>
      </c>
      <c r="BO15" s="41">
        <f t="shared" si="0"/>
        <v>274400</v>
      </c>
      <c r="BP15" s="42">
        <f t="shared" si="1"/>
        <v>0.98</v>
      </c>
      <c r="BQ15" s="41">
        <v>280000</v>
      </c>
      <c r="BR15" s="41">
        <f t="shared" si="39"/>
        <v>274400</v>
      </c>
      <c r="BS15" s="43">
        <v>0.98</v>
      </c>
      <c r="BT15" s="43">
        <v>5.85</v>
      </c>
      <c r="BU15" s="41"/>
    </row>
    <row r="16" spans="1:73" x14ac:dyDescent="0.25">
      <c r="A16" s="53" t="s">
        <v>0</v>
      </c>
      <c r="B16" s="53" t="s">
        <v>46</v>
      </c>
      <c r="C16" s="38" t="s">
        <v>55</v>
      </c>
      <c r="D16" s="61">
        <v>152100101</v>
      </c>
      <c r="E16" s="2">
        <f t="shared" si="3"/>
        <v>1750</v>
      </c>
      <c r="F16" s="2">
        <f t="shared" si="4"/>
        <v>8662.5</v>
      </c>
      <c r="G16" s="2">
        <f t="shared" si="5"/>
        <v>1715</v>
      </c>
      <c r="H16" s="39">
        <v>0.98</v>
      </c>
      <c r="I16" s="40">
        <v>0.05</v>
      </c>
      <c r="J16" s="2">
        <f t="shared" si="6"/>
        <v>1750</v>
      </c>
      <c r="K16" s="2">
        <f t="shared" si="7"/>
        <v>8662.5</v>
      </c>
      <c r="L16" s="2">
        <f t="shared" si="8"/>
        <v>1715</v>
      </c>
      <c r="M16" s="39">
        <v>0.98</v>
      </c>
      <c r="N16" s="40">
        <v>0.05</v>
      </c>
      <c r="O16" s="2">
        <f t="shared" si="9"/>
        <v>3850</v>
      </c>
      <c r="P16" s="2">
        <f t="shared" si="10"/>
        <v>19057.5</v>
      </c>
      <c r="Q16" s="2">
        <f t="shared" si="11"/>
        <v>3773</v>
      </c>
      <c r="R16" s="39">
        <v>0.98</v>
      </c>
      <c r="S16" s="40">
        <v>0.11</v>
      </c>
      <c r="T16" s="2">
        <f t="shared" si="12"/>
        <v>3150</v>
      </c>
      <c r="U16" s="2">
        <f t="shared" si="13"/>
        <v>15592.5</v>
      </c>
      <c r="V16" s="2">
        <f t="shared" si="14"/>
        <v>3087</v>
      </c>
      <c r="W16" s="39">
        <v>0.98</v>
      </c>
      <c r="X16" s="40">
        <v>0.09</v>
      </c>
      <c r="Y16" s="2">
        <f t="shared" si="15"/>
        <v>3150</v>
      </c>
      <c r="Z16" s="2">
        <f t="shared" si="16"/>
        <v>15592.5</v>
      </c>
      <c r="AA16" s="2">
        <f t="shared" si="17"/>
        <v>3087</v>
      </c>
      <c r="AB16" s="39">
        <v>0.98</v>
      </c>
      <c r="AC16" s="40">
        <v>0.09</v>
      </c>
      <c r="AD16" s="2">
        <f t="shared" si="18"/>
        <v>2800</v>
      </c>
      <c r="AE16" s="2">
        <f t="shared" si="19"/>
        <v>13860</v>
      </c>
      <c r="AF16" s="2">
        <f t="shared" si="20"/>
        <v>2744</v>
      </c>
      <c r="AG16" s="39">
        <v>0.98</v>
      </c>
      <c r="AH16" s="40">
        <v>0.08</v>
      </c>
      <c r="AI16" s="2">
        <f t="shared" si="21"/>
        <v>4200</v>
      </c>
      <c r="AJ16" s="2">
        <f t="shared" si="22"/>
        <v>20790</v>
      </c>
      <c r="AK16" s="2">
        <f t="shared" si="23"/>
        <v>4116</v>
      </c>
      <c r="AL16" s="39">
        <v>0.98</v>
      </c>
      <c r="AM16" s="40">
        <v>0.12</v>
      </c>
      <c r="AN16" s="2">
        <f t="shared" si="24"/>
        <v>4200</v>
      </c>
      <c r="AO16" s="2">
        <f t="shared" si="25"/>
        <v>20790</v>
      </c>
      <c r="AP16" s="2">
        <f t="shared" si="26"/>
        <v>4116</v>
      </c>
      <c r="AQ16" s="39">
        <v>0.98</v>
      </c>
      <c r="AR16" s="40">
        <v>0.12</v>
      </c>
      <c r="AS16" s="2">
        <f t="shared" si="27"/>
        <v>2800</v>
      </c>
      <c r="AT16" s="2">
        <f t="shared" si="28"/>
        <v>13860</v>
      </c>
      <c r="AU16" s="2">
        <f t="shared" si="29"/>
        <v>2744</v>
      </c>
      <c r="AV16" s="5">
        <v>0.98</v>
      </c>
      <c r="AW16" s="40">
        <v>0.08</v>
      </c>
      <c r="AX16" s="2">
        <f t="shared" si="30"/>
        <v>3500</v>
      </c>
      <c r="AY16" s="2">
        <f t="shared" si="31"/>
        <v>17325</v>
      </c>
      <c r="AZ16" s="2">
        <f t="shared" si="32"/>
        <v>3430</v>
      </c>
      <c r="BA16" s="5">
        <v>0.98</v>
      </c>
      <c r="BB16" s="40">
        <v>0.1</v>
      </c>
      <c r="BC16" s="2">
        <f t="shared" si="33"/>
        <v>2450.0000000000005</v>
      </c>
      <c r="BD16" s="2">
        <f t="shared" si="34"/>
        <v>12127.500000000002</v>
      </c>
      <c r="BE16" s="2">
        <f t="shared" si="35"/>
        <v>2401.0000000000005</v>
      </c>
      <c r="BF16" s="5">
        <v>0.98</v>
      </c>
      <c r="BG16" s="40">
        <v>7.0000000000000007E-2</v>
      </c>
      <c r="BH16" s="2">
        <f t="shared" si="36"/>
        <v>1400</v>
      </c>
      <c r="BI16" s="2">
        <f t="shared" si="37"/>
        <v>6930</v>
      </c>
      <c r="BJ16" s="2">
        <f t="shared" si="38"/>
        <v>1372</v>
      </c>
      <c r="BK16" s="5">
        <v>0.98</v>
      </c>
      <c r="BL16" s="40">
        <v>0.04</v>
      </c>
      <c r="BM16" s="41">
        <f t="shared" si="0"/>
        <v>35000</v>
      </c>
      <c r="BN16" s="41">
        <f t="shared" si="0"/>
        <v>173250</v>
      </c>
      <c r="BO16" s="41">
        <f t="shared" si="0"/>
        <v>34300</v>
      </c>
      <c r="BP16" s="42">
        <f t="shared" si="1"/>
        <v>0.98</v>
      </c>
      <c r="BQ16" s="41">
        <v>35000</v>
      </c>
      <c r="BR16" s="41">
        <f t="shared" si="39"/>
        <v>34300</v>
      </c>
      <c r="BS16" s="43">
        <v>0.98</v>
      </c>
      <c r="BT16" s="43">
        <v>4.95</v>
      </c>
      <c r="BU16" s="41"/>
    </row>
    <row r="17" spans="1:73" x14ac:dyDescent="0.25">
      <c r="A17" s="53" t="s">
        <v>0</v>
      </c>
      <c r="B17" s="53" t="s">
        <v>46</v>
      </c>
      <c r="C17" s="38" t="s">
        <v>56</v>
      </c>
      <c r="D17" s="61">
        <v>154400101</v>
      </c>
      <c r="E17" s="2">
        <f t="shared" si="3"/>
        <v>3000</v>
      </c>
      <c r="F17" s="2">
        <f t="shared" si="4"/>
        <v>22200</v>
      </c>
      <c r="G17" s="2">
        <f t="shared" si="5"/>
        <v>4050.0000000000005</v>
      </c>
      <c r="H17" s="39">
        <v>1.35</v>
      </c>
      <c r="I17" s="40">
        <v>0.05</v>
      </c>
      <c r="J17" s="2">
        <f t="shared" si="6"/>
        <v>3000</v>
      </c>
      <c r="K17" s="2">
        <f t="shared" si="7"/>
        <v>22200</v>
      </c>
      <c r="L17" s="2">
        <f t="shared" si="8"/>
        <v>4050.0000000000005</v>
      </c>
      <c r="M17" s="39">
        <v>1.35</v>
      </c>
      <c r="N17" s="40">
        <v>0.05</v>
      </c>
      <c r="O17" s="2">
        <f t="shared" si="9"/>
        <v>4800</v>
      </c>
      <c r="P17" s="2">
        <f t="shared" si="10"/>
        <v>35520</v>
      </c>
      <c r="Q17" s="2">
        <f t="shared" si="11"/>
        <v>6480</v>
      </c>
      <c r="R17" s="39">
        <v>1.35</v>
      </c>
      <c r="S17" s="40">
        <v>0.08</v>
      </c>
      <c r="T17" s="2">
        <f t="shared" si="12"/>
        <v>6000</v>
      </c>
      <c r="U17" s="2">
        <f t="shared" si="13"/>
        <v>44400</v>
      </c>
      <c r="V17" s="2">
        <f t="shared" si="14"/>
        <v>8100.0000000000009</v>
      </c>
      <c r="W17" s="39">
        <v>1.35</v>
      </c>
      <c r="X17" s="40">
        <v>0.1</v>
      </c>
      <c r="Y17" s="2">
        <f t="shared" si="15"/>
        <v>7800</v>
      </c>
      <c r="Z17" s="2">
        <f t="shared" si="16"/>
        <v>57720</v>
      </c>
      <c r="AA17" s="2">
        <f t="shared" si="17"/>
        <v>10530</v>
      </c>
      <c r="AB17" s="39">
        <v>1.35</v>
      </c>
      <c r="AC17" s="40">
        <v>0.13</v>
      </c>
      <c r="AD17" s="2">
        <f t="shared" si="18"/>
        <v>8400</v>
      </c>
      <c r="AE17" s="2">
        <f t="shared" si="19"/>
        <v>62160</v>
      </c>
      <c r="AF17" s="2">
        <f t="shared" si="20"/>
        <v>11340</v>
      </c>
      <c r="AG17" s="39">
        <v>1.35</v>
      </c>
      <c r="AH17" s="40">
        <v>0.14000000000000001</v>
      </c>
      <c r="AI17" s="2">
        <f t="shared" si="21"/>
        <v>8400</v>
      </c>
      <c r="AJ17" s="2">
        <f t="shared" si="22"/>
        <v>62160</v>
      </c>
      <c r="AK17" s="2">
        <f t="shared" si="23"/>
        <v>11340</v>
      </c>
      <c r="AL17" s="39">
        <v>1.35</v>
      </c>
      <c r="AM17" s="40">
        <v>0.14000000000000001</v>
      </c>
      <c r="AN17" s="2">
        <f t="shared" si="24"/>
        <v>4800</v>
      </c>
      <c r="AO17" s="2">
        <f t="shared" si="25"/>
        <v>35520</v>
      </c>
      <c r="AP17" s="2">
        <f t="shared" si="26"/>
        <v>6480</v>
      </c>
      <c r="AQ17" s="39">
        <v>1.35</v>
      </c>
      <c r="AR17" s="40">
        <v>0.08</v>
      </c>
      <c r="AS17" s="2">
        <f t="shared" si="27"/>
        <v>3600</v>
      </c>
      <c r="AT17" s="2">
        <f t="shared" si="28"/>
        <v>26640</v>
      </c>
      <c r="AU17" s="2">
        <f t="shared" si="29"/>
        <v>4860</v>
      </c>
      <c r="AV17" s="5">
        <v>1.35</v>
      </c>
      <c r="AW17" s="40">
        <v>0.06</v>
      </c>
      <c r="AX17" s="2">
        <f t="shared" si="30"/>
        <v>4200</v>
      </c>
      <c r="AY17" s="2">
        <f t="shared" si="31"/>
        <v>31080</v>
      </c>
      <c r="AZ17" s="2">
        <f t="shared" si="32"/>
        <v>5670</v>
      </c>
      <c r="BA17" s="5">
        <v>1.35</v>
      </c>
      <c r="BB17" s="40">
        <v>7.0000000000000007E-2</v>
      </c>
      <c r="BC17" s="2">
        <f t="shared" si="33"/>
        <v>3000</v>
      </c>
      <c r="BD17" s="2">
        <f t="shared" si="34"/>
        <v>22200</v>
      </c>
      <c r="BE17" s="2">
        <f t="shared" si="35"/>
        <v>4050.0000000000005</v>
      </c>
      <c r="BF17" s="5">
        <v>1.35</v>
      </c>
      <c r="BG17" s="40">
        <v>0.05</v>
      </c>
      <c r="BH17" s="2">
        <f t="shared" si="36"/>
        <v>3000</v>
      </c>
      <c r="BI17" s="2">
        <f t="shared" si="37"/>
        <v>22200</v>
      </c>
      <c r="BJ17" s="2">
        <f t="shared" si="38"/>
        <v>4050.0000000000005</v>
      </c>
      <c r="BK17" s="5">
        <v>1.35</v>
      </c>
      <c r="BL17" s="40">
        <v>0.05</v>
      </c>
      <c r="BM17" s="41">
        <f t="shared" si="0"/>
        <v>60000</v>
      </c>
      <c r="BN17" s="41">
        <f t="shared" si="0"/>
        <v>444000</v>
      </c>
      <c r="BO17" s="41">
        <f t="shared" si="0"/>
        <v>81000</v>
      </c>
      <c r="BP17" s="42">
        <f t="shared" si="1"/>
        <v>1.35</v>
      </c>
      <c r="BQ17" s="41">
        <v>60000</v>
      </c>
      <c r="BR17" s="41">
        <f t="shared" si="39"/>
        <v>81000</v>
      </c>
      <c r="BS17" s="43">
        <v>1.35</v>
      </c>
      <c r="BT17" s="43">
        <v>7.4</v>
      </c>
      <c r="BU17" s="41"/>
    </row>
    <row r="18" spans="1:73" x14ac:dyDescent="0.25">
      <c r="A18" s="53" t="s">
        <v>0</v>
      </c>
      <c r="B18" s="53" t="s">
        <v>46</v>
      </c>
      <c r="C18" s="38" t="s">
        <v>8</v>
      </c>
      <c r="D18" s="61">
        <v>153600102</v>
      </c>
      <c r="E18" s="2">
        <f t="shared" si="3"/>
        <v>0</v>
      </c>
      <c r="F18" s="2">
        <f t="shared" si="4"/>
        <v>0</v>
      </c>
      <c r="G18" s="2">
        <f t="shared" si="5"/>
        <v>0</v>
      </c>
      <c r="H18" s="39">
        <v>0</v>
      </c>
      <c r="I18" s="40">
        <v>0</v>
      </c>
      <c r="J18" s="2">
        <f t="shared" si="6"/>
        <v>0</v>
      </c>
      <c r="K18" s="2">
        <f t="shared" si="7"/>
        <v>0</v>
      </c>
      <c r="L18" s="2">
        <f t="shared" si="8"/>
        <v>0</v>
      </c>
      <c r="M18" s="39">
        <v>0</v>
      </c>
      <c r="N18" s="40">
        <v>0</v>
      </c>
      <c r="O18" s="2">
        <f t="shared" si="9"/>
        <v>0</v>
      </c>
      <c r="P18" s="2">
        <f t="shared" si="10"/>
        <v>0</v>
      </c>
      <c r="Q18" s="2">
        <f t="shared" si="11"/>
        <v>0</v>
      </c>
      <c r="R18" s="39">
        <v>0</v>
      </c>
      <c r="S18" s="40">
        <v>0</v>
      </c>
      <c r="T18" s="2">
        <f t="shared" si="12"/>
        <v>0</v>
      </c>
      <c r="U18" s="2">
        <f t="shared" si="13"/>
        <v>0</v>
      </c>
      <c r="V18" s="2">
        <f t="shared" si="14"/>
        <v>0</v>
      </c>
      <c r="W18" s="39">
        <v>0</v>
      </c>
      <c r="X18" s="40">
        <v>0</v>
      </c>
      <c r="Y18" s="2">
        <f t="shared" si="15"/>
        <v>0</v>
      </c>
      <c r="Z18" s="2">
        <f t="shared" si="16"/>
        <v>0</v>
      </c>
      <c r="AA18" s="2">
        <f t="shared" si="17"/>
        <v>0</v>
      </c>
      <c r="AB18" s="39">
        <v>0</v>
      </c>
      <c r="AC18" s="40">
        <v>0</v>
      </c>
      <c r="AD18" s="2">
        <f t="shared" si="18"/>
        <v>0</v>
      </c>
      <c r="AE18" s="2">
        <f t="shared" si="19"/>
        <v>0</v>
      </c>
      <c r="AF18" s="2">
        <f t="shared" si="20"/>
        <v>0</v>
      </c>
      <c r="AG18" s="39">
        <v>0</v>
      </c>
      <c r="AH18" s="40">
        <v>0</v>
      </c>
      <c r="AI18" s="2">
        <f t="shared" si="21"/>
        <v>0</v>
      </c>
      <c r="AJ18" s="2">
        <f t="shared" si="22"/>
        <v>0</v>
      </c>
      <c r="AK18" s="2">
        <f t="shared" si="23"/>
        <v>0</v>
      </c>
      <c r="AL18" s="39">
        <v>0</v>
      </c>
      <c r="AM18" s="40">
        <v>0</v>
      </c>
      <c r="AN18" s="2">
        <f t="shared" si="24"/>
        <v>0</v>
      </c>
      <c r="AO18" s="2">
        <f t="shared" si="25"/>
        <v>0</v>
      </c>
      <c r="AP18" s="2">
        <f t="shared" si="26"/>
        <v>0</v>
      </c>
      <c r="AQ18" s="39">
        <v>0</v>
      </c>
      <c r="AR18" s="40">
        <v>0</v>
      </c>
      <c r="AS18" s="2">
        <f t="shared" si="27"/>
        <v>0</v>
      </c>
      <c r="AT18" s="2">
        <f t="shared" si="28"/>
        <v>0</v>
      </c>
      <c r="AU18" s="2">
        <f t="shared" si="29"/>
        <v>0</v>
      </c>
      <c r="AV18" s="5">
        <v>0</v>
      </c>
      <c r="AW18" s="40">
        <v>0</v>
      </c>
      <c r="AX18" s="2">
        <f t="shared" si="30"/>
        <v>0</v>
      </c>
      <c r="AY18" s="2">
        <f t="shared" si="31"/>
        <v>0</v>
      </c>
      <c r="AZ18" s="2">
        <f t="shared" si="32"/>
        <v>0</v>
      </c>
      <c r="BA18" s="5">
        <v>0</v>
      </c>
      <c r="BB18" s="40">
        <v>0</v>
      </c>
      <c r="BC18" s="2">
        <f t="shared" si="33"/>
        <v>0</v>
      </c>
      <c r="BD18" s="2">
        <f t="shared" si="34"/>
        <v>0</v>
      </c>
      <c r="BE18" s="2">
        <f t="shared" si="35"/>
        <v>0</v>
      </c>
      <c r="BF18" s="5">
        <v>0</v>
      </c>
      <c r="BG18" s="40">
        <v>0</v>
      </c>
      <c r="BH18" s="2">
        <f t="shared" si="36"/>
        <v>0</v>
      </c>
      <c r="BI18" s="2">
        <f t="shared" si="37"/>
        <v>0</v>
      </c>
      <c r="BJ18" s="2">
        <f t="shared" si="38"/>
        <v>0</v>
      </c>
      <c r="BK18" s="5">
        <v>0</v>
      </c>
      <c r="BL18" s="40">
        <v>0</v>
      </c>
      <c r="BM18" s="41">
        <f t="shared" si="0"/>
        <v>0</v>
      </c>
      <c r="BN18" s="41">
        <f t="shared" si="0"/>
        <v>0</v>
      </c>
      <c r="BO18" s="41">
        <f t="shared" si="0"/>
        <v>0</v>
      </c>
      <c r="BP18" s="42">
        <v>0</v>
      </c>
      <c r="BQ18" s="41">
        <v>0</v>
      </c>
      <c r="BR18" s="41">
        <f t="shared" si="39"/>
        <v>0</v>
      </c>
      <c r="BS18" s="43">
        <v>0</v>
      </c>
      <c r="BT18" s="43"/>
      <c r="BU18" s="41"/>
    </row>
    <row r="19" spans="1:73" x14ac:dyDescent="0.25">
      <c r="A19" s="53" t="s">
        <v>0</v>
      </c>
      <c r="B19" s="53" t="s">
        <v>57</v>
      </c>
      <c r="C19" s="34" t="s">
        <v>9</v>
      </c>
      <c r="D19" s="58"/>
      <c r="E19" s="35">
        <f>E20+E21+E22+E23+E24+E25</f>
        <v>67700</v>
      </c>
      <c r="F19" s="35">
        <f t="shared" ref="F19:G19" si="40">F20+F21+F22+F23+F24+F25</f>
        <v>304850</v>
      </c>
      <c r="G19" s="35">
        <f t="shared" si="40"/>
        <v>76858</v>
      </c>
      <c r="H19" s="36">
        <v>1.1279912663755458</v>
      </c>
      <c r="I19" s="31"/>
      <c r="J19" s="35">
        <f>J20+J21+J22+J23+J24+J25</f>
        <v>68550</v>
      </c>
      <c r="K19" s="35">
        <f t="shared" ref="K19:L19" si="41">K20+K21+K22+K23+K24+K25</f>
        <v>307230</v>
      </c>
      <c r="L19" s="35">
        <f t="shared" si="41"/>
        <v>77410.5</v>
      </c>
      <c r="M19" s="36">
        <v>1.1279912663755458</v>
      </c>
      <c r="N19" s="31"/>
      <c r="O19" s="35">
        <f>O20+O21+O22+O23+O24+O25</f>
        <v>117250</v>
      </c>
      <c r="P19" s="35">
        <f t="shared" ref="P19:Q19" si="42">P20+P21+P22+P23+P24+P25</f>
        <v>521280.00000000006</v>
      </c>
      <c r="Q19" s="35">
        <f t="shared" si="42"/>
        <v>131317.5</v>
      </c>
      <c r="R19" s="36">
        <v>1.1279912663755458</v>
      </c>
      <c r="S19" s="31"/>
      <c r="T19" s="35">
        <f>T20+T21+T22+T23+T24+T25</f>
        <v>101450</v>
      </c>
      <c r="U19" s="35">
        <f t="shared" ref="U19:V19" si="43">U20+U21+U22+U23+U24+U25</f>
        <v>456567.50000000006</v>
      </c>
      <c r="V19" s="35">
        <f t="shared" si="43"/>
        <v>115034.5</v>
      </c>
      <c r="W19" s="36">
        <v>1.1279912663755458</v>
      </c>
      <c r="X19" s="31"/>
      <c r="Y19" s="35">
        <f>Y20+Y21+Y22+Y23+Y24+Y25</f>
        <v>114250</v>
      </c>
      <c r="Z19" s="35">
        <f t="shared" ref="Z19:AA19" si="44">Z20+Z21+Z22+Z23+Z24+Z25</f>
        <v>512925.00000000006</v>
      </c>
      <c r="AA19" s="35">
        <f t="shared" si="44"/>
        <v>129412.5</v>
      </c>
      <c r="AB19" s="36">
        <v>1.1279912663755458</v>
      </c>
      <c r="AC19" s="31"/>
      <c r="AD19" s="35">
        <f>AD20+AD21+AD22+AD23+AD24+AD25</f>
        <v>92200</v>
      </c>
      <c r="AE19" s="35">
        <f t="shared" ref="AE19:AF19" si="45">AE20+AE21+AE22+AE23+AE24+AE25</f>
        <v>412760</v>
      </c>
      <c r="AF19" s="35">
        <f t="shared" si="45"/>
        <v>104134</v>
      </c>
      <c r="AG19" s="36">
        <v>1.1279912663755458</v>
      </c>
      <c r="AH19" s="31"/>
      <c r="AI19" s="35">
        <f>AI20+AI21+AI22+AI23+AI24+AI25</f>
        <v>126500</v>
      </c>
      <c r="AJ19" s="35">
        <f t="shared" ref="AJ19:AK19" si="46">AJ20+AJ21+AJ22+AJ23+AJ24+AJ25</f>
        <v>564607.5</v>
      </c>
      <c r="AK19" s="35">
        <f t="shared" si="46"/>
        <v>141978</v>
      </c>
      <c r="AL19" s="36">
        <v>1.1279912663755458</v>
      </c>
      <c r="AM19" s="31"/>
      <c r="AN19" s="35">
        <f>AN20+AN21+AN22+AN23+AN24+AN25</f>
        <v>148100</v>
      </c>
      <c r="AO19" s="35">
        <f t="shared" ref="AO19:AP19" si="47">AO20+AO21+AO22+AO23+AO24+AO25</f>
        <v>663557.5</v>
      </c>
      <c r="AP19" s="35">
        <f t="shared" si="47"/>
        <v>167009</v>
      </c>
      <c r="AQ19" s="36">
        <v>1.1279912663755458</v>
      </c>
      <c r="AR19" s="31"/>
      <c r="AS19" s="35">
        <f>AS20+AS21+AS22+AS23+AS24+AS25</f>
        <v>79400</v>
      </c>
      <c r="AT19" s="35">
        <f t="shared" ref="AT19:AU19" si="48">AT20+AT21+AT22+AT23+AT24+AT25</f>
        <v>355922.5</v>
      </c>
      <c r="AU19" s="35">
        <f t="shared" si="48"/>
        <v>89516</v>
      </c>
      <c r="AV19" s="36">
        <v>1.1279912663755458</v>
      </c>
      <c r="AW19" s="31"/>
      <c r="AX19" s="35">
        <f>AX20+AX21+AX22+AX23+AX24+AX25</f>
        <v>102050</v>
      </c>
      <c r="AY19" s="35">
        <f t="shared" ref="AY19:AZ19" si="49">AY20+AY21+AY22+AY23+AY24+AY25</f>
        <v>458667.50000000006</v>
      </c>
      <c r="AZ19" s="35">
        <f t="shared" si="49"/>
        <v>115604.5</v>
      </c>
      <c r="BA19" s="36">
        <v>1.1279912663755458</v>
      </c>
      <c r="BB19" s="31"/>
      <c r="BC19" s="35">
        <f>BC20+BC21+BC22+BC23+BC24+BC25</f>
        <v>81150</v>
      </c>
      <c r="BD19" s="35">
        <f t="shared" ref="BD19:BE19" si="50">BD20+BD21+BD22+BD23+BD24+BD25</f>
        <v>361692.5</v>
      </c>
      <c r="BE19" s="35">
        <f t="shared" si="50"/>
        <v>91043.5</v>
      </c>
      <c r="BF19" s="36">
        <v>1.1279912663755458</v>
      </c>
      <c r="BG19" s="31"/>
      <c r="BH19" s="35">
        <f>BH20+BH21+BH22+BH23+BH24+BH25</f>
        <v>46400</v>
      </c>
      <c r="BI19" s="35">
        <f t="shared" ref="BI19:BJ19" si="51">BI20+BI21+BI22+BI23+BI24+BI25</f>
        <v>207190</v>
      </c>
      <c r="BJ19" s="35">
        <f t="shared" si="51"/>
        <v>52232</v>
      </c>
      <c r="BK19" s="36">
        <v>1.1279912663755458</v>
      </c>
      <c r="BL19" s="31"/>
      <c r="BM19" s="35">
        <f t="shared" si="0"/>
        <v>1145000</v>
      </c>
      <c r="BN19" s="35">
        <f t="shared" si="0"/>
        <v>5127250</v>
      </c>
      <c r="BO19" s="35">
        <f t="shared" si="0"/>
        <v>1291550</v>
      </c>
      <c r="BP19" s="44">
        <f t="shared" si="1"/>
        <v>1.1279912663755458</v>
      </c>
      <c r="BQ19" s="15">
        <f t="shared" ref="BQ19:BR19" si="52">BQ20+BQ21+BQ22+BQ23+BQ24+BQ25</f>
        <v>1145000</v>
      </c>
      <c r="BR19" s="15">
        <f t="shared" si="52"/>
        <v>1291550</v>
      </c>
      <c r="BS19" s="33">
        <f>BR19/BQ19</f>
        <v>1.1279912663755458</v>
      </c>
      <c r="BT19" s="33">
        <v>4.57</v>
      </c>
      <c r="BU19" s="35"/>
    </row>
    <row r="20" spans="1:73" x14ac:dyDescent="0.25">
      <c r="A20" s="53" t="s">
        <v>0</v>
      </c>
      <c r="B20" s="53" t="s">
        <v>57</v>
      </c>
      <c r="C20" s="38" t="s">
        <v>58</v>
      </c>
      <c r="D20">
        <v>183210100</v>
      </c>
      <c r="E20" s="2">
        <f t="shared" ref="E20:E31" si="53">$BQ20*I20</f>
        <v>750</v>
      </c>
      <c r="F20" s="2">
        <f t="shared" ref="F20:F31" si="54">E20*$BT20</f>
        <v>2025.0000000000002</v>
      </c>
      <c r="G20" s="2">
        <f t="shared" ref="G20:G25" si="55">E20*H20</f>
        <v>412.50000000000006</v>
      </c>
      <c r="H20" s="39">
        <v>0.55000000000000004</v>
      </c>
      <c r="I20" s="40">
        <v>0.05</v>
      </c>
      <c r="J20" s="2">
        <f t="shared" ref="J20:J31" si="56">$BQ20*N20</f>
        <v>750</v>
      </c>
      <c r="K20" s="2">
        <f t="shared" ref="K20:K31" si="57">J20*$BT20</f>
        <v>2025.0000000000002</v>
      </c>
      <c r="L20" s="2">
        <f t="shared" ref="L20:L25" si="58">J20*M20</f>
        <v>412.50000000000006</v>
      </c>
      <c r="M20" s="39">
        <v>0.55000000000000004</v>
      </c>
      <c r="N20" s="40">
        <v>0.05</v>
      </c>
      <c r="O20" s="2">
        <f t="shared" ref="O20:O31" si="59">$BQ20*S20</f>
        <v>1950</v>
      </c>
      <c r="P20" s="2">
        <f t="shared" ref="P20:P31" si="60">O20*$BT20</f>
        <v>5265</v>
      </c>
      <c r="Q20" s="2">
        <f t="shared" ref="Q20:Q25" si="61">O20*R20</f>
        <v>1072.5</v>
      </c>
      <c r="R20" s="39">
        <v>0.55000000000000004</v>
      </c>
      <c r="S20" s="40">
        <v>0.13</v>
      </c>
      <c r="T20" s="2">
        <f t="shared" ref="T20:T31" si="62">$BQ20*X20</f>
        <v>900</v>
      </c>
      <c r="U20" s="2">
        <f t="shared" ref="U20:U31" si="63">T20*$BT20</f>
        <v>2430</v>
      </c>
      <c r="V20" s="2">
        <f t="shared" ref="V20:V25" si="64">T20*W20</f>
        <v>495.00000000000006</v>
      </c>
      <c r="W20" s="39">
        <v>0.55000000000000004</v>
      </c>
      <c r="X20" s="40">
        <v>0.06</v>
      </c>
      <c r="Y20" s="2">
        <f t="shared" ref="Y20:Y31" si="65">$BQ20*AC20</f>
        <v>1500</v>
      </c>
      <c r="Z20" s="2">
        <f t="shared" ref="Z20:Z31" si="66">Y20*$BT20</f>
        <v>4050.0000000000005</v>
      </c>
      <c r="AA20" s="2">
        <f t="shared" ref="AA20:AA25" si="67">Y20*AB20</f>
        <v>825.00000000000011</v>
      </c>
      <c r="AB20" s="39">
        <v>0.55000000000000004</v>
      </c>
      <c r="AC20" s="40">
        <v>0.1</v>
      </c>
      <c r="AD20" s="2">
        <f t="shared" ref="AD20:AD31" si="68">$BQ20*AH20</f>
        <v>1200</v>
      </c>
      <c r="AE20" s="2">
        <f t="shared" ref="AE20:AE31" si="69">AD20*$BT20</f>
        <v>3240</v>
      </c>
      <c r="AF20" s="2">
        <f t="shared" ref="AF20:AF25" si="70">AD20*AG20</f>
        <v>660</v>
      </c>
      <c r="AG20" s="39">
        <v>0.55000000000000004</v>
      </c>
      <c r="AH20" s="40">
        <v>0.08</v>
      </c>
      <c r="AI20" s="2">
        <f t="shared" ref="AI20:AI31" si="71">$BQ20*AM20</f>
        <v>1950</v>
      </c>
      <c r="AJ20" s="2">
        <f t="shared" ref="AJ20:AJ31" si="72">AI20*$BT20</f>
        <v>5265</v>
      </c>
      <c r="AK20" s="2">
        <f t="shared" ref="AK20:AK25" si="73">AI20*AL20</f>
        <v>1072.5</v>
      </c>
      <c r="AL20" s="39">
        <v>0.55000000000000004</v>
      </c>
      <c r="AM20" s="40">
        <v>0.13</v>
      </c>
      <c r="AN20" s="2">
        <f t="shared" ref="AN20:AN31" si="74">$BQ20*AR20</f>
        <v>1800</v>
      </c>
      <c r="AO20" s="2">
        <f t="shared" ref="AO20:AO31" si="75">AN20*$BT20</f>
        <v>4860</v>
      </c>
      <c r="AP20" s="2">
        <f t="shared" ref="AP20:AP25" si="76">AN20*AQ20</f>
        <v>990.00000000000011</v>
      </c>
      <c r="AQ20" s="39">
        <v>0.55000000000000004</v>
      </c>
      <c r="AR20" s="40">
        <v>0.12</v>
      </c>
      <c r="AS20" s="2">
        <f t="shared" ref="AS20:AS31" si="77">$BQ20*AW20</f>
        <v>900</v>
      </c>
      <c r="AT20" s="2">
        <f t="shared" ref="AT20:AT31" si="78">AS20*$BT20</f>
        <v>2430</v>
      </c>
      <c r="AU20" s="2">
        <f t="shared" ref="AU20:AU25" si="79">AS20*AV20</f>
        <v>495.00000000000006</v>
      </c>
      <c r="AV20" s="5">
        <v>0.55000000000000004</v>
      </c>
      <c r="AW20" s="40">
        <v>0.06</v>
      </c>
      <c r="AX20" s="2">
        <f t="shared" ref="AX20:AX31" si="80">$BQ20*BB20</f>
        <v>1200</v>
      </c>
      <c r="AY20" s="2">
        <f t="shared" ref="AY20:AY31" si="81">AX20*$BT20</f>
        <v>3240</v>
      </c>
      <c r="AZ20" s="2">
        <f t="shared" ref="AZ20:AZ25" si="82">AX20*BA20</f>
        <v>660</v>
      </c>
      <c r="BA20" s="5">
        <v>0.55000000000000004</v>
      </c>
      <c r="BB20" s="40">
        <v>0.08</v>
      </c>
      <c r="BC20" s="2">
        <f t="shared" ref="BC20:BC31" si="83">$BQ20*BG20</f>
        <v>1200</v>
      </c>
      <c r="BD20" s="2">
        <f t="shared" ref="BD20:BD31" si="84">BC20*$BT20</f>
        <v>3240</v>
      </c>
      <c r="BE20" s="2">
        <f t="shared" ref="BE20:BE25" si="85">BC20*BF20</f>
        <v>660</v>
      </c>
      <c r="BF20" s="5">
        <v>0.55000000000000004</v>
      </c>
      <c r="BG20" s="40">
        <v>0.08</v>
      </c>
      <c r="BH20" s="2">
        <f t="shared" ref="BH20:BH31" si="86">$BQ20*BL20</f>
        <v>900</v>
      </c>
      <c r="BI20" s="2">
        <f t="shared" ref="BI20:BI31" si="87">BH20*$BT20</f>
        <v>2430</v>
      </c>
      <c r="BJ20" s="2">
        <f t="shared" ref="BJ20:BJ25" si="88">BH20*BK20</f>
        <v>495.00000000000006</v>
      </c>
      <c r="BK20" s="5">
        <v>0.55000000000000004</v>
      </c>
      <c r="BL20" s="40">
        <v>0.06</v>
      </c>
      <c r="BM20" s="41">
        <f t="shared" si="0"/>
        <v>15000</v>
      </c>
      <c r="BN20" s="41">
        <f t="shared" si="0"/>
        <v>40500</v>
      </c>
      <c r="BO20" s="41">
        <f t="shared" si="0"/>
        <v>8250</v>
      </c>
      <c r="BP20" s="42">
        <f t="shared" si="1"/>
        <v>0.55000000000000004</v>
      </c>
      <c r="BQ20" s="41">
        <v>15000</v>
      </c>
      <c r="BR20" s="41">
        <f t="shared" ref="BR20:BR27" si="89">BQ20*BS20</f>
        <v>8250</v>
      </c>
      <c r="BS20" s="43">
        <v>0.55000000000000004</v>
      </c>
      <c r="BT20" s="43">
        <v>2.7</v>
      </c>
      <c r="BU20" s="41"/>
    </row>
    <row r="21" spans="1:73" x14ac:dyDescent="0.25">
      <c r="A21" s="53" t="s">
        <v>0</v>
      </c>
      <c r="B21" s="53" t="s">
        <v>57</v>
      </c>
      <c r="C21" s="38" t="s">
        <v>47</v>
      </c>
      <c r="D21" s="61">
        <v>151555000</v>
      </c>
      <c r="E21" s="2">
        <f t="shared" si="53"/>
        <v>0</v>
      </c>
      <c r="F21" s="2">
        <f t="shared" si="54"/>
        <v>0</v>
      </c>
      <c r="G21" s="2">
        <f t="shared" si="55"/>
        <v>0</v>
      </c>
      <c r="H21" s="39">
        <v>0</v>
      </c>
      <c r="I21" s="40">
        <v>0</v>
      </c>
      <c r="J21" s="2">
        <f t="shared" si="56"/>
        <v>0</v>
      </c>
      <c r="K21" s="2">
        <f t="shared" si="57"/>
        <v>0</v>
      </c>
      <c r="L21" s="2">
        <f t="shared" si="58"/>
        <v>0</v>
      </c>
      <c r="M21" s="39">
        <v>0</v>
      </c>
      <c r="N21" s="40">
        <v>0</v>
      </c>
      <c r="O21" s="2">
        <f t="shared" si="59"/>
        <v>0</v>
      </c>
      <c r="P21" s="2">
        <f t="shared" si="60"/>
        <v>0</v>
      </c>
      <c r="Q21" s="2">
        <f t="shared" si="61"/>
        <v>0</v>
      </c>
      <c r="R21" s="39">
        <v>0</v>
      </c>
      <c r="S21" s="40">
        <v>0</v>
      </c>
      <c r="T21" s="2">
        <f t="shared" si="62"/>
        <v>0</v>
      </c>
      <c r="U21" s="2">
        <f t="shared" si="63"/>
        <v>0</v>
      </c>
      <c r="V21" s="2">
        <f t="shared" si="64"/>
        <v>0</v>
      </c>
      <c r="W21" s="39">
        <v>0</v>
      </c>
      <c r="X21" s="40">
        <v>0</v>
      </c>
      <c r="Y21" s="2">
        <f t="shared" si="65"/>
        <v>0</v>
      </c>
      <c r="Z21" s="2">
        <f t="shared" si="66"/>
        <v>0</v>
      </c>
      <c r="AA21" s="2">
        <f t="shared" si="67"/>
        <v>0</v>
      </c>
      <c r="AB21" s="39">
        <v>0</v>
      </c>
      <c r="AC21" s="40">
        <v>0</v>
      </c>
      <c r="AD21" s="2">
        <f t="shared" si="68"/>
        <v>0</v>
      </c>
      <c r="AE21" s="2">
        <f t="shared" si="69"/>
        <v>0</v>
      </c>
      <c r="AF21" s="2">
        <f t="shared" si="70"/>
        <v>0</v>
      </c>
      <c r="AG21" s="39">
        <v>0</v>
      </c>
      <c r="AH21" s="40">
        <v>0</v>
      </c>
      <c r="AI21" s="2">
        <f t="shared" si="71"/>
        <v>0</v>
      </c>
      <c r="AJ21" s="2">
        <f t="shared" si="72"/>
        <v>0</v>
      </c>
      <c r="AK21" s="2">
        <f t="shared" si="73"/>
        <v>0</v>
      </c>
      <c r="AL21" s="39">
        <v>0</v>
      </c>
      <c r="AM21" s="40">
        <v>0</v>
      </c>
      <c r="AN21" s="2">
        <f t="shared" si="74"/>
        <v>0</v>
      </c>
      <c r="AO21" s="2">
        <f t="shared" si="75"/>
        <v>0</v>
      </c>
      <c r="AP21" s="2">
        <f t="shared" si="76"/>
        <v>0</v>
      </c>
      <c r="AQ21" s="39">
        <v>0</v>
      </c>
      <c r="AR21" s="40">
        <v>0</v>
      </c>
      <c r="AS21" s="2">
        <f t="shared" si="77"/>
        <v>0</v>
      </c>
      <c r="AT21" s="2">
        <f t="shared" si="78"/>
        <v>0</v>
      </c>
      <c r="AU21" s="2">
        <f t="shared" si="79"/>
        <v>0</v>
      </c>
      <c r="AV21" s="5">
        <v>0</v>
      </c>
      <c r="AW21" s="40">
        <v>0</v>
      </c>
      <c r="AX21" s="2">
        <f t="shared" si="80"/>
        <v>0</v>
      </c>
      <c r="AY21" s="2">
        <f t="shared" si="81"/>
        <v>0</v>
      </c>
      <c r="AZ21" s="2">
        <f t="shared" si="82"/>
        <v>0</v>
      </c>
      <c r="BA21" s="5">
        <v>0</v>
      </c>
      <c r="BB21" s="40">
        <v>0</v>
      </c>
      <c r="BC21" s="2">
        <f t="shared" si="83"/>
        <v>0</v>
      </c>
      <c r="BD21" s="2">
        <f t="shared" si="84"/>
        <v>0</v>
      </c>
      <c r="BE21" s="2">
        <f t="shared" si="85"/>
        <v>0</v>
      </c>
      <c r="BF21" s="5">
        <v>0</v>
      </c>
      <c r="BG21" s="40">
        <v>0</v>
      </c>
      <c r="BH21" s="2">
        <f t="shared" si="86"/>
        <v>0</v>
      </c>
      <c r="BI21" s="2">
        <f t="shared" si="87"/>
        <v>0</v>
      </c>
      <c r="BJ21" s="2">
        <f t="shared" si="88"/>
        <v>0</v>
      </c>
      <c r="BK21" s="5">
        <v>0</v>
      </c>
      <c r="BL21" s="40">
        <v>0</v>
      </c>
      <c r="BM21" s="41">
        <f t="shared" si="0"/>
        <v>0</v>
      </c>
      <c r="BN21" s="41">
        <f t="shared" si="0"/>
        <v>0</v>
      </c>
      <c r="BO21" s="41">
        <f t="shared" si="0"/>
        <v>0</v>
      </c>
      <c r="BP21" s="42">
        <v>0</v>
      </c>
      <c r="BQ21" s="41">
        <v>0</v>
      </c>
      <c r="BR21" s="41">
        <f t="shared" si="89"/>
        <v>0</v>
      </c>
      <c r="BS21" s="43">
        <v>0</v>
      </c>
      <c r="BT21" s="43"/>
      <c r="BU21" s="41"/>
    </row>
    <row r="22" spans="1:73" x14ac:dyDescent="0.25">
      <c r="A22" s="53" t="s">
        <v>0</v>
      </c>
      <c r="B22" s="53" t="s">
        <v>57</v>
      </c>
      <c r="C22" s="38" t="s">
        <v>49</v>
      </c>
      <c r="D22">
        <v>181940120</v>
      </c>
      <c r="E22" s="2">
        <f t="shared" si="53"/>
        <v>1800</v>
      </c>
      <c r="F22" s="2">
        <f t="shared" si="54"/>
        <v>7740</v>
      </c>
      <c r="G22" s="2">
        <f t="shared" si="55"/>
        <v>2430</v>
      </c>
      <c r="H22" s="39">
        <v>1.35</v>
      </c>
      <c r="I22" s="40">
        <v>0.06</v>
      </c>
      <c r="J22" s="2">
        <f t="shared" si="56"/>
        <v>1800</v>
      </c>
      <c r="K22" s="2">
        <f t="shared" si="57"/>
        <v>7740</v>
      </c>
      <c r="L22" s="2">
        <f t="shared" si="58"/>
        <v>2430</v>
      </c>
      <c r="M22" s="39">
        <v>1.35</v>
      </c>
      <c r="N22" s="40">
        <v>0.06</v>
      </c>
      <c r="O22" s="2">
        <f t="shared" si="59"/>
        <v>3600</v>
      </c>
      <c r="P22" s="2">
        <f t="shared" si="60"/>
        <v>15480</v>
      </c>
      <c r="Q22" s="2">
        <f t="shared" si="61"/>
        <v>4860</v>
      </c>
      <c r="R22" s="39">
        <v>1.35</v>
      </c>
      <c r="S22" s="40">
        <v>0.12</v>
      </c>
      <c r="T22" s="2">
        <f t="shared" si="62"/>
        <v>2400</v>
      </c>
      <c r="U22" s="2">
        <f t="shared" si="63"/>
        <v>10320</v>
      </c>
      <c r="V22" s="2">
        <f t="shared" si="64"/>
        <v>3240</v>
      </c>
      <c r="W22" s="39">
        <v>1.35</v>
      </c>
      <c r="X22" s="40">
        <v>0.08</v>
      </c>
      <c r="Y22" s="2">
        <f t="shared" si="65"/>
        <v>3600</v>
      </c>
      <c r="Z22" s="2">
        <f t="shared" si="66"/>
        <v>15480</v>
      </c>
      <c r="AA22" s="2">
        <f t="shared" si="67"/>
        <v>4860</v>
      </c>
      <c r="AB22" s="39">
        <v>1.35</v>
      </c>
      <c r="AC22" s="40">
        <v>0.12</v>
      </c>
      <c r="AD22" s="2">
        <f t="shared" si="68"/>
        <v>3000</v>
      </c>
      <c r="AE22" s="2">
        <f t="shared" si="69"/>
        <v>12900</v>
      </c>
      <c r="AF22" s="2">
        <f t="shared" si="70"/>
        <v>4050.0000000000005</v>
      </c>
      <c r="AG22" s="39">
        <v>1.35</v>
      </c>
      <c r="AH22" s="40">
        <v>0.1</v>
      </c>
      <c r="AI22" s="2">
        <f t="shared" si="71"/>
        <v>2700</v>
      </c>
      <c r="AJ22" s="2">
        <f t="shared" si="72"/>
        <v>11610</v>
      </c>
      <c r="AK22" s="2">
        <f t="shared" si="73"/>
        <v>3645.0000000000005</v>
      </c>
      <c r="AL22" s="39">
        <v>1.35</v>
      </c>
      <c r="AM22" s="40">
        <v>0.09</v>
      </c>
      <c r="AN22" s="2">
        <f t="shared" si="74"/>
        <v>3300</v>
      </c>
      <c r="AO22" s="2">
        <f t="shared" si="75"/>
        <v>14190</v>
      </c>
      <c r="AP22" s="2">
        <f t="shared" si="76"/>
        <v>4455</v>
      </c>
      <c r="AQ22" s="39">
        <v>1.35</v>
      </c>
      <c r="AR22" s="40">
        <v>0.11</v>
      </c>
      <c r="AS22" s="2">
        <f t="shared" si="77"/>
        <v>1500</v>
      </c>
      <c r="AT22" s="2">
        <f t="shared" si="78"/>
        <v>6450</v>
      </c>
      <c r="AU22" s="2">
        <f t="shared" si="79"/>
        <v>2025.0000000000002</v>
      </c>
      <c r="AV22" s="5">
        <v>1.35</v>
      </c>
      <c r="AW22" s="40">
        <v>0.05</v>
      </c>
      <c r="AX22" s="2">
        <f t="shared" si="80"/>
        <v>2700</v>
      </c>
      <c r="AY22" s="2">
        <f t="shared" si="81"/>
        <v>11610</v>
      </c>
      <c r="AZ22" s="2">
        <f t="shared" si="82"/>
        <v>3645.0000000000005</v>
      </c>
      <c r="BA22" s="5">
        <v>1.35</v>
      </c>
      <c r="BB22" s="40">
        <v>0.09</v>
      </c>
      <c r="BC22" s="2">
        <f t="shared" si="83"/>
        <v>2100</v>
      </c>
      <c r="BD22" s="2">
        <f t="shared" si="84"/>
        <v>9030</v>
      </c>
      <c r="BE22" s="2">
        <f t="shared" si="85"/>
        <v>2835</v>
      </c>
      <c r="BF22" s="5">
        <v>1.35</v>
      </c>
      <c r="BG22" s="40">
        <v>7.0000000000000007E-2</v>
      </c>
      <c r="BH22" s="2">
        <f t="shared" si="86"/>
        <v>1500</v>
      </c>
      <c r="BI22" s="2">
        <f t="shared" si="87"/>
        <v>6450</v>
      </c>
      <c r="BJ22" s="2">
        <f t="shared" si="88"/>
        <v>2025.0000000000002</v>
      </c>
      <c r="BK22" s="5">
        <v>1.35</v>
      </c>
      <c r="BL22" s="40">
        <v>0.05</v>
      </c>
      <c r="BM22" s="41">
        <f t="shared" si="0"/>
        <v>30000</v>
      </c>
      <c r="BN22" s="41">
        <f t="shared" si="0"/>
        <v>129000</v>
      </c>
      <c r="BO22" s="41">
        <f t="shared" si="0"/>
        <v>40500</v>
      </c>
      <c r="BP22" s="42">
        <f t="shared" si="1"/>
        <v>1.35</v>
      </c>
      <c r="BQ22" s="41">
        <v>30000</v>
      </c>
      <c r="BR22" s="41">
        <f t="shared" si="89"/>
        <v>40500</v>
      </c>
      <c r="BS22" s="43">
        <v>1.35</v>
      </c>
      <c r="BT22" s="43">
        <v>4.3</v>
      </c>
      <c r="BU22" s="41"/>
    </row>
    <row r="23" spans="1:73" x14ac:dyDescent="0.25">
      <c r="A23" s="53" t="s">
        <v>0</v>
      </c>
      <c r="B23" s="53" t="s">
        <v>57</v>
      </c>
      <c r="C23" s="38" t="s">
        <v>59</v>
      </c>
      <c r="D23" s="61">
        <v>159100130</v>
      </c>
      <c r="E23" s="2">
        <f t="shared" si="53"/>
        <v>0</v>
      </c>
      <c r="F23" s="2">
        <f t="shared" si="54"/>
        <v>0</v>
      </c>
      <c r="G23" s="2">
        <f t="shared" si="55"/>
        <v>0</v>
      </c>
      <c r="H23" s="39">
        <v>0</v>
      </c>
      <c r="I23" s="40">
        <v>0</v>
      </c>
      <c r="J23" s="2">
        <f t="shared" si="56"/>
        <v>0</v>
      </c>
      <c r="K23" s="2">
        <f t="shared" si="57"/>
        <v>0</v>
      </c>
      <c r="L23" s="2">
        <f t="shared" si="58"/>
        <v>0</v>
      </c>
      <c r="M23" s="39">
        <v>0</v>
      </c>
      <c r="N23" s="40">
        <v>0</v>
      </c>
      <c r="O23" s="2">
        <f t="shared" si="59"/>
        <v>0</v>
      </c>
      <c r="P23" s="2">
        <f t="shared" si="60"/>
        <v>0</v>
      </c>
      <c r="Q23" s="2">
        <f t="shared" si="61"/>
        <v>0</v>
      </c>
      <c r="R23" s="39">
        <v>0</v>
      </c>
      <c r="S23" s="40">
        <v>0</v>
      </c>
      <c r="T23" s="2">
        <f t="shared" si="62"/>
        <v>0</v>
      </c>
      <c r="U23" s="2">
        <f t="shared" si="63"/>
        <v>0</v>
      </c>
      <c r="V23" s="2">
        <f t="shared" si="64"/>
        <v>0</v>
      </c>
      <c r="W23" s="39">
        <v>0</v>
      </c>
      <c r="X23" s="40">
        <v>0</v>
      </c>
      <c r="Y23" s="2">
        <f t="shared" si="65"/>
        <v>0</v>
      </c>
      <c r="Z23" s="2">
        <f t="shared" si="66"/>
        <v>0</v>
      </c>
      <c r="AA23" s="2">
        <f t="shared" si="67"/>
        <v>0</v>
      </c>
      <c r="AB23" s="39">
        <v>0</v>
      </c>
      <c r="AC23" s="40">
        <v>0</v>
      </c>
      <c r="AD23" s="2">
        <f t="shared" si="68"/>
        <v>0</v>
      </c>
      <c r="AE23" s="2">
        <f t="shared" si="69"/>
        <v>0</v>
      </c>
      <c r="AF23" s="2">
        <f t="shared" si="70"/>
        <v>0</v>
      </c>
      <c r="AG23" s="39">
        <v>0</v>
      </c>
      <c r="AH23" s="40">
        <v>0</v>
      </c>
      <c r="AI23" s="2">
        <f t="shared" si="71"/>
        <v>0</v>
      </c>
      <c r="AJ23" s="2">
        <f t="shared" si="72"/>
        <v>0</v>
      </c>
      <c r="AK23" s="2">
        <f t="shared" si="73"/>
        <v>0</v>
      </c>
      <c r="AL23" s="39">
        <v>0</v>
      </c>
      <c r="AM23" s="40">
        <v>0</v>
      </c>
      <c r="AN23" s="2">
        <f t="shared" si="74"/>
        <v>0</v>
      </c>
      <c r="AO23" s="2">
        <f t="shared" si="75"/>
        <v>0</v>
      </c>
      <c r="AP23" s="2">
        <f t="shared" si="76"/>
        <v>0</v>
      </c>
      <c r="AQ23" s="39">
        <v>0</v>
      </c>
      <c r="AR23" s="40">
        <v>0</v>
      </c>
      <c r="AS23" s="2">
        <f t="shared" si="77"/>
        <v>0</v>
      </c>
      <c r="AT23" s="2">
        <f t="shared" si="78"/>
        <v>0</v>
      </c>
      <c r="AU23" s="2">
        <f t="shared" si="79"/>
        <v>0</v>
      </c>
      <c r="AV23" s="5">
        <v>0</v>
      </c>
      <c r="AW23" s="40">
        <v>0</v>
      </c>
      <c r="AX23" s="2">
        <f t="shared" si="80"/>
        <v>0</v>
      </c>
      <c r="AY23" s="2">
        <f t="shared" si="81"/>
        <v>0</v>
      </c>
      <c r="AZ23" s="2">
        <f t="shared" si="82"/>
        <v>0</v>
      </c>
      <c r="BA23" s="5">
        <v>0</v>
      </c>
      <c r="BB23" s="40">
        <v>0</v>
      </c>
      <c r="BC23" s="2">
        <f t="shared" si="83"/>
        <v>0</v>
      </c>
      <c r="BD23" s="2">
        <f t="shared" si="84"/>
        <v>0</v>
      </c>
      <c r="BE23" s="2">
        <f t="shared" si="85"/>
        <v>0</v>
      </c>
      <c r="BF23" s="5">
        <v>0</v>
      </c>
      <c r="BG23" s="40">
        <v>0</v>
      </c>
      <c r="BH23" s="2">
        <f t="shared" si="86"/>
        <v>0</v>
      </c>
      <c r="BI23" s="2">
        <f t="shared" si="87"/>
        <v>0</v>
      </c>
      <c r="BJ23" s="2">
        <f t="shared" si="88"/>
        <v>0</v>
      </c>
      <c r="BK23" s="5">
        <v>0</v>
      </c>
      <c r="BL23" s="40">
        <v>0</v>
      </c>
      <c r="BM23" s="41">
        <f t="shared" si="0"/>
        <v>0</v>
      </c>
      <c r="BN23" s="41">
        <f t="shared" si="0"/>
        <v>0</v>
      </c>
      <c r="BO23" s="41">
        <f t="shared" si="0"/>
        <v>0</v>
      </c>
      <c r="BP23" s="42">
        <v>0</v>
      </c>
      <c r="BQ23" s="41">
        <v>0</v>
      </c>
      <c r="BR23" s="41">
        <f t="shared" si="89"/>
        <v>0</v>
      </c>
      <c r="BS23" s="43">
        <v>0</v>
      </c>
      <c r="BT23" s="43"/>
      <c r="BU23" s="41"/>
    </row>
    <row r="24" spans="1:73" x14ac:dyDescent="0.25">
      <c r="A24" s="53" t="s">
        <v>0</v>
      </c>
      <c r="B24" s="53" t="s">
        <v>57</v>
      </c>
      <c r="C24" s="38" t="s">
        <v>51</v>
      </c>
      <c r="D24" s="61">
        <v>180550100</v>
      </c>
      <c r="E24" s="2">
        <f t="shared" si="53"/>
        <v>60900</v>
      </c>
      <c r="F24" s="2">
        <f t="shared" si="54"/>
        <v>283185</v>
      </c>
      <c r="G24" s="2">
        <f t="shared" si="55"/>
        <v>71253</v>
      </c>
      <c r="H24" s="39">
        <v>1.17</v>
      </c>
      <c r="I24" s="40">
        <v>0.06</v>
      </c>
      <c r="J24" s="2">
        <f t="shared" si="56"/>
        <v>60900</v>
      </c>
      <c r="K24" s="2">
        <f t="shared" si="57"/>
        <v>283185</v>
      </c>
      <c r="L24" s="2">
        <f t="shared" si="58"/>
        <v>71253</v>
      </c>
      <c r="M24" s="39">
        <v>1.17</v>
      </c>
      <c r="N24" s="40">
        <v>0.06</v>
      </c>
      <c r="O24" s="2">
        <f t="shared" si="59"/>
        <v>101500</v>
      </c>
      <c r="P24" s="2">
        <f t="shared" si="60"/>
        <v>471975.00000000006</v>
      </c>
      <c r="Q24" s="2">
        <f t="shared" si="61"/>
        <v>118755</v>
      </c>
      <c r="R24" s="39">
        <v>1.17</v>
      </c>
      <c r="S24" s="40">
        <v>0.1</v>
      </c>
      <c r="T24" s="2">
        <f t="shared" si="62"/>
        <v>91350</v>
      </c>
      <c r="U24" s="2">
        <f t="shared" si="63"/>
        <v>424777.50000000006</v>
      </c>
      <c r="V24" s="2">
        <f t="shared" si="64"/>
        <v>106879.5</v>
      </c>
      <c r="W24" s="39">
        <v>1.17</v>
      </c>
      <c r="X24" s="40">
        <v>0.09</v>
      </c>
      <c r="Y24" s="2">
        <f t="shared" si="65"/>
        <v>101500</v>
      </c>
      <c r="Z24" s="2">
        <f t="shared" si="66"/>
        <v>471975.00000000006</v>
      </c>
      <c r="AA24" s="2">
        <f t="shared" si="67"/>
        <v>118755</v>
      </c>
      <c r="AB24" s="39">
        <v>1.17</v>
      </c>
      <c r="AC24" s="40">
        <v>0.1</v>
      </c>
      <c r="AD24" s="2">
        <f t="shared" si="68"/>
        <v>81200</v>
      </c>
      <c r="AE24" s="2">
        <f t="shared" si="69"/>
        <v>377580</v>
      </c>
      <c r="AF24" s="2">
        <f t="shared" si="70"/>
        <v>95004</v>
      </c>
      <c r="AG24" s="39">
        <v>1.17</v>
      </c>
      <c r="AH24" s="40">
        <v>0.08</v>
      </c>
      <c r="AI24" s="2">
        <f t="shared" si="71"/>
        <v>111650</v>
      </c>
      <c r="AJ24" s="2">
        <f t="shared" si="72"/>
        <v>519172.50000000006</v>
      </c>
      <c r="AK24" s="2">
        <f t="shared" si="73"/>
        <v>130630.49999999999</v>
      </c>
      <c r="AL24" s="39">
        <v>1.17</v>
      </c>
      <c r="AM24" s="40">
        <v>0.11</v>
      </c>
      <c r="AN24" s="2">
        <f t="shared" si="74"/>
        <v>131950</v>
      </c>
      <c r="AO24" s="2">
        <f t="shared" si="75"/>
        <v>613567.5</v>
      </c>
      <c r="AP24" s="2">
        <f t="shared" si="76"/>
        <v>154381.5</v>
      </c>
      <c r="AQ24" s="39">
        <v>1.17</v>
      </c>
      <c r="AR24" s="40">
        <v>0.13</v>
      </c>
      <c r="AS24" s="2">
        <f t="shared" si="77"/>
        <v>71050</v>
      </c>
      <c r="AT24" s="2">
        <f t="shared" si="78"/>
        <v>330382.5</v>
      </c>
      <c r="AU24" s="2">
        <f t="shared" si="79"/>
        <v>83128.5</v>
      </c>
      <c r="AV24" s="5">
        <v>1.17</v>
      </c>
      <c r="AW24" s="40">
        <v>7.0000000000000007E-2</v>
      </c>
      <c r="AX24" s="2">
        <f t="shared" si="80"/>
        <v>91350</v>
      </c>
      <c r="AY24" s="2">
        <f t="shared" si="81"/>
        <v>424777.50000000006</v>
      </c>
      <c r="AZ24" s="2">
        <f t="shared" si="82"/>
        <v>106879.5</v>
      </c>
      <c r="BA24" s="5">
        <v>1.17</v>
      </c>
      <c r="BB24" s="40">
        <v>0.09</v>
      </c>
      <c r="BC24" s="2">
        <f t="shared" si="83"/>
        <v>71050</v>
      </c>
      <c r="BD24" s="2">
        <f t="shared" si="84"/>
        <v>330382.5</v>
      </c>
      <c r="BE24" s="2">
        <f t="shared" si="85"/>
        <v>83128.5</v>
      </c>
      <c r="BF24" s="5">
        <v>1.17</v>
      </c>
      <c r="BG24" s="40">
        <v>7.0000000000000007E-2</v>
      </c>
      <c r="BH24" s="2">
        <f t="shared" si="86"/>
        <v>40600</v>
      </c>
      <c r="BI24" s="2">
        <f t="shared" si="87"/>
        <v>188790</v>
      </c>
      <c r="BJ24" s="2">
        <f t="shared" si="88"/>
        <v>47502</v>
      </c>
      <c r="BK24" s="5">
        <v>1.17</v>
      </c>
      <c r="BL24" s="40">
        <v>0.04</v>
      </c>
      <c r="BM24" s="41">
        <f t="shared" si="0"/>
        <v>1015000</v>
      </c>
      <c r="BN24" s="41">
        <f t="shared" si="0"/>
        <v>4719750</v>
      </c>
      <c r="BO24" s="41">
        <f t="shared" si="0"/>
        <v>1187550</v>
      </c>
      <c r="BP24" s="42">
        <f t="shared" si="1"/>
        <v>1.17</v>
      </c>
      <c r="BQ24" s="41">
        <v>1015000</v>
      </c>
      <c r="BR24" s="41">
        <f t="shared" si="89"/>
        <v>1187550</v>
      </c>
      <c r="BS24" s="43">
        <v>1.17</v>
      </c>
      <c r="BT24" s="43">
        <v>4.6500000000000004</v>
      </c>
      <c r="BU24" s="41"/>
    </row>
    <row r="25" spans="1:73" x14ac:dyDescent="0.25">
      <c r="A25" s="53" t="s">
        <v>0</v>
      </c>
      <c r="B25" s="53" t="s">
        <v>57</v>
      </c>
      <c r="C25" s="38" t="s">
        <v>60</v>
      </c>
      <c r="D25" s="61">
        <v>152208205</v>
      </c>
      <c r="E25" s="2">
        <f t="shared" si="53"/>
        <v>4250</v>
      </c>
      <c r="F25" s="2">
        <f t="shared" si="54"/>
        <v>11900</v>
      </c>
      <c r="G25" s="2">
        <f t="shared" si="55"/>
        <v>2762.5</v>
      </c>
      <c r="H25" s="39">
        <v>0.65</v>
      </c>
      <c r="I25" s="40">
        <v>0.05</v>
      </c>
      <c r="J25" s="2">
        <f t="shared" si="56"/>
        <v>5100</v>
      </c>
      <c r="K25" s="2">
        <f t="shared" si="57"/>
        <v>14280</v>
      </c>
      <c r="L25" s="2">
        <f t="shared" si="58"/>
        <v>3315</v>
      </c>
      <c r="M25" s="39">
        <v>0.65</v>
      </c>
      <c r="N25" s="40">
        <v>0.06</v>
      </c>
      <c r="O25" s="2">
        <f t="shared" si="59"/>
        <v>10200</v>
      </c>
      <c r="P25" s="2">
        <f t="shared" si="60"/>
        <v>28560</v>
      </c>
      <c r="Q25" s="2">
        <f t="shared" si="61"/>
        <v>6630</v>
      </c>
      <c r="R25" s="39">
        <v>0.65</v>
      </c>
      <c r="S25" s="40">
        <v>0.12</v>
      </c>
      <c r="T25" s="2">
        <f t="shared" si="62"/>
        <v>6800</v>
      </c>
      <c r="U25" s="2">
        <f t="shared" si="63"/>
        <v>19040</v>
      </c>
      <c r="V25" s="2">
        <f t="shared" si="64"/>
        <v>4420</v>
      </c>
      <c r="W25" s="39">
        <v>0.65</v>
      </c>
      <c r="X25" s="40">
        <v>0.08</v>
      </c>
      <c r="Y25" s="2">
        <f t="shared" si="65"/>
        <v>7650</v>
      </c>
      <c r="Z25" s="2">
        <f t="shared" si="66"/>
        <v>21420</v>
      </c>
      <c r="AA25" s="2">
        <f t="shared" si="67"/>
        <v>4972.5</v>
      </c>
      <c r="AB25" s="39">
        <v>0.65</v>
      </c>
      <c r="AC25" s="40">
        <v>0.09</v>
      </c>
      <c r="AD25" s="2">
        <f t="shared" si="68"/>
        <v>6800</v>
      </c>
      <c r="AE25" s="2">
        <f t="shared" si="69"/>
        <v>19040</v>
      </c>
      <c r="AF25" s="2">
        <f t="shared" si="70"/>
        <v>4420</v>
      </c>
      <c r="AG25" s="39">
        <v>0.65</v>
      </c>
      <c r="AH25" s="40">
        <v>0.08</v>
      </c>
      <c r="AI25" s="2">
        <f t="shared" si="71"/>
        <v>10200</v>
      </c>
      <c r="AJ25" s="2">
        <f t="shared" si="72"/>
        <v>28560</v>
      </c>
      <c r="AK25" s="2">
        <f t="shared" si="73"/>
        <v>6630</v>
      </c>
      <c r="AL25" s="39">
        <v>0.65</v>
      </c>
      <c r="AM25" s="40">
        <v>0.12</v>
      </c>
      <c r="AN25" s="2">
        <f t="shared" si="74"/>
        <v>11050</v>
      </c>
      <c r="AO25" s="2">
        <f t="shared" si="75"/>
        <v>30939.999999999996</v>
      </c>
      <c r="AP25" s="2">
        <f t="shared" si="76"/>
        <v>7182.5</v>
      </c>
      <c r="AQ25" s="39">
        <v>0.65</v>
      </c>
      <c r="AR25" s="40">
        <v>0.13</v>
      </c>
      <c r="AS25" s="2">
        <f t="shared" si="77"/>
        <v>5950.0000000000009</v>
      </c>
      <c r="AT25" s="2">
        <f t="shared" si="78"/>
        <v>16660</v>
      </c>
      <c r="AU25" s="2">
        <f t="shared" si="79"/>
        <v>3867.5000000000009</v>
      </c>
      <c r="AV25" s="5">
        <v>0.65</v>
      </c>
      <c r="AW25" s="40">
        <v>7.0000000000000007E-2</v>
      </c>
      <c r="AX25" s="2">
        <f t="shared" si="80"/>
        <v>6800</v>
      </c>
      <c r="AY25" s="2">
        <f t="shared" si="81"/>
        <v>19040</v>
      </c>
      <c r="AZ25" s="2">
        <f t="shared" si="82"/>
        <v>4420</v>
      </c>
      <c r="BA25" s="5">
        <v>0.65</v>
      </c>
      <c r="BB25" s="40">
        <v>0.08</v>
      </c>
      <c r="BC25" s="2">
        <f t="shared" si="83"/>
        <v>6800</v>
      </c>
      <c r="BD25" s="2">
        <f t="shared" si="84"/>
        <v>19040</v>
      </c>
      <c r="BE25" s="2">
        <f t="shared" si="85"/>
        <v>4420</v>
      </c>
      <c r="BF25" s="5">
        <v>0.65</v>
      </c>
      <c r="BG25" s="40">
        <v>0.08</v>
      </c>
      <c r="BH25" s="2">
        <f t="shared" si="86"/>
        <v>3400</v>
      </c>
      <c r="BI25" s="2">
        <f t="shared" si="87"/>
        <v>9520</v>
      </c>
      <c r="BJ25" s="2">
        <f t="shared" si="88"/>
        <v>2210</v>
      </c>
      <c r="BK25" s="5">
        <v>0.65</v>
      </c>
      <c r="BL25" s="40">
        <v>0.04</v>
      </c>
      <c r="BM25" s="41">
        <f t="shared" si="0"/>
        <v>85000</v>
      </c>
      <c r="BN25" s="41">
        <f t="shared" si="0"/>
        <v>238000</v>
      </c>
      <c r="BO25" s="41">
        <f t="shared" si="0"/>
        <v>55250</v>
      </c>
      <c r="BP25" s="42">
        <f t="shared" si="1"/>
        <v>0.65</v>
      </c>
      <c r="BQ25" s="41">
        <v>85000</v>
      </c>
      <c r="BR25" s="41">
        <f t="shared" si="89"/>
        <v>55250</v>
      </c>
      <c r="BS25" s="43">
        <v>0.65</v>
      </c>
      <c r="BT25" s="43">
        <v>2.8</v>
      </c>
      <c r="BU25" s="41"/>
    </row>
    <row r="26" spans="1:73" x14ac:dyDescent="0.25">
      <c r="A26" s="53" t="s">
        <v>0</v>
      </c>
      <c r="B26" s="23" t="s">
        <v>61</v>
      </c>
      <c r="C26" s="45" t="s">
        <v>9</v>
      </c>
      <c r="D26" s="62">
        <v>184912400</v>
      </c>
      <c r="E26" s="35">
        <f t="shared" si="53"/>
        <v>31200</v>
      </c>
      <c r="F26" s="35">
        <f t="shared" si="54"/>
        <v>123240</v>
      </c>
      <c r="G26" s="35">
        <f>E26*H26</f>
        <v>34320</v>
      </c>
      <c r="H26" s="36">
        <v>1.1000000000000001</v>
      </c>
      <c r="I26" s="31">
        <v>0.06</v>
      </c>
      <c r="J26" s="35">
        <f t="shared" si="56"/>
        <v>31200</v>
      </c>
      <c r="K26" s="35">
        <f t="shared" si="57"/>
        <v>123240</v>
      </c>
      <c r="L26" s="35">
        <f>J26*M26</f>
        <v>34320</v>
      </c>
      <c r="M26" s="36">
        <v>1.1000000000000001</v>
      </c>
      <c r="N26" s="31">
        <v>0.06</v>
      </c>
      <c r="O26" s="35">
        <f t="shared" si="59"/>
        <v>62400</v>
      </c>
      <c r="P26" s="35">
        <f t="shared" si="60"/>
        <v>246480</v>
      </c>
      <c r="Q26" s="35">
        <f>O26*R26</f>
        <v>68640</v>
      </c>
      <c r="R26" s="36">
        <v>1.1000000000000001</v>
      </c>
      <c r="S26" s="31">
        <v>0.12</v>
      </c>
      <c r="T26" s="35">
        <f t="shared" si="62"/>
        <v>41600</v>
      </c>
      <c r="U26" s="35">
        <f t="shared" si="63"/>
        <v>164320</v>
      </c>
      <c r="V26" s="35">
        <f>T26*W26</f>
        <v>45760.000000000007</v>
      </c>
      <c r="W26" s="36">
        <v>1.1000000000000001</v>
      </c>
      <c r="X26" s="31">
        <v>0.08</v>
      </c>
      <c r="Y26" s="35">
        <f t="shared" si="65"/>
        <v>52000</v>
      </c>
      <c r="Z26" s="35">
        <f t="shared" si="66"/>
        <v>205400</v>
      </c>
      <c r="AA26" s="35">
        <f>Y26*AB26</f>
        <v>57200.000000000007</v>
      </c>
      <c r="AB26" s="36">
        <v>1.1000000000000001</v>
      </c>
      <c r="AC26" s="31">
        <v>0.1</v>
      </c>
      <c r="AD26" s="35">
        <f t="shared" si="68"/>
        <v>52000</v>
      </c>
      <c r="AE26" s="35">
        <f t="shared" si="69"/>
        <v>205400</v>
      </c>
      <c r="AF26" s="35">
        <f>AD26*AG26</f>
        <v>57200.000000000007</v>
      </c>
      <c r="AG26" s="36">
        <v>1.1000000000000001</v>
      </c>
      <c r="AH26" s="31">
        <v>0.1</v>
      </c>
      <c r="AI26" s="35">
        <f t="shared" si="71"/>
        <v>57200</v>
      </c>
      <c r="AJ26" s="35">
        <f t="shared" si="72"/>
        <v>225940</v>
      </c>
      <c r="AK26" s="35">
        <f>AI26*AL26</f>
        <v>62920.000000000007</v>
      </c>
      <c r="AL26" s="36">
        <v>1.1000000000000001</v>
      </c>
      <c r="AM26" s="31">
        <v>0.11</v>
      </c>
      <c r="AN26" s="35">
        <f t="shared" si="74"/>
        <v>62400</v>
      </c>
      <c r="AO26" s="35">
        <f t="shared" si="75"/>
        <v>246480</v>
      </c>
      <c r="AP26" s="35">
        <f>AN26*AQ26</f>
        <v>68640</v>
      </c>
      <c r="AQ26" s="36">
        <v>1.1000000000000001</v>
      </c>
      <c r="AR26" s="31">
        <v>0.12</v>
      </c>
      <c r="AS26" s="35">
        <f t="shared" si="77"/>
        <v>31200</v>
      </c>
      <c r="AT26" s="35">
        <f t="shared" si="78"/>
        <v>123240</v>
      </c>
      <c r="AU26" s="35">
        <f>AS26*AV26</f>
        <v>34320</v>
      </c>
      <c r="AV26" s="37">
        <v>1.1000000000000001</v>
      </c>
      <c r="AW26" s="31">
        <v>0.06</v>
      </c>
      <c r="AX26" s="35">
        <f t="shared" si="80"/>
        <v>41600</v>
      </c>
      <c r="AY26" s="35">
        <f t="shared" si="81"/>
        <v>164320</v>
      </c>
      <c r="AZ26" s="35">
        <f>AX26*BA26</f>
        <v>45760.000000000007</v>
      </c>
      <c r="BA26" s="37">
        <v>1.1000000000000001</v>
      </c>
      <c r="BB26" s="31">
        <v>0.08</v>
      </c>
      <c r="BC26" s="35">
        <f t="shared" si="83"/>
        <v>36400</v>
      </c>
      <c r="BD26" s="35">
        <f t="shared" si="84"/>
        <v>143780</v>
      </c>
      <c r="BE26" s="35">
        <f>BC26*BF26</f>
        <v>40040</v>
      </c>
      <c r="BF26" s="37">
        <v>1.1000000000000001</v>
      </c>
      <c r="BG26" s="31">
        <v>7.0000000000000007E-2</v>
      </c>
      <c r="BH26" s="35">
        <f t="shared" si="86"/>
        <v>20800</v>
      </c>
      <c r="BI26" s="35">
        <f t="shared" si="87"/>
        <v>82160</v>
      </c>
      <c r="BJ26" s="35">
        <f>BH26*BK26</f>
        <v>22880.000000000004</v>
      </c>
      <c r="BK26" s="37">
        <v>1.1000000000000001</v>
      </c>
      <c r="BL26" s="31">
        <v>0.04</v>
      </c>
      <c r="BM26" s="35">
        <f t="shared" si="0"/>
        <v>520000</v>
      </c>
      <c r="BN26" s="35">
        <f t="shared" si="0"/>
        <v>2054000</v>
      </c>
      <c r="BO26" s="35">
        <f t="shared" si="0"/>
        <v>572000</v>
      </c>
      <c r="BP26" s="36">
        <f t="shared" si="1"/>
        <v>1.1000000000000001</v>
      </c>
      <c r="BQ26" s="15">
        <v>520000</v>
      </c>
      <c r="BR26" s="15">
        <f t="shared" si="89"/>
        <v>572000</v>
      </c>
      <c r="BS26" s="33">
        <v>1.1000000000000001</v>
      </c>
      <c r="BT26" s="33">
        <v>3.95</v>
      </c>
      <c r="BU26" s="35"/>
    </row>
    <row r="27" spans="1:73" x14ac:dyDescent="0.25">
      <c r="A27" s="53" t="s">
        <v>0</v>
      </c>
      <c r="B27" s="23" t="s">
        <v>62</v>
      </c>
      <c r="C27" s="45" t="s">
        <v>9</v>
      </c>
      <c r="D27" s="62">
        <v>141950156</v>
      </c>
      <c r="E27" s="35">
        <f t="shared" si="53"/>
        <v>0</v>
      </c>
      <c r="F27" s="35">
        <f t="shared" si="54"/>
        <v>0</v>
      </c>
      <c r="G27" s="35">
        <f>E27*H27</f>
        <v>0</v>
      </c>
      <c r="H27" s="36"/>
      <c r="I27" s="31">
        <v>0</v>
      </c>
      <c r="J27" s="35">
        <f t="shared" si="56"/>
        <v>0</v>
      </c>
      <c r="K27" s="35">
        <f t="shared" si="57"/>
        <v>0</v>
      </c>
      <c r="L27" s="35">
        <f>J27*M27</f>
        <v>0</v>
      </c>
      <c r="M27" s="36"/>
      <c r="N27" s="31">
        <v>0</v>
      </c>
      <c r="O27" s="35">
        <f t="shared" si="59"/>
        <v>0</v>
      </c>
      <c r="P27" s="35">
        <f t="shared" si="60"/>
        <v>0</v>
      </c>
      <c r="Q27" s="35">
        <f>O27*R27</f>
        <v>0</v>
      </c>
      <c r="R27" s="36"/>
      <c r="S27" s="31">
        <v>0</v>
      </c>
      <c r="T27" s="35">
        <f t="shared" si="62"/>
        <v>0</v>
      </c>
      <c r="U27" s="35">
        <f t="shared" si="63"/>
        <v>0</v>
      </c>
      <c r="V27" s="35">
        <f>T27*W27</f>
        <v>0</v>
      </c>
      <c r="W27" s="36"/>
      <c r="X27" s="31">
        <v>0</v>
      </c>
      <c r="Y27" s="35">
        <f t="shared" si="65"/>
        <v>0</v>
      </c>
      <c r="Z27" s="35">
        <f t="shared" si="66"/>
        <v>0</v>
      </c>
      <c r="AA27" s="35">
        <f>Y27*AB27</f>
        <v>0</v>
      </c>
      <c r="AB27" s="36"/>
      <c r="AC27" s="31">
        <v>0</v>
      </c>
      <c r="AD27" s="35">
        <f t="shared" si="68"/>
        <v>0</v>
      </c>
      <c r="AE27" s="35">
        <f t="shared" si="69"/>
        <v>0</v>
      </c>
      <c r="AF27" s="35">
        <f>AD27*AG27</f>
        <v>0</v>
      </c>
      <c r="AG27" s="36"/>
      <c r="AH27" s="31">
        <v>0</v>
      </c>
      <c r="AI27" s="35">
        <f t="shared" si="71"/>
        <v>0</v>
      </c>
      <c r="AJ27" s="35">
        <f t="shared" si="72"/>
        <v>0</v>
      </c>
      <c r="AK27" s="35">
        <f>AI27*AL27</f>
        <v>0</v>
      </c>
      <c r="AL27" s="36"/>
      <c r="AM27" s="31">
        <v>0</v>
      </c>
      <c r="AN27" s="35">
        <f t="shared" si="74"/>
        <v>0</v>
      </c>
      <c r="AO27" s="35">
        <f t="shared" si="75"/>
        <v>0</v>
      </c>
      <c r="AP27" s="35">
        <f>AN27*AQ27</f>
        <v>0</v>
      </c>
      <c r="AQ27" s="36"/>
      <c r="AR27" s="31">
        <v>0</v>
      </c>
      <c r="AS27" s="35">
        <f t="shared" si="77"/>
        <v>0</v>
      </c>
      <c r="AT27" s="35">
        <f t="shared" si="78"/>
        <v>0</v>
      </c>
      <c r="AU27" s="35">
        <f>AS27*AV27</f>
        <v>0</v>
      </c>
      <c r="AV27" s="37"/>
      <c r="AW27" s="31">
        <v>0</v>
      </c>
      <c r="AX27" s="35">
        <f t="shared" si="80"/>
        <v>0</v>
      </c>
      <c r="AY27" s="35">
        <f t="shared" si="81"/>
        <v>0</v>
      </c>
      <c r="AZ27" s="35">
        <f>AX27*BA27</f>
        <v>0</v>
      </c>
      <c r="BA27" s="37"/>
      <c r="BB27" s="31">
        <v>0</v>
      </c>
      <c r="BC27" s="35">
        <f t="shared" si="83"/>
        <v>0</v>
      </c>
      <c r="BD27" s="35">
        <f t="shared" si="84"/>
        <v>0</v>
      </c>
      <c r="BE27" s="35">
        <f>BC27*BF27</f>
        <v>0</v>
      </c>
      <c r="BF27" s="37"/>
      <c r="BG27" s="31">
        <v>0</v>
      </c>
      <c r="BH27" s="35">
        <f t="shared" si="86"/>
        <v>0</v>
      </c>
      <c r="BI27" s="35">
        <f t="shared" si="87"/>
        <v>0</v>
      </c>
      <c r="BJ27" s="35">
        <f>BH27*BK27</f>
        <v>0</v>
      </c>
      <c r="BK27" s="37"/>
      <c r="BL27" s="31">
        <v>0</v>
      </c>
      <c r="BM27" s="35">
        <f t="shared" si="0"/>
        <v>0</v>
      </c>
      <c r="BN27" s="35">
        <f t="shared" si="0"/>
        <v>0</v>
      </c>
      <c r="BO27" s="35">
        <f t="shared" si="0"/>
        <v>0</v>
      </c>
      <c r="BP27" s="36">
        <v>0</v>
      </c>
      <c r="BQ27" s="15">
        <v>0</v>
      </c>
      <c r="BR27" s="15">
        <f t="shared" si="89"/>
        <v>0</v>
      </c>
      <c r="BS27" s="33"/>
      <c r="BT27" s="33"/>
      <c r="BU27" s="35"/>
    </row>
    <row r="28" spans="1:73" x14ac:dyDescent="0.25">
      <c r="A28" s="23" t="s">
        <v>63</v>
      </c>
      <c r="B28" s="54" t="s">
        <v>9</v>
      </c>
      <c r="C28" s="55"/>
      <c r="D28" s="59"/>
      <c r="E28" s="29">
        <f t="shared" si="53"/>
        <v>0</v>
      </c>
      <c r="F28" s="29">
        <f t="shared" si="54"/>
        <v>0</v>
      </c>
      <c r="G28" s="29">
        <f t="shared" ref="G28:G31" si="90">E28*H28</f>
        <v>0</v>
      </c>
      <c r="H28" s="30"/>
      <c r="I28" s="31">
        <v>0</v>
      </c>
      <c r="J28" s="29">
        <f t="shared" si="56"/>
        <v>0</v>
      </c>
      <c r="K28" s="29">
        <f t="shared" si="57"/>
        <v>0</v>
      </c>
      <c r="L28" s="29">
        <f t="shared" ref="L28:L31" si="91">J28*M28</f>
        <v>0</v>
      </c>
      <c r="M28" s="30"/>
      <c r="N28" s="31">
        <v>0</v>
      </c>
      <c r="O28" s="29">
        <f t="shared" si="59"/>
        <v>0</v>
      </c>
      <c r="P28" s="29">
        <f t="shared" si="60"/>
        <v>0</v>
      </c>
      <c r="Q28" s="29">
        <f t="shared" ref="Q28:Q31" si="92">O28*R28</f>
        <v>0</v>
      </c>
      <c r="R28" s="30"/>
      <c r="S28" s="31">
        <v>0</v>
      </c>
      <c r="T28" s="29">
        <f t="shared" si="62"/>
        <v>0</v>
      </c>
      <c r="U28" s="29">
        <f t="shared" si="63"/>
        <v>0</v>
      </c>
      <c r="V28" s="29">
        <f t="shared" ref="V28:V31" si="93">T28*W28</f>
        <v>0</v>
      </c>
      <c r="W28" s="30"/>
      <c r="X28" s="31">
        <v>0</v>
      </c>
      <c r="Y28" s="29">
        <f t="shared" si="65"/>
        <v>0</v>
      </c>
      <c r="Z28" s="29">
        <f t="shared" si="66"/>
        <v>0</v>
      </c>
      <c r="AA28" s="29">
        <f t="shared" ref="AA28:AA31" si="94">Y28*AB28</f>
        <v>0</v>
      </c>
      <c r="AB28" s="30"/>
      <c r="AC28" s="31">
        <v>0</v>
      </c>
      <c r="AD28" s="29">
        <f t="shared" si="68"/>
        <v>0</v>
      </c>
      <c r="AE28" s="29">
        <f t="shared" si="69"/>
        <v>0</v>
      </c>
      <c r="AF28" s="29">
        <f t="shared" ref="AF28:AF31" si="95">AD28*AG28</f>
        <v>0</v>
      </c>
      <c r="AG28" s="30"/>
      <c r="AH28" s="31">
        <v>0</v>
      </c>
      <c r="AI28" s="29">
        <f t="shared" si="71"/>
        <v>0</v>
      </c>
      <c r="AJ28" s="29">
        <f t="shared" si="72"/>
        <v>0</v>
      </c>
      <c r="AK28" s="29">
        <f t="shared" ref="AK28:AK31" si="96">AI28*AL28</f>
        <v>0</v>
      </c>
      <c r="AL28" s="30"/>
      <c r="AM28" s="31">
        <v>0</v>
      </c>
      <c r="AN28" s="29">
        <f t="shared" si="74"/>
        <v>0</v>
      </c>
      <c r="AO28" s="29">
        <f t="shared" si="75"/>
        <v>0</v>
      </c>
      <c r="AP28" s="29">
        <f t="shared" ref="AP28:AP31" si="97">AN28*AQ28</f>
        <v>0</v>
      </c>
      <c r="AQ28" s="30"/>
      <c r="AR28" s="31">
        <v>0</v>
      </c>
      <c r="AS28" s="29">
        <f t="shared" si="77"/>
        <v>0</v>
      </c>
      <c r="AT28" s="29">
        <f t="shared" si="78"/>
        <v>0</v>
      </c>
      <c r="AU28" s="29">
        <f t="shared" ref="AU28:AU31" si="98">AS28*AV28</f>
        <v>0</v>
      </c>
      <c r="AV28" s="32"/>
      <c r="AW28" s="31">
        <v>0</v>
      </c>
      <c r="AX28" s="29">
        <f t="shared" si="80"/>
        <v>0</v>
      </c>
      <c r="AY28" s="29">
        <f t="shared" si="81"/>
        <v>0</v>
      </c>
      <c r="AZ28" s="29">
        <f t="shared" ref="AZ28:AZ31" si="99">AX28*BA28</f>
        <v>0</v>
      </c>
      <c r="BA28" s="32"/>
      <c r="BB28" s="31">
        <v>0</v>
      </c>
      <c r="BC28" s="29">
        <f t="shared" si="83"/>
        <v>0</v>
      </c>
      <c r="BD28" s="29">
        <f t="shared" si="84"/>
        <v>0</v>
      </c>
      <c r="BE28" s="29">
        <f t="shared" ref="BE28:BE31" si="100">BC28*BF28</f>
        <v>0</v>
      </c>
      <c r="BF28" s="32"/>
      <c r="BG28" s="31">
        <v>0</v>
      </c>
      <c r="BH28" s="29">
        <f t="shared" si="86"/>
        <v>0</v>
      </c>
      <c r="BI28" s="29">
        <f t="shared" si="87"/>
        <v>0</v>
      </c>
      <c r="BJ28" s="29">
        <f t="shared" ref="BJ28:BJ31" si="101">BH28*BK28</f>
        <v>0</v>
      </c>
      <c r="BK28" s="32"/>
      <c r="BL28" s="31">
        <v>0</v>
      </c>
      <c r="BM28" s="29">
        <f t="shared" si="0"/>
        <v>0</v>
      </c>
      <c r="BN28" s="29">
        <f t="shared" si="0"/>
        <v>0</v>
      </c>
      <c r="BO28" s="29">
        <f t="shared" si="0"/>
        <v>0</v>
      </c>
      <c r="BP28" s="30">
        <v>0</v>
      </c>
      <c r="BQ28" s="44">
        <v>0</v>
      </c>
      <c r="BR28" s="44"/>
      <c r="BS28" s="44"/>
      <c r="BT28" s="44"/>
      <c r="BU28" s="29"/>
    </row>
    <row r="29" spans="1:73" x14ac:dyDescent="0.25">
      <c r="A29" s="23" t="s">
        <v>3</v>
      </c>
      <c r="B29" s="54" t="s">
        <v>9</v>
      </c>
      <c r="C29" s="55"/>
      <c r="D29" s="59"/>
      <c r="E29" s="29">
        <f t="shared" si="53"/>
        <v>43400.000000000007</v>
      </c>
      <c r="F29" s="29">
        <f t="shared" si="54"/>
        <v>282100.00000000006</v>
      </c>
      <c r="G29" s="29">
        <f t="shared" si="90"/>
        <v>56420.000000000015</v>
      </c>
      <c r="H29" s="30">
        <v>1.3</v>
      </c>
      <c r="I29" s="31">
        <v>7.0000000000000007E-2</v>
      </c>
      <c r="J29" s="29">
        <f t="shared" si="56"/>
        <v>37200</v>
      </c>
      <c r="K29" s="29">
        <f t="shared" si="57"/>
        <v>241800</v>
      </c>
      <c r="L29" s="29">
        <f t="shared" si="91"/>
        <v>48360</v>
      </c>
      <c r="M29" s="30">
        <v>1.3</v>
      </c>
      <c r="N29" s="31">
        <v>0.06</v>
      </c>
      <c r="O29" s="29">
        <f t="shared" si="59"/>
        <v>62000</v>
      </c>
      <c r="P29" s="29">
        <f t="shared" si="60"/>
        <v>403000</v>
      </c>
      <c r="Q29" s="29">
        <f t="shared" si="92"/>
        <v>80600</v>
      </c>
      <c r="R29" s="30">
        <v>1.3</v>
      </c>
      <c r="S29" s="31">
        <v>0.1</v>
      </c>
      <c r="T29" s="29">
        <f t="shared" si="62"/>
        <v>49600</v>
      </c>
      <c r="U29" s="29">
        <f t="shared" si="63"/>
        <v>322400</v>
      </c>
      <c r="V29" s="29">
        <f t="shared" si="93"/>
        <v>64480</v>
      </c>
      <c r="W29" s="30">
        <v>1.3</v>
      </c>
      <c r="X29" s="31">
        <v>0.08</v>
      </c>
      <c r="Y29" s="29">
        <f t="shared" si="65"/>
        <v>49600</v>
      </c>
      <c r="Z29" s="29">
        <f t="shared" si="66"/>
        <v>322400</v>
      </c>
      <c r="AA29" s="29">
        <f t="shared" si="94"/>
        <v>64480</v>
      </c>
      <c r="AB29" s="30">
        <v>1.3</v>
      </c>
      <c r="AC29" s="31">
        <v>0.08</v>
      </c>
      <c r="AD29" s="29">
        <f t="shared" si="68"/>
        <v>49600</v>
      </c>
      <c r="AE29" s="29">
        <f t="shared" si="69"/>
        <v>322400</v>
      </c>
      <c r="AF29" s="29">
        <f t="shared" si="95"/>
        <v>64480</v>
      </c>
      <c r="AG29" s="30">
        <v>1.3</v>
      </c>
      <c r="AH29" s="31">
        <v>0.08</v>
      </c>
      <c r="AI29" s="29">
        <f t="shared" si="71"/>
        <v>62000</v>
      </c>
      <c r="AJ29" s="29">
        <f t="shared" si="72"/>
        <v>403000</v>
      </c>
      <c r="AK29" s="29">
        <f t="shared" si="96"/>
        <v>80600</v>
      </c>
      <c r="AL29" s="30">
        <v>1.3</v>
      </c>
      <c r="AM29" s="31">
        <v>0.1</v>
      </c>
      <c r="AN29" s="29">
        <f t="shared" si="74"/>
        <v>74400</v>
      </c>
      <c r="AO29" s="29">
        <f t="shared" si="75"/>
        <v>483600</v>
      </c>
      <c r="AP29" s="29">
        <f t="shared" si="97"/>
        <v>96720</v>
      </c>
      <c r="AQ29" s="30">
        <v>1.3</v>
      </c>
      <c r="AR29" s="31">
        <v>0.12</v>
      </c>
      <c r="AS29" s="29">
        <f t="shared" si="77"/>
        <v>43400.000000000007</v>
      </c>
      <c r="AT29" s="29">
        <f t="shared" si="78"/>
        <v>282100.00000000006</v>
      </c>
      <c r="AU29" s="29">
        <f t="shared" si="98"/>
        <v>56420.000000000015</v>
      </c>
      <c r="AV29" s="32">
        <v>1.3</v>
      </c>
      <c r="AW29" s="31">
        <v>7.0000000000000007E-2</v>
      </c>
      <c r="AX29" s="29">
        <f t="shared" si="80"/>
        <v>55800</v>
      </c>
      <c r="AY29" s="29">
        <f t="shared" si="81"/>
        <v>362700</v>
      </c>
      <c r="AZ29" s="29">
        <f t="shared" si="99"/>
        <v>72540</v>
      </c>
      <c r="BA29" s="32">
        <v>1.3</v>
      </c>
      <c r="BB29" s="31">
        <v>0.09</v>
      </c>
      <c r="BC29" s="29">
        <f t="shared" si="83"/>
        <v>49600</v>
      </c>
      <c r="BD29" s="29">
        <f t="shared" si="84"/>
        <v>322400</v>
      </c>
      <c r="BE29" s="29">
        <f t="shared" si="100"/>
        <v>64480</v>
      </c>
      <c r="BF29" s="32">
        <v>1.3</v>
      </c>
      <c r="BG29" s="31">
        <v>0.08</v>
      </c>
      <c r="BH29" s="29">
        <f t="shared" si="86"/>
        <v>43400.000000000007</v>
      </c>
      <c r="BI29" s="29">
        <f t="shared" si="87"/>
        <v>282100.00000000006</v>
      </c>
      <c r="BJ29" s="29">
        <f t="shared" si="101"/>
        <v>56420.000000000015</v>
      </c>
      <c r="BK29" s="32">
        <v>1.3</v>
      </c>
      <c r="BL29" s="31">
        <v>7.0000000000000007E-2</v>
      </c>
      <c r="BM29" s="29">
        <f t="shared" si="0"/>
        <v>620000</v>
      </c>
      <c r="BN29" s="29">
        <f t="shared" si="0"/>
        <v>4030000</v>
      </c>
      <c r="BO29" s="29">
        <f t="shared" si="0"/>
        <v>806000</v>
      </c>
      <c r="BP29" s="30">
        <f t="shared" si="1"/>
        <v>1.3</v>
      </c>
      <c r="BQ29" s="15">
        <v>620000</v>
      </c>
      <c r="BR29" s="15">
        <f>BQ29*BS29</f>
        <v>806000</v>
      </c>
      <c r="BS29" s="33">
        <v>1.3</v>
      </c>
      <c r="BT29" s="33">
        <v>6.5</v>
      </c>
      <c r="BU29" s="29"/>
    </row>
    <row r="30" spans="1:73" x14ac:dyDescent="0.25">
      <c r="A30" s="23" t="s">
        <v>4</v>
      </c>
      <c r="B30" s="54" t="s">
        <v>9</v>
      </c>
      <c r="C30" s="55"/>
      <c r="D30" s="59"/>
      <c r="E30" s="29">
        <f t="shared" si="53"/>
        <v>31600</v>
      </c>
      <c r="F30" s="29">
        <f t="shared" si="54"/>
        <v>132720</v>
      </c>
      <c r="G30" s="29">
        <f t="shared" si="90"/>
        <v>30336</v>
      </c>
      <c r="H30" s="30">
        <v>0.96</v>
      </c>
      <c r="I30" s="31">
        <v>0.08</v>
      </c>
      <c r="J30" s="29">
        <f t="shared" si="56"/>
        <v>27650.000000000004</v>
      </c>
      <c r="K30" s="29">
        <f t="shared" si="57"/>
        <v>116130.00000000001</v>
      </c>
      <c r="L30" s="29">
        <f t="shared" si="91"/>
        <v>26544.000000000004</v>
      </c>
      <c r="M30" s="30">
        <v>0.96</v>
      </c>
      <c r="N30" s="31">
        <v>7.0000000000000007E-2</v>
      </c>
      <c r="O30" s="29">
        <f t="shared" si="59"/>
        <v>43450</v>
      </c>
      <c r="P30" s="29">
        <f t="shared" si="60"/>
        <v>182490</v>
      </c>
      <c r="Q30" s="29">
        <f t="shared" si="92"/>
        <v>41712</v>
      </c>
      <c r="R30" s="30">
        <v>0.96</v>
      </c>
      <c r="S30" s="31">
        <v>0.11</v>
      </c>
      <c r="T30" s="29">
        <f t="shared" si="62"/>
        <v>31600</v>
      </c>
      <c r="U30" s="29">
        <f t="shared" si="63"/>
        <v>132720</v>
      </c>
      <c r="V30" s="29">
        <f t="shared" si="93"/>
        <v>30336</v>
      </c>
      <c r="W30" s="30">
        <v>0.96</v>
      </c>
      <c r="X30" s="31">
        <v>0.08</v>
      </c>
      <c r="Y30" s="29">
        <f t="shared" si="65"/>
        <v>39500</v>
      </c>
      <c r="Z30" s="29">
        <f t="shared" si="66"/>
        <v>165900</v>
      </c>
      <c r="AA30" s="29">
        <f t="shared" si="94"/>
        <v>37920</v>
      </c>
      <c r="AB30" s="30">
        <v>0.96</v>
      </c>
      <c r="AC30" s="31">
        <v>0.1</v>
      </c>
      <c r="AD30" s="29">
        <f t="shared" si="68"/>
        <v>31600</v>
      </c>
      <c r="AE30" s="29">
        <f t="shared" si="69"/>
        <v>132720</v>
      </c>
      <c r="AF30" s="29">
        <f t="shared" si="95"/>
        <v>30336</v>
      </c>
      <c r="AG30" s="30">
        <v>0.96</v>
      </c>
      <c r="AH30" s="31">
        <v>0.08</v>
      </c>
      <c r="AI30" s="29">
        <f t="shared" si="71"/>
        <v>35550</v>
      </c>
      <c r="AJ30" s="29">
        <f t="shared" si="72"/>
        <v>149310</v>
      </c>
      <c r="AK30" s="29">
        <f t="shared" si="96"/>
        <v>34128</v>
      </c>
      <c r="AL30" s="30">
        <v>0.96</v>
      </c>
      <c r="AM30" s="31">
        <v>0.09</v>
      </c>
      <c r="AN30" s="29">
        <f t="shared" si="74"/>
        <v>39500</v>
      </c>
      <c r="AO30" s="29">
        <f t="shared" si="75"/>
        <v>165900</v>
      </c>
      <c r="AP30" s="29">
        <f t="shared" si="97"/>
        <v>37920</v>
      </c>
      <c r="AQ30" s="30">
        <v>0.96</v>
      </c>
      <c r="AR30" s="31">
        <v>0.1</v>
      </c>
      <c r="AS30" s="29">
        <f t="shared" si="77"/>
        <v>27650.000000000004</v>
      </c>
      <c r="AT30" s="29">
        <f t="shared" si="78"/>
        <v>116130.00000000001</v>
      </c>
      <c r="AU30" s="29">
        <f t="shared" si="98"/>
        <v>26544.000000000004</v>
      </c>
      <c r="AV30" s="32">
        <v>0.96</v>
      </c>
      <c r="AW30" s="31">
        <v>7.0000000000000007E-2</v>
      </c>
      <c r="AX30" s="29">
        <f t="shared" si="80"/>
        <v>35550</v>
      </c>
      <c r="AY30" s="29">
        <f t="shared" si="81"/>
        <v>149310</v>
      </c>
      <c r="AZ30" s="29">
        <f t="shared" si="99"/>
        <v>34128</v>
      </c>
      <c r="BA30" s="32">
        <v>0.96</v>
      </c>
      <c r="BB30" s="31">
        <v>0.09</v>
      </c>
      <c r="BC30" s="29">
        <f t="shared" si="83"/>
        <v>27650.000000000004</v>
      </c>
      <c r="BD30" s="29">
        <f t="shared" si="84"/>
        <v>116130.00000000001</v>
      </c>
      <c r="BE30" s="29">
        <f t="shared" si="100"/>
        <v>26544.000000000004</v>
      </c>
      <c r="BF30" s="32">
        <v>0.96</v>
      </c>
      <c r="BG30" s="31">
        <v>7.0000000000000007E-2</v>
      </c>
      <c r="BH30" s="29">
        <f t="shared" si="86"/>
        <v>23700</v>
      </c>
      <c r="BI30" s="29">
        <f t="shared" si="87"/>
        <v>99540</v>
      </c>
      <c r="BJ30" s="29">
        <f t="shared" si="101"/>
        <v>22752</v>
      </c>
      <c r="BK30" s="32">
        <v>0.96</v>
      </c>
      <c r="BL30" s="31">
        <v>0.06</v>
      </c>
      <c r="BM30" s="29">
        <f t="shared" si="0"/>
        <v>395000</v>
      </c>
      <c r="BN30" s="29">
        <f t="shared" si="0"/>
        <v>1659000</v>
      </c>
      <c r="BO30" s="29">
        <f t="shared" si="0"/>
        <v>379200</v>
      </c>
      <c r="BP30" s="30">
        <f t="shared" si="1"/>
        <v>0.96</v>
      </c>
      <c r="BQ30" s="15">
        <v>395000</v>
      </c>
      <c r="BR30" s="15">
        <f>BQ30*BS30</f>
        <v>379200</v>
      </c>
      <c r="BS30" s="33">
        <v>0.96</v>
      </c>
      <c r="BT30" s="33">
        <v>4.2</v>
      </c>
      <c r="BU30" s="29"/>
    </row>
    <row r="31" spans="1:73" x14ac:dyDescent="0.25">
      <c r="A31" s="23" t="s">
        <v>64</v>
      </c>
      <c r="B31" s="54" t="s">
        <v>9</v>
      </c>
      <c r="C31" s="55"/>
      <c r="D31" s="59"/>
      <c r="E31" s="29">
        <f t="shared" si="53"/>
        <v>0</v>
      </c>
      <c r="F31" s="29">
        <f t="shared" si="54"/>
        <v>0</v>
      </c>
      <c r="G31" s="29">
        <f t="shared" si="90"/>
        <v>0</v>
      </c>
      <c r="H31" s="30"/>
      <c r="I31" s="31">
        <v>0</v>
      </c>
      <c r="J31" s="29">
        <f t="shared" si="56"/>
        <v>0</v>
      </c>
      <c r="K31" s="29">
        <f t="shared" si="57"/>
        <v>0</v>
      </c>
      <c r="L31" s="29">
        <f t="shared" si="91"/>
        <v>0</v>
      </c>
      <c r="M31" s="30"/>
      <c r="N31" s="31">
        <v>0</v>
      </c>
      <c r="O31" s="29">
        <f t="shared" si="59"/>
        <v>0</v>
      </c>
      <c r="P31" s="29">
        <f t="shared" si="60"/>
        <v>0</v>
      </c>
      <c r="Q31" s="29">
        <f t="shared" si="92"/>
        <v>0</v>
      </c>
      <c r="R31" s="30"/>
      <c r="S31" s="31">
        <v>0</v>
      </c>
      <c r="T31" s="29">
        <f t="shared" si="62"/>
        <v>0</v>
      </c>
      <c r="U31" s="29">
        <f t="shared" si="63"/>
        <v>0</v>
      </c>
      <c r="V31" s="29">
        <f t="shared" si="93"/>
        <v>0</v>
      </c>
      <c r="W31" s="30"/>
      <c r="X31" s="31">
        <v>0</v>
      </c>
      <c r="Y31" s="29">
        <f t="shared" si="65"/>
        <v>0</v>
      </c>
      <c r="Z31" s="29">
        <f t="shared" si="66"/>
        <v>0</v>
      </c>
      <c r="AA31" s="29">
        <f t="shared" si="94"/>
        <v>0</v>
      </c>
      <c r="AB31" s="30"/>
      <c r="AC31" s="31">
        <v>0</v>
      </c>
      <c r="AD31" s="29">
        <f t="shared" si="68"/>
        <v>0</v>
      </c>
      <c r="AE31" s="29">
        <f t="shared" si="69"/>
        <v>0</v>
      </c>
      <c r="AF31" s="29">
        <f t="shared" si="95"/>
        <v>0</v>
      </c>
      <c r="AG31" s="30"/>
      <c r="AH31" s="31">
        <v>0</v>
      </c>
      <c r="AI31" s="29">
        <f t="shared" si="71"/>
        <v>0</v>
      </c>
      <c r="AJ31" s="29">
        <f t="shared" si="72"/>
        <v>0</v>
      </c>
      <c r="AK31" s="29">
        <f t="shared" si="96"/>
        <v>0</v>
      </c>
      <c r="AL31" s="30"/>
      <c r="AM31" s="31">
        <v>0</v>
      </c>
      <c r="AN31" s="29">
        <f t="shared" si="74"/>
        <v>0</v>
      </c>
      <c r="AO31" s="29">
        <f t="shared" si="75"/>
        <v>0</v>
      </c>
      <c r="AP31" s="29">
        <f t="shared" si="97"/>
        <v>0</v>
      </c>
      <c r="AQ31" s="30"/>
      <c r="AR31" s="31">
        <v>0</v>
      </c>
      <c r="AS31" s="29">
        <f t="shared" si="77"/>
        <v>0</v>
      </c>
      <c r="AT31" s="29">
        <f t="shared" si="78"/>
        <v>0</v>
      </c>
      <c r="AU31" s="29">
        <f t="shared" si="98"/>
        <v>0</v>
      </c>
      <c r="AV31" s="32"/>
      <c r="AW31" s="31">
        <v>0</v>
      </c>
      <c r="AX31" s="29">
        <f t="shared" si="80"/>
        <v>0</v>
      </c>
      <c r="AY31" s="29">
        <f t="shared" si="81"/>
        <v>0</v>
      </c>
      <c r="AZ31" s="29">
        <f t="shared" si="99"/>
        <v>0</v>
      </c>
      <c r="BA31" s="32"/>
      <c r="BB31" s="31">
        <v>0</v>
      </c>
      <c r="BC31" s="29">
        <f t="shared" si="83"/>
        <v>0</v>
      </c>
      <c r="BD31" s="29">
        <f t="shared" si="84"/>
        <v>0</v>
      </c>
      <c r="BE31" s="29">
        <f t="shared" si="100"/>
        <v>0</v>
      </c>
      <c r="BF31" s="32"/>
      <c r="BG31" s="31">
        <v>0</v>
      </c>
      <c r="BH31" s="29">
        <f t="shared" si="86"/>
        <v>0</v>
      </c>
      <c r="BI31" s="29">
        <f t="shared" si="87"/>
        <v>0</v>
      </c>
      <c r="BJ31" s="29">
        <f t="shared" si="101"/>
        <v>0</v>
      </c>
      <c r="BK31" s="32"/>
      <c r="BL31" s="31">
        <v>0</v>
      </c>
      <c r="BM31" s="29">
        <f t="shared" si="0"/>
        <v>0</v>
      </c>
      <c r="BN31" s="29">
        <f t="shared" si="0"/>
        <v>0</v>
      </c>
      <c r="BO31" s="29">
        <f t="shared" si="0"/>
        <v>0</v>
      </c>
      <c r="BP31" s="30">
        <v>0</v>
      </c>
      <c r="BQ31" s="44">
        <v>0</v>
      </c>
      <c r="BR31" s="15">
        <f>BQ31*BS31</f>
        <v>0</v>
      </c>
      <c r="BS31" s="44"/>
      <c r="BT31" s="44"/>
      <c r="BU31" s="29"/>
    </row>
    <row r="32" spans="1:73" x14ac:dyDescent="0.25">
      <c r="A32" s="53" t="s">
        <v>1</v>
      </c>
      <c r="B32" s="54" t="s">
        <v>9</v>
      </c>
      <c r="C32" s="55"/>
      <c r="D32" s="59"/>
      <c r="E32" s="29">
        <f>E33+E34+E35+E36+E37+E38+E39+E40+E41+E42+E43+E44+E45+E46+E47+E48+E49+E50+E51</f>
        <v>77700</v>
      </c>
      <c r="F32" s="29">
        <f t="shared" ref="F32:G32" si="102">F33+F34+F35+F36+F37+F38+F39+F40+F41+F42+F43+F44+F45+F46+F47+F48+F49+F50+F51</f>
        <v>324099.5</v>
      </c>
      <c r="G32" s="29">
        <f t="shared" si="102"/>
        <v>71607.5</v>
      </c>
      <c r="H32" s="30">
        <v>0.92717149220489981</v>
      </c>
      <c r="I32" s="31"/>
      <c r="J32" s="29">
        <f>J33+J34+J35+J36+J37+J38+J39+J40+J41+J42+J43+J44+J45+J46+J47+J48+J49+J50+J51</f>
        <v>77700</v>
      </c>
      <c r="K32" s="29">
        <f t="shared" ref="K32:L32" si="103">K33+K34+K35+K36+K37+K38+K39+K40+K41+K42+K43+K44+K45+K46+K47+K48+K49+K50+K51</f>
        <v>324099.5</v>
      </c>
      <c r="L32" s="29">
        <f t="shared" si="103"/>
        <v>71607.5</v>
      </c>
      <c r="M32" s="30">
        <v>0.92717149220489981</v>
      </c>
      <c r="N32" s="31"/>
      <c r="O32" s="29">
        <f>O33+O34+O35+O36+O37+O38+O39+O40+O41+O42+O43+O44+O45+O46+O47+O48+O49+O50+O51</f>
        <v>149160</v>
      </c>
      <c r="P32" s="29">
        <f t="shared" ref="P32:Q32" si="104">P33+P34+P35+P36+P37+P38+P39+P40+P41+P42+P43+P44+P45+P46+P47+P48+P49+P50+P51</f>
        <v>637161.69999999995</v>
      </c>
      <c r="Q32" s="29">
        <f t="shared" si="104"/>
        <v>138319.5</v>
      </c>
      <c r="R32" s="30">
        <v>0.92717149220489981</v>
      </c>
      <c r="S32" s="31"/>
      <c r="T32" s="29">
        <f>T33+T34+T35+T36+T37+T38+T39+T40+T41+T42+T43+T44+T45+T46+T47+T48+T49+T50+T51</f>
        <v>99020</v>
      </c>
      <c r="U32" s="29">
        <f t="shared" ref="U32:V32" si="105">U33+U34+U35+U36+U37+U38+U39+U40+U41+U42+U43+U44+U45+U46+U47+U48+U49+U50+U51</f>
        <v>418312.9</v>
      </c>
      <c r="V32" s="29">
        <f t="shared" si="105"/>
        <v>91791.5</v>
      </c>
      <c r="W32" s="30">
        <v>0.92717149220489981</v>
      </c>
      <c r="X32" s="31"/>
      <c r="Y32" s="29">
        <f>Y33+Y34+Y35+Y36+Y37+Y38+Y39+Y40+Y41+Y42+Y43+Y44+Y45+Y46+Y47+Y48+Y49+Y50+Y51</f>
        <v>135900</v>
      </c>
      <c r="Z32" s="29">
        <f t="shared" ref="Z32:AA32" si="106">Z33+Z34+Z35+Z36+Z37+Z38+Z39+Z40+Z41+Z42+Z43+Z44+Z45+Z46+Z47+Z48+Z49+Z50+Z51</f>
        <v>578939</v>
      </c>
      <c r="AA32" s="29">
        <f t="shared" si="106"/>
        <v>125450</v>
      </c>
      <c r="AB32" s="30">
        <v>0.92717149220489981</v>
      </c>
      <c r="AC32" s="31"/>
      <c r="AD32" s="29">
        <f>AD33+AD34+AD35+AD36+AD37+AD38+AD39+AD40+AD41+AD42+AD43+AD44+AD45+AD46+AD47+AD48+AD49+AD50+AD51</f>
        <v>107460</v>
      </c>
      <c r="AE32" s="29">
        <f t="shared" ref="AE32:AF32" si="107">AE33+AE34+AE35+AE36+AE37+AE38+AE39+AE40+AE41+AE42+AE43+AE44+AE45+AE46+AE47+AE48+AE49+AE50+AE51</f>
        <v>448169.70000000007</v>
      </c>
      <c r="AF32" s="29">
        <f t="shared" si="107"/>
        <v>98459.5</v>
      </c>
      <c r="AG32" s="30">
        <v>0.92717149220489981</v>
      </c>
      <c r="AH32" s="31"/>
      <c r="AI32" s="29">
        <f>AI33+AI34+AI35+AI36+AI37+AI38+AI39+AI40+AI41+AI42+AI43+AI44+AI45+AI46+AI47+AI48+AI49+AI50+AI51</f>
        <v>143660</v>
      </c>
      <c r="AJ32" s="29">
        <f t="shared" ref="AJ32:AK32" si="108">AJ33+AJ34+AJ35+AJ36+AJ37+AJ38+AJ39+AJ40+AJ41+AJ42+AJ43+AJ44+AJ45+AJ46+AJ47+AJ48+AJ49+AJ50+AJ51</f>
        <v>625349.19999999995</v>
      </c>
      <c r="AK32" s="29">
        <f t="shared" si="108"/>
        <v>133452</v>
      </c>
      <c r="AL32" s="30">
        <v>0.92717149220489981</v>
      </c>
      <c r="AM32" s="31"/>
      <c r="AN32" s="29">
        <f>AN33+AN34+AN35+AN36+AN37+AN38+AN39+AN40+AN41+AN42+AN43+AN44+AN45+AN46+AN47+AN48+AN49+AN50+AN51</f>
        <v>158940</v>
      </c>
      <c r="AO32" s="29">
        <f t="shared" ref="AO32:AP32" si="109">AO33+AO34+AO35+AO36+AO37+AO38+AO39+AO40+AO41+AO42+AO43+AO44+AO45+AO46+AO47+AO48+AO49+AO50+AO51</f>
        <v>700335.8</v>
      </c>
      <c r="AP32" s="29">
        <f t="shared" si="109"/>
        <v>148378</v>
      </c>
      <c r="AQ32" s="30">
        <v>0.92717149220489981</v>
      </c>
      <c r="AR32" s="31"/>
      <c r="AS32" s="29">
        <f>AS33+AS34+AS35+AS36+AS37+AS38+AS39+AS40+AS41+AS42+AS43+AS44+AS45+AS46+AS47+AS48+AS49+AS50+AS51</f>
        <v>98670</v>
      </c>
      <c r="AT32" s="29">
        <f t="shared" ref="AT32:AU32" si="110">AT33+AT34+AT35+AT36+AT37+AT38+AT39+AT40+AT41+AT42+AT43+AT44+AT45+AT46+AT47+AT48+AT49+AT50+AT51</f>
        <v>408615.4</v>
      </c>
      <c r="AU32" s="29">
        <f t="shared" si="110"/>
        <v>90871.5</v>
      </c>
      <c r="AV32" s="30">
        <v>0.92717149220489981</v>
      </c>
      <c r="AW32" s="31"/>
      <c r="AX32" s="29">
        <f>AX33+AX34+AX35+AX36+AX37+AX38+AX39+AX40+AX41+AX42+AX43+AX44+AX45+AX46+AX47+AX48+AX49+AX50+AX51</f>
        <v>130310</v>
      </c>
      <c r="AY32" s="29">
        <f t="shared" ref="AY32:AZ32" si="111">AY33+AY34+AY35+AY36+AY37+AY38+AY39+AY40+AY41+AY42+AY43+AY44+AY45+AY46+AY47+AY48+AY49+AY50+AY51</f>
        <v>561982.19999999995</v>
      </c>
      <c r="AZ32" s="29">
        <f t="shared" si="111"/>
        <v>121684.5</v>
      </c>
      <c r="BA32" s="30">
        <v>0.92717149220489981</v>
      </c>
      <c r="BB32" s="31"/>
      <c r="BC32" s="29">
        <f>BC33+BC34+BC35+BC36+BC37+BC38+BC39+BC40+BC41+BC42+BC43+BC44+BC45+BC46+BC47+BC48+BC49+BC50+BC51</f>
        <v>101660</v>
      </c>
      <c r="BD32" s="29">
        <f t="shared" ref="BD32:BE32" si="112">BD33+BD34+BD35+BD36+BD37+BD38+BD39+BD40+BD41+BD42+BD43+BD44+BD45+BD46+BD47+BD48+BD49+BD50+BD51</f>
        <v>441087.2</v>
      </c>
      <c r="BE32" s="29">
        <f t="shared" si="112"/>
        <v>95467</v>
      </c>
      <c r="BF32" s="30">
        <v>0.92717149220489981</v>
      </c>
      <c r="BG32" s="31"/>
      <c r="BH32" s="29">
        <f>BH33+BH34+BH35+BH36+BH37+BH38+BH39+BH40+BH41+BH42+BH43+BH44+BH45+BH46+BH47+BH48+BH49+BH50+BH51</f>
        <v>66820</v>
      </c>
      <c r="BI32" s="29">
        <f t="shared" ref="BI32:BJ32" si="113">BI33+BI34+BI35+BI36+BI37+BI38+BI39+BI40+BI41+BI42+BI43+BI44+BI45+BI46+BI47+BI48+BI49+BI50+BI51</f>
        <v>288437.90000000002</v>
      </c>
      <c r="BJ32" s="29">
        <f t="shared" si="113"/>
        <v>61811.5</v>
      </c>
      <c r="BK32" s="30">
        <v>0.92717149220489981</v>
      </c>
      <c r="BL32" s="31"/>
      <c r="BM32" s="29">
        <f t="shared" si="0"/>
        <v>1347000</v>
      </c>
      <c r="BN32" s="29">
        <f t="shared" si="0"/>
        <v>5756590.0000000009</v>
      </c>
      <c r="BO32" s="29">
        <f t="shared" si="0"/>
        <v>1248900</v>
      </c>
      <c r="BP32" s="30">
        <f t="shared" si="1"/>
        <v>0.92717149220489981</v>
      </c>
      <c r="BQ32" s="15">
        <f t="shared" ref="BQ32:BR32" si="114">BQ33+BQ34+BQ35+BQ36+BQ37+BQ38+BQ39+BQ40+BQ41+BQ42+BQ43+BQ44+BQ45+BQ46+BQ47+BQ48+BQ49+BQ50+BQ51</f>
        <v>1347000</v>
      </c>
      <c r="BR32" s="15">
        <f t="shared" si="114"/>
        <v>1248900</v>
      </c>
      <c r="BS32" s="33">
        <f>BR32/BQ32</f>
        <v>0.92717149220489981</v>
      </c>
      <c r="BT32" s="33">
        <v>4.24</v>
      </c>
      <c r="BU32" s="29"/>
    </row>
    <row r="33" spans="1:73" x14ac:dyDescent="0.25">
      <c r="A33" s="53" t="s">
        <v>1</v>
      </c>
      <c r="B33" s="23" t="s">
        <v>65</v>
      </c>
      <c r="C33" s="45" t="s">
        <v>9</v>
      </c>
      <c r="D33" s="4">
        <v>146650156</v>
      </c>
      <c r="E33" s="15">
        <f t="shared" ref="E33:E54" si="115">$BQ33*I33</f>
        <v>1000</v>
      </c>
      <c r="F33" s="15">
        <f t="shared" ref="F33:F54" si="116">E33*$BT33</f>
        <v>2500</v>
      </c>
      <c r="G33" s="15">
        <f t="shared" ref="G33:G54" si="117">E33*H33</f>
        <v>650</v>
      </c>
      <c r="H33" s="44">
        <v>0.65</v>
      </c>
      <c r="I33" s="31">
        <v>0.05</v>
      </c>
      <c r="J33" s="15">
        <f t="shared" ref="J33:J54" si="118">$BQ33*N33</f>
        <v>1000</v>
      </c>
      <c r="K33" s="15">
        <f t="shared" ref="K33:K54" si="119">J33*$BT33</f>
        <v>2500</v>
      </c>
      <c r="L33" s="15">
        <f t="shared" ref="L33:L54" si="120">J33*M33</f>
        <v>650</v>
      </c>
      <c r="M33" s="44">
        <v>0.65</v>
      </c>
      <c r="N33" s="31">
        <v>0.05</v>
      </c>
      <c r="O33" s="15">
        <f t="shared" ref="O33:O54" si="121">$BQ33*S33</f>
        <v>2600</v>
      </c>
      <c r="P33" s="15">
        <f t="shared" ref="P33:P54" si="122">O33*$BT33</f>
        <v>6500</v>
      </c>
      <c r="Q33" s="15">
        <f t="shared" ref="Q33:Q54" si="123">O33*R33</f>
        <v>1690</v>
      </c>
      <c r="R33" s="44">
        <v>0.65</v>
      </c>
      <c r="S33" s="31">
        <v>0.13</v>
      </c>
      <c r="T33" s="15">
        <f t="shared" ref="T33:T54" si="124">$BQ33*X33</f>
        <v>1200</v>
      </c>
      <c r="U33" s="15">
        <f t="shared" ref="U33:U54" si="125">T33*$BT33</f>
        <v>3000</v>
      </c>
      <c r="V33" s="15">
        <f t="shared" ref="V33:V54" si="126">T33*W33</f>
        <v>780</v>
      </c>
      <c r="W33" s="44">
        <v>0.65</v>
      </c>
      <c r="X33" s="31">
        <v>0.06</v>
      </c>
      <c r="Y33" s="15">
        <f t="shared" ref="Y33:Y54" si="127">$BQ33*AC33</f>
        <v>2000</v>
      </c>
      <c r="Z33" s="15">
        <f t="shared" ref="Z33:Z54" si="128">Y33*$BT33</f>
        <v>5000</v>
      </c>
      <c r="AA33" s="15">
        <f t="shared" ref="AA33:AA54" si="129">Y33*AB33</f>
        <v>1300</v>
      </c>
      <c r="AB33" s="44">
        <v>0.65</v>
      </c>
      <c r="AC33" s="31">
        <v>0.1</v>
      </c>
      <c r="AD33" s="15">
        <f t="shared" ref="AD33:AD54" si="130">$BQ33*AH33</f>
        <v>1600</v>
      </c>
      <c r="AE33" s="15">
        <f t="shared" ref="AE33:AE54" si="131">AD33*$BT33</f>
        <v>4000</v>
      </c>
      <c r="AF33" s="15">
        <f t="shared" ref="AF33:AF54" si="132">AD33*AG33</f>
        <v>1040</v>
      </c>
      <c r="AG33" s="44">
        <v>0.65</v>
      </c>
      <c r="AH33" s="31">
        <v>0.08</v>
      </c>
      <c r="AI33" s="15">
        <f t="shared" ref="AI33:AI54" si="133">$BQ33*AM33</f>
        <v>2600</v>
      </c>
      <c r="AJ33" s="15">
        <f t="shared" ref="AJ33:AJ54" si="134">AI33*$BT33</f>
        <v>6500</v>
      </c>
      <c r="AK33" s="15">
        <f t="shared" ref="AK33:AK54" si="135">AI33*AL33</f>
        <v>1690</v>
      </c>
      <c r="AL33" s="44">
        <v>0.65</v>
      </c>
      <c r="AM33" s="31">
        <v>0.13</v>
      </c>
      <c r="AN33" s="15">
        <f t="shared" ref="AN33:AN54" si="136">$BQ33*AR33</f>
        <v>2400</v>
      </c>
      <c r="AO33" s="15">
        <f t="shared" ref="AO33:AO54" si="137">AN33*$BT33</f>
        <v>6000</v>
      </c>
      <c r="AP33" s="15">
        <f t="shared" ref="AP33:AP54" si="138">AN33*AQ33</f>
        <v>1560</v>
      </c>
      <c r="AQ33" s="44">
        <v>0.65</v>
      </c>
      <c r="AR33" s="31">
        <v>0.12</v>
      </c>
      <c r="AS33" s="15">
        <f t="shared" ref="AS33:AS54" si="139">$BQ33*AW33</f>
        <v>1200</v>
      </c>
      <c r="AT33" s="15">
        <f t="shared" ref="AT33:AT54" si="140">AS33*$BT33</f>
        <v>3000</v>
      </c>
      <c r="AU33" s="15">
        <f t="shared" ref="AU33:AU54" si="141">AS33*AV33</f>
        <v>780</v>
      </c>
      <c r="AV33" s="33">
        <v>0.65</v>
      </c>
      <c r="AW33" s="31">
        <v>0.06</v>
      </c>
      <c r="AX33" s="15">
        <f t="shared" ref="AX33:AX54" si="142">$BQ33*BB33</f>
        <v>1600</v>
      </c>
      <c r="AY33" s="15">
        <f t="shared" ref="AY33:AY54" si="143">AX33*$BT33</f>
        <v>4000</v>
      </c>
      <c r="AZ33" s="15">
        <f t="shared" ref="AZ33:AZ54" si="144">AX33*BA33</f>
        <v>1040</v>
      </c>
      <c r="BA33" s="33">
        <v>0.65</v>
      </c>
      <c r="BB33" s="31">
        <v>0.08</v>
      </c>
      <c r="BC33" s="15">
        <f t="shared" ref="BC33:BC54" si="145">$BQ33*BG33</f>
        <v>1600</v>
      </c>
      <c r="BD33" s="15">
        <f t="shared" ref="BD33:BD54" si="146">BC33*$BT33</f>
        <v>4000</v>
      </c>
      <c r="BE33" s="15">
        <f t="shared" ref="BE33:BE54" si="147">BC33*BF33</f>
        <v>1040</v>
      </c>
      <c r="BF33" s="33">
        <v>0.65</v>
      </c>
      <c r="BG33" s="31">
        <v>0.08</v>
      </c>
      <c r="BH33" s="15">
        <f t="shared" ref="BH33:BH54" si="148">$BQ33*BL33</f>
        <v>1200</v>
      </c>
      <c r="BI33" s="15">
        <f t="shared" ref="BI33:BI54" si="149">BH33*$BT33</f>
        <v>3000</v>
      </c>
      <c r="BJ33" s="15">
        <f t="shared" ref="BJ33:BJ54" si="150">BH33*BK33</f>
        <v>780</v>
      </c>
      <c r="BK33" s="33">
        <v>0.65</v>
      </c>
      <c r="BL33" s="31">
        <v>0.06</v>
      </c>
      <c r="BM33" s="41">
        <f t="shared" si="0"/>
        <v>20000</v>
      </c>
      <c r="BN33" s="41">
        <f t="shared" si="0"/>
        <v>50000</v>
      </c>
      <c r="BO33" s="41">
        <f t="shared" si="0"/>
        <v>13000</v>
      </c>
      <c r="BP33" s="42">
        <f t="shared" si="1"/>
        <v>0.65</v>
      </c>
      <c r="BQ33" s="41">
        <v>20000</v>
      </c>
      <c r="BR33" s="41">
        <f t="shared" ref="BR33:BR54" si="151">BQ33*BS33</f>
        <v>13000</v>
      </c>
      <c r="BS33" s="43">
        <v>0.65</v>
      </c>
      <c r="BT33" s="43">
        <v>2.5</v>
      </c>
      <c r="BU33" s="41"/>
    </row>
    <row r="34" spans="1:73" x14ac:dyDescent="0.25">
      <c r="A34" s="53" t="s">
        <v>1</v>
      </c>
      <c r="B34" s="23" t="s">
        <v>66</v>
      </c>
      <c r="C34" s="45" t="s">
        <v>9</v>
      </c>
      <c r="D34" s="4">
        <v>168758320</v>
      </c>
      <c r="E34" s="15">
        <f t="shared" si="115"/>
        <v>0</v>
      </c>
      <c r="F34" s="15">
        <f t="shared" si="116"/>
        <v>0</v>
      </c>
      <c r="G34" s="15">
        <f t="shared" si="117"/>
        <v>0</v>
      </c>
      <c r="H34" s="44"/>
      <c r="I34" s="31">
        <v>0</v>
      </c>
      <c r="J34" s="15">
        <f t="shared" si="118"/>
        <v>0</v>
      </c>
      <c r="K34" s="15">
        <f t="shared" si="119"/>
        <v>0</v>
      </c>
      <c r="L34" s="15">
        <f t="shared" si="120"/>
        <v>0</v>
      </c>
      <c r="M34" s="44"/>
      <c r="N34" s="31">
        <v>0</v>
      </c>
      <c r="O34" s="15">
        <f t="shared" si="121"/>
        <v>0</v>
      </c>
      <c r="P34" s="15">
        <f t="shared" si="122"/>
        <v>0</v>
      </c>
      <c r="Q34" s="15">
        <f t="shared" si="123"/>
        <v>0</v>
      </c>
      <c r="R34" s="44"/>
      <c r="S34" s="31">
        <v>0</v>
      </c>
      <c r="T34" s="15">
        <f t="shared" si="124"/>
        <v>0</v>
      </c>
      <c r="U34" s="15">
        <f t="shared" si="125"/>
        <v>0</v>
      </c>
      <c r="V34" s="15">
        <f t="shared" si="126"/>
        <v>0</v>
      </c>
      <c r="W34" s="44"/>
      <c r="X34" s="31">
        <v>0</v>
      </c>
      <c r="Y34" s="15">
        <f t="shared" si="127"/>
        <v>0</v>
      </c>
      <c r="Z34" s="15">
        <f t="shared" si="128"/>
        <v>0</v>
      </c>
      <c r="AA34" s="15">
        <f t="shared" si="129"/>
        <v>0</v>
      </c>
      <c r="AB34" s="44"/>
      <c r="AC34" s="31">
        <v>0</v>
      </c>
      <c r="AD34" s="15">
        <f t="shared" si="130"/>
        <v>0</v>
      </c>
      <c r="AE34" s="15">
        <f t="shared" si="131"/>
        <v>0</v>
      </c>
      <c r="AF34" s="15">
        <f t="shared" si="132"/>
        <v>0</v>
      </c>
      <c r="AG34" s="44"/>
      <c r="AH34" s="31">
        <v>0</v>
      </c>
      <c r="AI34" s="15">
        <f t="shared" si="133"/>
        <v>0</v>
      </c>
      <c r="AJ34" s="15">
        <f t="shared" si="134"/>
        <v>0</v>
      </c>
      <c r="AK34" s="15">
        <f t="shared" si="135"/>
        <v>0</v>
      </c>
      <c r="AL34" s="44"/>
      <c r="AM34" s="31">
        <v>0</v>
      </c>
      <c r="AN34" s="15">
        <f t="shared" si="136"/>
        <v>0</v>
      </c>
      <c r="AO34" s="15">
        <f t="shared" si="137"/>
        <v>0</v>
      </c>
      <c r="AP34" s="15">
        <f t="shared" si="138"/>
        <v>0</v>
      </c>
      <c r="AQ34" s="44"/>
      <c r="AR34" s="31">
        <v>0</v>
      </c>
      <c r="AS34" s="15">
        <f t="shared" si="139"/>
        <v>0</v>
      </c>
      <c r="AT34" s="15">
        <f t="shared" si="140"/>
        <v>0</v>
      </c>
      <c r="AU34" s="15">
        <f t="shared" si="141"/>
        <v>0</v>
      </c>
      <c r="AV34" s="33"/>
      <c r="AW34" s="31">
        <v>0</v>
      </c>
      <c r="AX34" s="15">
        <f t="shared" si="142"/>
        <v>0</v>
      </c>
      <c r="AY34" s="15">
        <f t="shared" si="143"/>
        <v>0</v>
      </c>
      <c r="AZ34" s="15">
        <f t="shared" si="144"/>
        <v>0</v>
      </c>
      <c r="BA34" s="33"/>
      <c r="BB34" s="31">
        <v>0</v>
      </c>
      <c r="BC34" s="15">
        <f t="shared" si="145"/>
        <v>0</v>
      </c>
      <c r="BD34" s="15">
        <f t="shared" si="146"/>
        <v>0</v>
      </c>
      <c r="BE34" s="15">
        <f t="shared" si="147"/>
        <v>0</v>
      </c>
      <c r="BF34" s="33"/>
      <c r="BG34" s="31">
        <v>0</v>
      </c>
      <c r="BH34" s="15">
        <f t="shared" si="148"/>
        <v>0</v>
      </c>
      <c r="BI34" s="15">
        <f t="shared" si="149"/>
        <v>0</v>
      </c>
      <c r="BJ34" s="15">
        <f t="shared" si="150"/>
        <v>0</v>
      </c>
      <c r="BK34" s="33"/>
      <c r="BL34" s="31">
        <v>0</v>
      </c>
      <c r="BM34" s="41">
        <f t="shared" si="0"/>
        <v>0</v>
      </c>
      <c r="BN34" s="41">
        <f t="shared" si="0"/>
        <v>0</v>
      </c>
      <c r="BO34" s="41">
        <f t="shared" si="0"/>
        <v>0</v>
      </c>
      <c r="BP34" s="42">
        <v>0</v>
      </c>
      <c r="BQ34" s="41">
        <v>0</v>
      </c>
      <c r="BR34" s="41">
        <f t="shared" si="151"/>
        <v>0</v>
      </c>
      <c r="BS34" s="43"/>
      <c r="BT34" s="43"/>
      <c r="BU34" s="41"/>
    </row>
    <row r="35" spans="1:73" x14ac:dyDescent="0.25">
      <c r="A35" s="53" t="s">
        <v>1</v>
      </c>
      <c r="B35" s="23" t="s">
        <v>67</v>
      </c>
      <c r="C35" s="45" t="s">
        <v>9</v>
      </c>
      <c r="D35" s="4">
        <v>168680101</v>
      </c>
      <c r="E35" s="15">
        <f t="shared" si="115"/>
        <v>100</v>
      </c>
      <c r="F35" s="15">
        <f t="shared" si="116"/>
        <v>612</v>
      </c>
      <c r="G35" s="15">
        <f t="shared" si="117"/>
        <v>30</v>
      </c>
      <c r="H35" s="44">
        <v>0.3</v>
      </c>
      <c r="I35" s="31">
        <v>0.05</v>
      </c>
      <c r="J35" s="15">
        <f t="shared" si="118"/>
        <v>100</v>
      </c>
      <c r="K35" s="15">
        <f t="shared" si="119"/>
        <v>612</v>
      </c>
      <c r="L35" s="15">
        <f t="shared" si="120"/>
        <v>30</v>
      </c>
      <c r="M35" s="44">
        <v>0.3</v>
      </c>
      <c r="N35" s="31">
        <v>0.05</v>
      </c>
      <c r="O35" s="15">
        <f t="shared" si="121"/>
        <v>260</v>
      </c>
      <c r="P35" s="15">
        <f t="shared" si="122"/>
        <v>1591.2</v>
      </c>
      <c r="Q35" s="15">
        <f t="shared" si="123"/>
        <v>78</v>
      </c>
      <c r="R35" s="44">
        <v>0.3</v>
      </c>
      <c r="S35" s="31">
        <v>0.13</v>
      </c>
      <c r="T35" s="15">
        <f t="shared" si="124"/>
        <v>120</v>
      </c>
      <c r="U35" s="15">
        <f t="shared" si="125"/>
        <v>734.4</v>
      </c>
      <c r="V35" s="15">
        <f t="shared" si="126"/>
        <v>36</v>
      </c>
      <c r="W35" s="44">
        <v>0.3</v>
      </c>
      <c r="X35" s="31">
        <v>0.06</v>
      </c>
      <c r="Y35" s="15">
        <f t="shared" si="127"/>
        <v>200</v>
      </c>
      <c r="Z35" s="15">
        <f t="shared" si="128"/>
        <v>1224</v>
      </c>
      <c r="AA35" s="15">
        <f t="shared" si="129"/>
        <v>60</v>
      </c>
      <c r="AB35" s="44">
        <v>0.3</v>
      </c>
      <c r="AC35" s="31">
        <v>0.1</v>
      </c>
      <c r="AD35" s="15">
        <f t="shared" si="130"/>
        <v>160</v>
      </c>
      <c r="AE35" s="15">
        <f t="shared" si="131"/>
        <v>979.2</v>
      </c>
      <c r="AF35" s="15">
        <f t="shared" si="132"/>
        <v>48</v>
      </c>
      <c r="AG35" s="44">
        <v>0.3</v>
      </c>
      <c r="AH35" s="31">
        <v>0.08</v>
      </c>
      <c r="AI35" s="15">
        <f t="shared" si="133"/>
        <v>260</v>
      </c>
      <c r="AJ35" s="15">
        <f t="shared" si="134"/>
        <v>1591.2</v>
      </c>
      <c r="AK35" s="15">
        <f t="shared" si="135"/>
        <v>78</v>
      </c>
      <c r="AL35" s="44">
        <v>0.3</v>
      </c>
      <c r="AM35" s="31">
        <v>0.13</v>
      </c>
      <c r="AN35" s="15">
        <f t="shared" si="136"/>
        <v>240</v>
      </c>
      <c r="AO35" s="15">
        <f t="shared" si="137"/>
        <v>1468.8</v>
      </c>
      <c r="AP35" s="15">
        <f t="shared" si="138"/>
        <v>72</v>
      </c>
      <c r="AQ35" s="44">
        <v>0.3</v>
      </c>
      <c r="AR35" s="31">
        <v>0.12</v>
      </c>
      <c r="AS35" s="15">
        <f t="shared" si="139"/>
        <v>120</v>
      </c>
      <c r="AT35" s="15">
        <f t="shared" si="140"/>
        <v>734.4</v>
      </c>
      <c r="AU35" s="15">
        <f t="shared" si="141"/>
        <v>36</v>
      </c>
      <c r="AV35" s="33">
        <v>0.3</v>
      </c>
      <c r="AW35" s="31">
        <v>0.06</v>
      </c>
      <c r="AX35" s="15">
        <f t="shared" si="142"/>
        <v>160</v>
      </c>
      <c r="AY35" s="15">
        <f t="shared" si="143"/>
        <v>979.2</v>
      </c>
      <c r="AZ35" s="15">
        <f t="shared" si="144"/>
        <v>48</v>
      </c>
      <c r="BA35" s="33">
        <v>0.3</v>
      </c>
      <c r="BB35" s="31">
        <v>0.08</v>
      </c>
      <c r="BC35" s="15">
        <f t="shared" si="145"/>
        <v>160</v>
      </c>
      <c r="BD35" s="15">
        <f t="shared" si="146"/>
        <v>979.2</v>
      </c>
      <c r="BE35" s="15">
        <f t="shared" si="147"/>
        <v>48</v>
      </c>
      <c r="BF35" s="33">
        <v>0.3</v>
      </c>
      <c r="BG35" s="31">
        <v>0.08</v>
      </c>
      <c r="BH35" s="15">
        <f t="shared" si="148"/>
        <v>120</v>
      </c>
      <c r="BI35" s="15">
        <f t="shared" si="149"/>
        <v>734.4</v>
      </c>
      <c r="BJ35" s="15">
        <f t="shared" si="150"/>
        <v>36</v>
      </c>
      <c r="BK35" s="33">
        <v>0.3</v>
      </c>
      <c r="BL35" s="31">
        <v>0.06</v>
      </c>
      <c r="BM35" s="41">
        <f t="shared" ref="BM35:BO55" si="152">E35+J35+O35+T35+Y35+AD35+AI35++AN35+AS35+AX35+BC35+BH35</f>
        <v>2000</v>
      </c>
      <c r="BN35" s="41">
        <f t="shared" si="152"/>
        <v>12240</v>
      </c>
      <c r="BO35" s="41">
        <f t="shared" si="152"/>
        <v>600</v>
      </c>
      <c r="BP35" s="42">
        <f t="shared" si="1"/>
        <v>0.3</v>
      </c>
      <c r="BQ35" s="41">
        <v>2000</v>
      </c>
      <c r="BR35" s="41">
        <f t="shared" si="151"/>
        <v>600</v>
      </c>
      <c r="BS35" s="43">
        <v>0.3</v>
      </c>
      <c r="BT35" s="43">
        <v>6.12</v>
      </c>
      <c r="BU35" s="41"/>
    </row>
    <row r="36" spans="1:73" x14ac:dyDescent="0.25">
      <c r="A36" s="53" t="s">
        <v>1</v>
      </c>
      <c r="B36" s="23" t="s">
        <v>68</v>
      </c>
      <c r="C36" s="45" t="s">
        <v>9</v>
      </c>
      <c r="D36" s="4">
        <v>166700149</v>
      </c>
      <c r="E36" s="15">
        <f t="shared" si="115"/>
        <v>0</v>
      </c>
      <c r="F36" s="15">
        <f t="shared" si="116"/>
        <v>0</v>
      </c>
      <c r="G36" s="15">
        <f t="shared" si="117"/>
        <v>0</v>
      </c>
      <c r="H36" s="44"/>
      <c r="I36" s="31">
        <v>0</v>
      </c>
      <c r="J36" s="15">
        <f t="shared" si="118"/>
        <v>0</v>
      </c>
      <c r="K36" s="15">
        <f t="shared" si="119"/>
        <v>0</v>
      </c>
      <c r="L36" s="15">
        <f t="shared" si="120"/>
        <v>0</v>
      </c>
      <c r="M36" s="44"/>
      <c r="N36" s="31">
        <v>0</v>
      </c>
      <c r="O36" s="15">
        <f t="shared" si="121"/>
        <v>0</v>
      </c>
      <c r="P36" s="15">
        <f t="shared" si="122"/>
        <v>0</v>
      </c>
      <c r="Q36" s="15">
        <f t="shared" si="123"/>
        <v>0</v>
      </c>
      <c r="R36" s="44"/>
      <c r="S36" s="31">
        <v>0</v>
      </c>
      <c r="T36" s="15">
        <f t="shared" si="124"/>
        <v>0</v>
      </c>
      <c r="U36" s="15">
        <f t="shared" si="125"/>
        <v>0</v>
      </c>
      <c r="V36" s="15">
        <f t="shared" si="126"/>
        <v>0</v>
      </c>
      <c r="W36" s="44"/>
      <c r="X36" s="31">
        <v>0</v>
      </c>
      <c r="Y36" s="15">
        <f t="shared" si="127"/>
        <v>0</v>
      </c>
      <c r="Z36" s="15">
        <f t="shared" si="128"/>
        <v>0</v>
      </c>
      <c r="AA36" s="15">
        <f t="shared" si="129"/>
        <v>0</v>
      </c>
      <c r="AB36" s="44"/>
      <c r="AC36" s="31">
        <v>0</v>
      </c>
      <c r="AD36" s="15">
        <f t="shared" si="130"/>
        <v>0</v>
      </c>
      <c r="AE36" s="15">
        <f t="shared" si="131"/>
        <v>0</v>
      </c>
      <c r="AF36" s="15">
        <f t="shared" si="132"/>
        <v>0</v>
      </c>
      <c r="AG36" s="44"/>
      <c r="AH36" s="31">
        <v>0</v>
      </c>
      <c r="AI36" s="15">
        <f t="shared" si="133"/>
        <v>0</v>
      </c>
      <c r="AJ36" s="15">
        <f t="shared" si="134"/>
        <v>0</v>
      </c>
      <c r="AK36" s="15">
        <f t="shared" si="135"/>
        <v>0</v>
      </c>
      <c r="AL36" s="44"/>
      <c r="AM36" s="31">
        <v>0</v>
      </c>
      <c r="AN36" s="15">
        <f t="shared" si="136"/>
        <v>0</v>
      </c>
      <c r="AO36" s="15">
        <f t="shared" si="137"/>
        <v>0</v>
      </c>
      <c r="AP36" s="15">
        <f t="shared" si="138"/>
        <v>0</v>
      </c>
      <c r="AQ36" s="44"/>
      <c r="AR36" s="31">
        <v>0</v>
      </c>
      <c r="AS36" s="15">
        <f t="shared" si="139"/>
        <v>0</v>
      </c>
      <c r="AT36" s="15">
        <f t="shared" si="140"/>
        <v>0</v>
      </c>
      <c r="AU36" s="15">
        <f t="shared" si="141"/>
        <v>0</v>
      </c>
      <c r="AV36" s="33"/>
      <c r="AW36" s="31">
        <v>0</v>
      </c>
      <c r="AX36" s="15">
        <f t="shared" si="142"/>
        <v>0</v>
      </c>
      <c r="AY36" s="15">
        <f t="shared" si="143"/>
        <v>0</v>
      </c>
      <c r="AZ36" s="15">
        <f t="shared" si="144"/>
        <v>0</v>
      </c>
      <c r="BA36" s="33"/>
      <c r="BB36" s="31">
        <v>0</v>
      </c>
      <c r="BC36" s="15">
        <f t="shared" si="145"/>
        <v>0</v>
      </c>
      <c r="BD36" s="15">
        <f t="shared" si="146"/>
        <v>0</v>
      </c>
      <c r="BE36" s="15">
        <f t="shared" si="147"/>
        <v>0</v>
      </c>
      <c r="BF36" s="33"/>
      <c r="BG36" s="31">
        <v>0</v>
      </c>
      <c r="BH36" s="15">
        <f t="shared" si="148"/>
        <v>0</v>
      </c>
      <c r="BI36" s="15">
        <f t="shared" si="149"/>
        <v>0</v>
      </c>
      <c r="BJ36" s="15">
        <f t="shared" si="150"/>
        <v>0</v>
      </c>
      <c r="BK36" s="33"/>
      <c r="BL36" s="31">
        <v>0</v>
      </c>
      <c r="BM36" s="41">
        <f t="shared" si="152"/>
        <v>0</v>
      </c>
      <c r="BN36" s="41">
        <f t="shared" si="152"/>
        <v>0</v>
      </c>
      <c r="BO36" s="41">
        <f t="shared" si="152"/>
        <v>0</v>
      </c>
      <c r="BP36" s="42">
        <v>0</v>
      </c>
      <c r="BQ36" s="41">
        <v>0</v>
      </c>
      <c r="BR36" s="41">
        <f t="shared" si="151"/>
        <v>0</v>
      </c>
      <c r="BS36" s="43"/>
      <c r="BT36" s="43"/>
      <c r="BU36" s="41"/>
    </row>
    <row r="37" spans="1:73" x14ac:dyDescent="0.25">
      <c r="A37" s="53" t="s">
        <v>1</v>
      </c>
      <c r="B37" s="23" t="s">
        <v>69</v>
      </c>
      <c r="C37" s="45" t="s">
        <v>9</v>
      </c>
      <c r="D37" s="60">
        <v>301340100</v>
      </c>
      <c r="E37" s="15">
        <f t="shared" si="115"/>
        <v>0</v>
      </c>
      <c r="F37" s="15">
        <f t="shared" si="116"/>
        <v>0</v>
      </c>
      <c r="G37" s="15">
        <f t="shared" si="117"/>
        <v>0</v>
      </c>
      <c r="H37" s="44"/>
      <c r="I37" s="31">
        <v>0</v>
      </c>
      <c r="J37" s="15">
        <f t="shared" si="118"/>
        <v>0</v>
      </c>
      <c r="K37" s="15">
        <f t="shared" si="119"/>
        <v>0</v>
      </c>
      <c r="L37" s="15">
        <f t="shared" si="120"/>
        <v>0</v>
      </c>
      <c r="M37" s="44"/>
      <c r="N37" s="31">
        <v>0</v>
      </c>
      <c r="O37" s="15">
        <f t="shared" si="121"/>
        <v>0</v>
      </c>
      <c r="P37" s="15">
        <f t="shared" si="122"/>
        <v>0</v>
      </c>
      <c r="Q37" s="15">
        <f t="shared" si="123"/>
        <v>0</v>
      </c>
      <c r="R37" s="44"/>
      <c r="S37" s="31">
        <v>0</v>
      </c>
      <c r="T37" s="15">
        <f t="shared" si="124"/>
        <v>0</v>
      </c>
      <c r="U37" s="15">
        <f t="shared" si="125"/>
        <v>0</v>
      </c>
      <c r="V37" s="15">
        <f t="shared" si="126"/>
        <v>0</v>
      </c>
      <c r="W37" s="44"/>
      <c r="X37" s="31">
        <v>0</v>
      </c>
      <c r="Y37" s="15">
        <f t="shared" si="127"/>
        <v>0</v>
      </c>
      <c r="Z37" s="15">
        <f t="shared" si="128"/>
        <v>0</v>
      </c>
      <c r="AA37" s="15">
        <f t="shared" si="129"/>
        <v>0</v>
      </c>
      <c r="AB37" s="44"/>
      <c r="AC37" s="31">
        <v>0</v>
      </c>
      <c r="AD37" s="15">
        <f t="shared" si="130"/>
        <v>0</v>
      </c>
      <c r="AE37" s="15">
        <f t="shared" si="131"/>
        <v>0</v>
      </c>
      <c r="AF37" s="15">
        <f t="shared" si="132"/>
        <v>0</v>
      </c>
      <c r="AG37" s="44"/>
      <c r="AH37" s="31">
        <v>0</v>
      </c>
      <c r="AI37" s="15">
        <f t="shared" si="133"/>
        <v>0</v>
      </c>
      <c r="AJ37" s="15">
        <f t="shared" si="134"/>
        <v>0</v>
      </c>
      <c r="AK37" s="15">
        <f t="shared" si="135"/>
        <v>0</v>
      </c>
      <c r="AL37" s="44"/>
      <c r="AM37" s="31">
        <v>0</v>
      </c>
      <c r="AN37" s="15">
        <f t="shared" si="136"/>
        <v>0</v>
      </c>
      <c r="AO37" s="15">
        <f t="shared" si="137"/>
        <v>0</v>
      </c>
      <c r="AP37" s="15">
        <f t="shared" si="138"/>
        <v>0</v>
      </c>
      <c r="AQ37" s="44"/>
      <c r="AR37" s="31">
        <v>0</v>
      </c>
      <c r="AS37" s="15">
        <f t="shared" si="139"/>
        <v>0</v>
      </c>
      <c r="AT37" s="15">
        <f t="shared" si="140"/>
        <v>0</v>
      </c>
      <c r="AU37" s="15">
        <f t="shared" si="141"/>
        <v>0</v>
      </c>
      <c r="AV37" s="33"/>
      <c r="AW37" s="31">
        <v>0</v>
      </c>
      <c r="AX37" s="15">
        <f t="shared" si="142"/>
        <v>0</v>
      </c>
      <c r="AY37" s="15">
        <f t="shared" si="143"/>
        <v>0</v>
      </c>
      <c r="AZ37" s="15">
        <f t="shared" si="144"/>
        <v>0</v>
      </c>
      <c r="BA37" s="33"/>
      <c r="BB37" s="31">
        <v>0.44444444444444442</v>
      </c>
      <c r="BC37" s="15">
        <f t="shared" si="145"/>
        <v>0</v>
      </c>
      <c r="BD37" s="15">
        <f t="shared" si="146"/>
        <v>0</v>
      </c>
      <c r="BE37" s="15">
        <f t="shared" si="147"/>
        <v>0</v>
      </c>
      <c r="BF37" s="33"/>
      <c r="BG37" s="31">
        <v>0.33333333333333337</v>
      </c>
      <c r="BH37" s="15">
        <f t="shared" si="148"/>
        <v>0</v>
      </c>
      <c r="BI37" s="15">
        <f t="shared" si="149"/>
        <v>0</v>
      </c>
      <c r="BJ37" s="15">
        <f t="shared" si="150"/>
        <v>0</v>
      </c>
      <c r="BK37" s="33"/>
      <c r="BL37" s="31">
        <v>0.22222222222222221</v>
      </c>
      <c r="BM37" s="41">
        <f t="shared" si="152"/>
        <v>0</v>
      </c>
      <c r="BN37" s="41">
        <f t="shared" si="152"/>
        <v>0</v>
      </c>
      <c r="BO37" s="41">
        <f t="shared" si="152"/>
        <v>0</v>
      </c>
      <c r="BP37" s="42">
        <v>0</v>
      </c>
      <c r="BQ37" s="41">
        <v>0</v>
      </c>
      <c r="BR37" s="41">
        <f t="shared" si="151"/>
        <v>0</v>
      </c>
      <c r="BS37" s="43"/>
      <c r="BT37" s="43"/>
      <c r="BU37" s="41"/>
    </row>
    <row r="38" spans="1:73" x14ac:dyDescent="0.25">
      <c r="A38" s="53" t="s">
        <v>1</v>
      </c>
      <c r="B38" s="23" t="s">
        <v>70</v>
      </c>
      <c r="C38" s="45" t="s">
        <v>9</v>
      </c>
      <c r="D38" s="4">
        <v>167600102</v>
      </c>
      <c r="E38" s="15">
        <f t="shared" si="115"/>
        <v>2000</v>
      </c>
      <c r="F38" s="15">
        <f t="shared" si="116"/>
        <v>9000</v>
      </c>
      <c r="G38" s="15">
        <f t="shared" si="117"/>
        <v>1800</v>
      </c>
      <c r="H38" s="44">
        <v>0.9</v>
      </c>
      <c r="I38" s="31">
        <v>0.05</v>
      </c>
      <c r="J38" s="15">
        <f t="shared" si="118"/>
        <v>2000</v>
      </c>
      <c r="K38" s="15">
        <f t="shared" si="119"/>
        <v>9000</v>
      </c>
      <c r="L38" s="15">
        <f t="shared" si="120"/>
        <v>1800</v>
      </c>
      <c r="M38" s="44">
        <v>0.9</v>
      </c>
      <c r="N38" s="31">
        <v>0.05</v>
      </c>
      <c r="O38" s="15">
        <f t="shared" si="121"/>
        <v>5200</v>
      </c>
      <c r="P38" s="15">
        <f t="shared" si="122"/>
        <v>23400</v>
      </c>
      <c r="Q38" s="15">
        <f t="shared" si="123"/>
        <v>4680</v>
      </c>
      <c r="R38" s="44">
        <v>0.9</v>
      </c>
      <c r="S38" s="31">
        <v>0.13</v>
      </c>
      <c r="T38" s="15">
        <f t="shared" si="124"/>
        <v>2400</v>
      </c>
      <c r="U38" s="15">
        <f t="shared" si="125"/>
        <v>10800</v>
      </c>
      <c r="V38" s="15">
        <f t="shared" si="126"/>
        <v>2160</v>
      </c>
      <c r="W38" s="44">
        <v>0.9</v>
      </c>
      <c r="X38" s="31">
        <v>0.06</v>
      </c>
      <c r="Y38" s="15">
        <f t="shared" si="127"/>
        <v>4000</v>
      </c>
      <c r="Z38" s="15">
        <f t="shared" si="128"/>
        <v>18000</v>
      </c>
      <c r="AA38" s="15">
        <f t="shared" si="129"/>
        <v>3600</v>
      </c>
      <c r="AB38" s="44">
        <v>0.9</v>
      </c>
      <c r="AC38" s="31">
        <v>0.1</v>
      </c>
      <c r="AD38" s="15">
        <f t="shared" si="130"/>
        <v>3200</v>
      </c>
      <c r="AE38" s="15">
        <f t="shared" si="131"/>
        <v>14400</v>
      </c>
      <c r="AF38" s="15">
        <f t="shared" si="132"/>
        <v>2880</v>
      </c>
      <c r="AG38" s="44">
        <v>0.9</v>
      </c>
      <c r="AH38" s="31">
        <v>0.08</v>
      </c>
      <c r="AI38" s="15">
        <f t="shared" si="133"/>
        <v>5200</v>
      </c>
      <c r="AJ38" s="15">
        <f t="shared" si="134"/>
        <v>23400</v>
      </c>
      <c r="AK38" s="15">
        <f t="shared" si="135"/>
        <v>4680</v>
      </c>
      <c r="AL38" s="44">
        <v>0.9</v>
      </c>
      <c r="AM38" s="31">
        <v>0.13</v>
      </c>
      <c r="AN38" s="15">
        <f t="shared" si="136"/>
        <v>4800</v>
      </c>
      <c r="AO38" s="15">
        <f t="shared" si="137"/>
        <v>21600</v>
      </c>
      <c r="AP38" s="15">
        <f t="shared" si="138"/>
        <v>4320</v>
      </c>
      <c r="AQ38" s="44">
        <v>0.9</v>
      </c>
      <c r="AR38" s="31">
        <v>0.12</v>
      </c>
      <c r="AS38" s="15">
        <f t="shared" si="139"/>
        <v>2400</v>
      </c>
      <c r="AT38" s="15">
        <f t="shared" si="140"/>
        <v>10800</v>
      </c>
      <c r="AU38" s="15">
        <f t="shared" si="141"/>
        <v>2160</v>
      </c>
      <c r="AV38" s="33">
        <v>0.9</v>
      </c>
      <c r="AW38" s="31">
        <v>0.06</v>
      </c>
      <c r="AX38" s="15">
        <f t="shared" si="142"/>
        <v>3200</v>
      </c>
      <c r="AY38" s="15">
        <f t="shared" si="143"/>
        <v>14400</v>
      </c>
      <c r="AZ38" s="15">
        <f t="shared" si="144"/>
        <v>2880</v>
      </c>
      <c r="BA38" s="33">
        <v>0.9</v>
      </c>
      <c r="BB38" s="31">
        <v>0.08</v>
      </c>
      <c r="BC38" s="15">
        <f t="shared" si="145"/>
        <v>3200</v>
      </c>
      <c r="BD38" s="15">
        <f t="shared" si="146"/>
        <v>14400</v>
      </c>
      <c r="BE38" s="15">
        <f t="shared" si="147"/>
        <v>2880</v>
      </c>
      <c r="BF38" s="33">
        <v>0.9</v>
      </c>
      <c r="BG38" s="31">
        <v>0.08</v>
      </c>
      <c r="BH38" s="15">
        <f t="shared" si="148"/>
        <v>2400</v>
      </c>
      <c r="BI38" s="15">
        <f t="shared" si="149"/>
        <v>10800</v>
      </c>
      <c r="BJ38" s="15">
        <f t="shared" si="150"/>
        <v>2160</v>
      </c>
      <c r="BK38" s="33">
        <v>0.9</v>
      </c>
      <c r="BL38" s="31">
        <v>0.06</v>
      </c>
      <c r="BM38" s="41">
        <f t="shared" si="152"/>
        <v>40000</v>
      </c>
      <c r="BN38" s="41">
        <f t="shared" si="152"/>
        <v>180000</v>
      </c>
      <c r="BO38" s="41">
        <f t="shared" si="152"/>
        <v>36000</v>
      </c>
      <c r="BP38" s="42">
        <f t="shared" si="1"/>
        <v>0.9</v>
      </c>
      <c r="BQ38" s="41">
        <v>40000</v>
      </c>
      <c r="BR38" s="41">
        <f t="shared" si="151"/>
        <v>36000</v>
      </c>
      <c r="BS38" s="43">
        <v>0.9</v>
      </c>
      <c r="BT38" s="43">
        <v>4.5</v>
      </c>
      <c r="BU38" s="41"/>
    </row>
    <row r="39" spans="1:73" x14ac:dyDescent="0.25">
      <c r="A39" s="53" t="s">
        <v>1</v>
      </c>
      <c r="B39" s="23" t="s">
        <v>71</v>
      </c>
      <c r="C39" s="45" t="s">
        <v>9</v>
      </c>
      <c r="D39" s="4">
        <v>166450000</v>
      </c>
      <c r="E39" s="15">
        <f t="shared" si="115"/>
        <v>0</v>
      </c>
      <c r="F39" s="15">
        <f t="shared" si="116"/>
        <v>0</v>
      </c>
      <c r="G39" s="15">
        <f t="shared" si="117"/>
        <v>0</v>
      </c>
      <c r="H39" s="44"/>
      <c r="I39" s="31">
        <v>0</v>
      </c>
      <c r="J39" s="15">
        <f t="shared" si="118"/>
        <v>0</v>
      </c>
      <c r="K39" s="15">
        <f t="shared" si="119"/>
        <v>0</v>
      </c>
      <c r="L39" s="15">
        <f t="shared" si="120"/>
        <v>0</v>
      </c>
      <c r="M39" s="44"/>
      <c r="N39" s="31">
        <v>0</v>
      </c>
      <c r="O39" s="15">
        <f t="shared" si="121"/>
        <v>0</v>
      </c>
      <c r="P39" s="15">
        <f t="shared" si="122"/>
        <v>0</v>
      </c>
      <c r="Q39" s="15">
        <f t="shared" si="123"/>
        <v>0</v>
      </c>
      <c r="R39" s="44"/>
      <c r="S39" s="31">
        <v>0</v>
      </c>
      <c r="T39" s="15">
        <f t="shared" si="124"/>
        <v>0</v>
      </c>
      <c r="U39" s="15">
        <f t="shared" si="125"/>
        <v>0</v>
      </c>
      <c r="V39" s="15">
        <f t="shared" si="126"/>
        <v>0</v>
      </c>
      <c r="W39" s="44"/>
      <c r="X39" s="31">
        <v>0</v>
      </c>
      <c r="Y39" s="15">
        <f t="shared" si="127"/>
        <v>0</v>
      </c>
      <c r="Z39" s="15">
        <f t="shared" si="128"/>
        <v>0</v>
      </c>
      <c r="AA39" s="15">
        <f t="shared" si="129"/>
        <v>0</v>
      </c>
      <c r="AB39" s="44"/>
      <c r="AC39" s="31">
        <v>0</v>
      </c>
      <c r="AD39" s="15">
        <f t="shared" si="130"/>
        <v>0</v>
      </c>
      <c r="AE39" s="15">
        <f t="shared" si="131"/>
        <v>0</v>
      </c>
      <c r="AF39" s="15">
        <f t="shared" si="132"/>
        <v>0</v>
      </c>
      <c r="AG39" s="44"/>
      <c r="AH39" s="31">
        <v>0</v>
      </c>
      <c r="AI39" s="15">
        <f t="shared" si="133"/>
        <v>0</v>
      </c>
      <c r="AJ39" s="15">
        <f t="shared" si="134"/>
        <v>0</v>
      </c>
      <c r="AK39" s="15">
        <f t="shared" si="135"/>
        <v>0</v>
      </c>
      <c r="AL39" s="44"/>
      <c r="AM39" s="31">
        <v>0</v>
      </c>
      <c r="AN39" s="15">
        <f t="shared" si="136"/>
        <v>0</v>
      </c>
      <c r="AO39" s="15">
        <f t="shared" si="137"/>
        <v>0</v>
      </c>
      <c r="AP39" s="15">
        <f t="shared" si="138"/>
        <v>0</v>
      </c>
      <c r="AQ39" s="44"/>
      <c r="AR39" s="31">
        <v>0</v>
      </c>
      <c r="AS39" s="15">
        <f t="shared" si="139"/>
        <v>0</v>
      </c>
      <c r="AT39" s="15">
        <f t="shared" si="140"/>
        <v>0</v>
      </c>
      <c r="AU39" s="15">
        <f t="shared" si="141"/>
        <v>0</v>
      </c>
      <c r="AV39" s="33"/>
      <c r="AW39" s="31">
        <v>0</v>
      </c>
      <c r="AX39" s="15">
        <f t="shared" si="142"/>
        <v>0</v>
      </c>
      <c r="AY39" s="15">
        <f t="shared" si="143"/>
        <v>0</v>
      </c>
      <c r="AZ39" s="15">
        <f t="shared" si="144"/>
        <v>0</v>
      </c>
      <c r="BA39" s="33"/>
      <c r="BB39" s="31">
        <v>0.5</v>
      </c>
      <c r="BC39" s="15">
        <f t="shared" si="145"/>
        <v>0</v>
      </c>
      <c r="BD39" s="15">
        <f t="shared" si="146"/>
        <v>0</v>
      </c>
      <c r="BE39" s="15">
        <f t="shared" si="147"/>
        <v>0</v>
      </c>
      <c r="BF39" s="33"/>
      <c r="BG39" s="31">
        <v>0.25</v>
      </c>
      <c r="BH39" s="15">
        <f t="shared" si="148"/>
        <v>0</v>
      </c>
      <c r="BI39" s="15">
        <f t="shared" si="149"/>
        <v>0</v>
      </c>
      <c r="BJ39" s="15">
        <f t="shared" si="150"/>
        <v>0</v>
      </c>
      <c r="BK39" s="33"/>
      <c r="BL39" s="31">
        <v>0.25</v>
      </c>
      <c r="BM39" s="41">
        <f t="shared" si="152"/>
        <v>0</v>
      </c>
      <c r="BN39" s="41">
        <f t="shared" si="152"/>
        <v>0</v>
      </c>
      <c r="BO39" s="41">
        <f t="shared" si="152"/>
        <v>0</v>
      </c>
      <c r="BP39" s="42">
        <v>0</v>
      </c>
      <c r="BQ39" s="41">
        <v>0</v>
      </c>
      <c r="BR39" s="41">
        <f t="shared" si="151"/>
        <v>0</v>
      </c>
      <c r="BS39" s="43"/>
      <c r="BT39" s="43"/>
      <c r="BU39" s="41"/>
    </row>
    <row r="40" spans="1:73" x14ac:dyDescent="0.25">
      <c r="A40" s="53" t="s">
        <v>1</v>
      </c>
      <c r="B40" s="23" t="s">
        <v>72</v>
      </c>
      <c r="C40" s="45" t="s">
        <v>9</v>
      </c>
      <c r="D40" s="4">
        <v>160850102</v>
      </c>
      <c r="E40" s="15">
        <f t="shared" si="115"/>
        <v>2700</v>
      </c>
      <c r="F40" s="15">
        <f t="shared" si="116"/>
        <v>12960</v>
      </c>
      <c r="G40" s="15">
        <f t="shared" si="117"/>
        <v>2565</v>
      </c>
      <c r="H40" s="44">
        <v>0.95</v>
      </c>
      <c r="I40" s="31">
        <v>0.06</v>
      </c>
      <c r="J40" s="15">
        <f t="shared" si="118"/>
        <v>2700</v>
      </c>
      <c r="K40" s="15">
        <f t="shared" si="119"/>
        <v>12960</v>
      </c>
      <c r="L40" s="15">
        <f t="shared" si="120"/>
        <v>2565</v>
      </c>
      <c r="M40" s="44">
        <v>0.95</v>
      </c>
      <c r="N40" s="31">
        <v>0.06</v>
      </c>
      <c r="O40" s="15">
        <f t="shared" si="121"/>
        <v>4500</v>
      </c>
      <c r="P40" s="15">
        <f t="shared" si="122"/>
        <v>21600</v>
      </c>
      <c r="Q40" s="15">
        <f t="shared" si="123"/>
        <v>4275</v>
      </c>
      <c r="R40" s="44">
        <v>0.95</v>
      </c>
      <c r="S40" s="31">
        <v>0.1</v>
      </c>
      <c r="T40" s="15">
        <f t="shared" si="124"/>
        <v>2700</v>
      </c>
      <c r="U40" s="15">
        <f t="shared" si="125"/>
        <v>12960</v>
      </c>
      <c r="V40" s="15">
        <f t="shared" si="126"/>
        <v>2565</v>
      </c>
      <c r="W40" s="44">
        <v>0.95</v>
      </c>
      <c r="X40" s="31">
        <v>0.06</v>
      </c>
      <c r="Y40" s="15">
        <f t="shared" si="127"/>
        <v>4500</v>
      </c>
      <c r="Z40" s="15">
        <f t="shared" si="128"/>
        <v>21600</v>
      </c>
      <c r="AA40" s="15">
        <f t="shared" si="129"/>
        <v>4275</v>
      </c>
      <c r="AB40" s="44">
        <v>0.95</v>
      </c>
      <c r="AC40" s="31">
        <v>0.1</v>
      </c>
      <c r="AD40" s="15">
        <f t="shared" si="130"/>
        <v>3600</v>
      </c>
      <c r="AE40" s="15">
        <f t="shared" si="131"/>
        <v>17280</v>
      </c>
      <c r="AF40" s="15">
        <f t="shared" si="132"/>
        <v>3420</v>
      </c>
      <c r="AG40" s="44">
        <v>0.95</v>
      </c>
      <c r="AH40" s="31">
        <v>0.08</v>
      </c>
      <c r="AI40" s="15">
        <f t="shared" si="133"/>
        <v>4500</v>
      </c>
      <c r="AJ40" s="15">
        <f t="shared" si="134"/>
        <v>21600</v>
      </c>
      <c r="AK40" s="15">
        <f t="shared" si="135"/>
        <v>4275</v>
      </c>
      <c r="AL40" s="44">
        <v>0.95</v>
      </c>
      <c r="AM40" s="31">
        <v>0.1</v>
      </c>
      <c r="AN40" s="15">
        <f t="shared" si="136"/>
        <v>5400</v>
      </c>
      <c r="AO40" s="15">
        <f t="shared" si="137"/>
        <v>25920</v>
      </c>
      <c r="AP40" s="15">
        <f t="shared" si="138"/>
        <v>5130</v>
      </c>
      <c r="AQ40" s="44">
        <v>0.95</v>
      </c>
      <c r="AR40" s="31">
        <v>0.12</v>
      </c>
      <c r="AS40" s="15">
        <f t="shared" si="139"/>
        <v>3150.0000000000005</v>
      </c>
      <c r="AT40" s="15">
        <f t="shared" si="140"/>
        <v>15120.000000000002</v>
      </c>
      <c r="AU40" s="15">
        <f t="shared" si="141"/>
        <v>2992.5000000000005</v>
      </c>
      <c r="AV40" s="33">
        <v>0.95</v>
      </c>
      <c r="AW40" s="31">
        <v>7.0000000000000007E-2</v>
      </c>
      <c r="AX40" s="15">
        <f t="shared" si="142"/>
        <v>4500</v>
      </c>
      <c r="AY40" s="15">
        <f t="shared" si="143"/>
        <v>21600</v>
      </c>
      <c r="AZ40" s="15">
        <f t="shared" si="144"/>
        <v>4275</v>
      </c>
      <c r="BA40" s="33">
        <v>0.95</v>
      </c>
      <c r="BB40" s="31">
        <v>0.1</v>
      </c>
      <c r="BC40" s="15">
        <f t="shared" si="145"/>
        <v>3600</v>
      </c>
      <c r="BD40" s="15">
        <f t="shared" si="146"/>
        <v>17280</v>
      </c>
      <c r="BE40" s="15">
        <f t="shared" si="147"/>
        <v>3420</v>
      </c>
      <c r="BF40" s="33">
        <v>0.95</v>
      </c>
      <c r="BG40" s="31">
        <v>0.08</v>
      </c>
      <c r="BH40" s="15">
        <f t="shared" si="148"/>
        <v>3150.0000000000005</v>
      </c>
      <c r="BI40" s="15">
        <f t="shared" si="149"/>
        <v>15120.000000000002</v>
      </c>
      <c r="BJ40" s="15">
        <f t="shared" si="150"/>
        <v>2992.5000000000005</v>
      </c>
      <c r="BK40" s="33">
        <v>0.95</v>
      </c>
      <c r="BL40" s="31">
        <v>7.0000000000000007E-2</v>
      </c>
      <c r="BM40" s="41">
        <f t="shared" si="152"/>
        <v>45000</v>
      </c>
      <c r="BN40" s="41">
        <f t="shared" si="152"/>
        <v>216000</v>
      </c>
      <c r="BO40" s="41">
        <f t="shared" si="152"/>
        <v>42750</v>
      </c>
      <c r="BP40" s="42">
        <f t="shared" si="1"/>
        <v>0.95</v>
      </c>
      <c r="BQ40" s="41">
        <v>45000</v>
      </c>
      <c r="BR40" s="41">
        <f t="shared" si="151"/>
        <v>42750</v>
      </c>
      <c r="BS40" s="43">
        <v>0.95</v>
      </c>
      <c r="BT40" s="43">
        <v>4.8</v>
      </c>
      <c r="BU40" s="41"/>
    </row>
    <row r="41" spans="1:73" x14ac:dyDescent="0.25">
      <c r="A41" s="53" t="s">
        <v>1</v>
      </c>
      <c r="B41" s="23" t="s">
        <v>73</v>
      </c>
      <c r="C41" s="45" t="s">
        <v>9</v>
      </c>
      <c r="D41" s="60">
        <v>300790010</v>
      </c>
      <c r="E41" s="15">
        <f t="shared" si="115"/>
        <v>0</v>
      </c>
      <c r="F41" s="15">
        <f t="shared" si="116"/>
        <v>0</v>
      </c>
      <c r="G41" s="15">
        <f t="shared" si="117"/>
        <v>0</v>
      </c>
      <c r="H41" s="44"/>
      <c r="I41" s="31">
        <v>0</v>
      </c>
      <c r="J41" s="15">
        <f t="shared" si="118"/>
        <v>0</v>
      </c>
      <c r="K41" s="15">
        <f t="shared" si="119"/>
        <v>0</v>
      </c>
      <c r="L41" s="15">
        <f t="shared" si="120"/>
        <v>0</v>
      </c>
      <c r="M41" s="44"/>
      <c r="N41" s="31">
        <v>0</v>
      </c>
      <c r="O41" s="15">
        <f t="shared" si="121"/>
        <v>0</v>
      </c>
      <c r="P41" s="15">
        <f t="shared" si="122"/>
        <v>0</v>
      </c>
      <c r="Q41" s="15">
        <f t="shared" si="123"/>
        <v>0</v>
      </c>
      <c r="R41" s="44"/>
      <c r="S41" s="31">
        <v>0</v>
      </c>
      <c r="T41" s="15">
        <f t="shared" si="124"/>
        <v>0</v>
      </c>
      <c r="U41" s="15">
        <f t="shared" si="125"/>
        <v>0</v>
      </c>
      <c r="V41" s="15">
        <f t="shared" si="126"/>
        <v>0</v>
      </c>
      <c r="W41" s="44"/>
      <c r="X41" s="31">
        <v>0</v>
      </c>
      <c r="Y41" s="15">
        <f t="shared" si="127"/>
        <v>0</v>
      </c>
      <c r="Z41" s="15">
        <f t="shared" si="128"/>
        <v>0</v>
      </c>
      <c r="AA41" s="15">
        <f t="shared" si="129"/>
        <v>0</v>
      </c>
      <c r="AB41" s="44"/>
      <c r="AC41" s="31">
        <v>0</v>
      </c>
      <c r="AD41" s="15">
        <f t="shared" si="130"/>
        <v>0</v>
      </c>
      <c r="AE41" s="15">
        <f t="shared" si="131"/>
        <v>0</v>
      </c>
      <c r="AF41" s="15">
        <f t="shared" si="132"/>
        <v>0</v>
      </c>
      <c r="AG41" s="44"/>
      <c r="AH41" s="31">
        <v>0</v>
      </c>
      <c r="AI41" s="15">
        <f t="shared" si="133"/>
        <v>0</v>
      </c>
      <c r="AJ41" s="15">
        <f t="shared" si="134"/>
        <v>0</v>
      </c>
      <c r="AK41" s="15">
        <f t="shared" si="135"/>
        <v>0</v>
      </c>
      <c r="AL41" s="44"/>
      <c r="AM41" s="31">
        <v>0</v>
      </c>
      <c r="AN41" s="15">
        <f t="shared" si="136"/>
        <v>0</v>
      </c>
      <c r="AO41" s="15">
        <f t="shared" si="137"/>
        <v>0</v>
      </c>
      <c r="AP41" s="15">
        <f t="shared" si="138"/>
        <v>0</v>
      </c>
      <c r="AQ41" s="44"/>
      <c r="AR41" s="31">
        <v>0</v>
      </c>
      <c r="AS41" s="15">
        <f t="shared" si="139"/>
        <v>0</v>
      </c>
      <c r="AT41" s="15">
        <f t="shared" si="140"/>
        <v>0</v>
      </c>
      <c r="AU41" s="15">
        <f t="shared" si="141"/>
        <v>0</v>
      </c>
      <c r="AV41" s="33"/>
      <c r="AW41" s="31">
        <v>0</v>
      </c>
      <c r="AX41" s="15">
        <f t="shared" si="142"/>
        <v>0</v>
      </c>
      <c r="AY41" s="15">
        <f t="shared" si="143"/>
        <v>0</v>
      </c>
      <c r="AZ41" s="15">
        <f t="shared" si="144"/>
        <v>0</v>
      </c>
      <c r="BA41" s="33"/>
      <c r="BB41" s="31">
        <v>0.35294117647058826</v>
      </c>
      <c r="BC41" s="15">
        <f t="shared" si="145"/>
        <v>0</v>
      </c>
      <c r="BD41" s="15">
        <f t="shared" si="146"/>
        <v>0</v>
      </c>
      <c r="BE41" s="15">
        <f t="shared" si="147"/>
        <v>0</v>
      </c>
      <c r="BF41" s="33"/>
      <c r="BG41" s="31">
        <v>0.35294117647058826</v>
      </c>
      <c r="BH41" s="15">
        <f t="shared" si="148"/>
        <v>0</v>
      </c>
      <c r="BI41" s="15">
        <f t="shared" si="149"/>
        <v>0</v>
      </c>
      <c r="BJ41" s="15">
        <f t="shared" si="150"/>
        <v>0</v>
      </c>
      <c r="BK41" s="33"/>
      <c r="BL41" s="31">
        <v>0.29411764705882354</v>
      </c>
      <c r="BM41" s="41">
        <f t="shared" si="152"/>
        <v>0</v>
      </c>
      <c r="BN41" s="41">
        <f t="shared" si="152"/>
        <v>0</v>
      </c>
      <c r="BO41" s="41">
        <f t="shared" si="152"/>
        <v>0</v>
      </c>
      <c r="BP41" s="42">
        <v>0</v>
      </c>
      <c r="BQ41" s="41">
        <v>0</v>
      </c>
      <c r="BR41" s="41">
        <f t="shared" si="151"/>
        <v>0</v>
      </c>
      <c r="BS41" s="43"/>
      <c r="BT41" s="43"/>
      <c r="BU41" s="41"/>
    </row>
    <row r="42" spans="1:73" x14ac:dyDescent="0.25">
      <c r="A42" s="53" t="s">
        <v>1</v>
      </c>
      <c r="B42" s="23" t="s">
        <v>74</v>
      </c>
      <c r="C42" s="45" t="s">
        <v>9</v>
      </c>
      <c r="D42" s="60">
        <v>301380204</v>
      </c>
      <c r="E42" s="15">
        <f t="shared" si="115"/>
        <v>0</v>
      </c>
      <c r="F42" s="15">
        <f t="shared" si="116"/>
        <v>0</v>
      </c>
      <c r="G42" s="15">
        <f t="shared" si="117"/>
        <v>0</v>
      </c>
      <c r="H42" s="44"/>
      <c r="I42" s="31">
        <v>0</v>
      </c>
      <c r="J42" s="15">
        <f t="shared" si="118"/>
        <v>0</v>
      </c>
      <c r="K42" s="15">
        <f t="shared" si="119"/>
        <v>0</v>
      </c>
      <c r="L42" s="15">
        <f t="shared" si="120"/>
        <v>0</v>
      </c>
      <c r="M42" s="44"/>
      <c r="N42" s="31">
        <v>0</v>
      </c>
      <c r="O42" s="15">
        <f t="shared" si="121"/>
        <v>0</v>
      </c>
      <c r="P42" s="15">
        <f t="shared" si="122"/>
        <v>0</v>
      </c>
      <c r="Q42" s="15">
        <f t="shared" si="123"/>
        <v>0</v>
      </c>
      <c r="R42" s="44"/>
      <c r="S42" s="31">
        <v>0</v>
      </c>
      <c r="T42" s="15">
        <f t="shared" si="124"/>
        <v>0</v>
      </c>
      <c r="U42" s="15">
        <f t="shared" si="125"/>
        <v>0</v>
      </c>
      <c r="V42" s="15">
        <f t="shared" si="126"/>
        <v>0</v>
      </c>
      <c r="W42" s="44"/>
      <c r="X42" s="31">
        <v>0</v>
      </c>
      <c r="Y42" s="15">
        <f t="shared" si="127"/>
        <v>0</v>
      </c>
      <c r="Z42" s="15">
        <f t="shared" si="128"/>
        <v>0</v>
      </c>
      <c r="AA42" s="15">
        <f t="shared" si="129"/>
        <v>0</v>
      </c>
      <c r="AB42" s="44"/>
      <c r="AC42" s="31">
        <v>0</v>
      </c>
      <c r="AD42" s="15">
        <f t="shared" si="130"/>
        <v>0</v>
      </c>
      <c r="AE42" s="15">
        <f t="shared" si="131"/>
        <v>0</v>
      </c>
      <c r="AF42" s="15">
        <f t="shared" si="132"/>
        <v>0</v>
      </c>
      <c r="AG42" s="44"/>
      <c r="AH42" s="31">
        <v>0</v>
      </c>
      <c r="AI42" s="15">
        <f t="shared" si="133"/>
        <v>0</v>
      </c>
      <c r="AJ42" s="15">
        <f t="shared" si="134"/>
        <v>0</v>
      </c>
      <c r="AK42" s="15">
        <f t="shared" si="135"/>
        <v>0</v>
      </c>
      <c r="AL42" s="44"/>
      <c r="AM42" s="31">
        <v>0</v>
      </c>
      <c r="AN42" s="15">
        <f t="shared" si="136"/>
        <v>0</v>
      </c>
      <c r="AO42" s="15">
        <f t="shared" si="137"/>
        <v>0</v>
      </c>
      <c r="AP42" s="15">
        <f t="shared" si="138"/>
        <v>0</v>
      </c>
      <c r="AQ42" s="44"/>
      <c r="AR42" s="31">
        <v>0</v>
      </c>
      <c r="AS42" s="15">
        <f t="shared" si="139"/>
        <v>0</v>
      </c>
      <c r="AT42" s="15">
        <f t="shared" si="140"/>
        <v>0</v>
      </c>
      <c r="AU42" s="15">
        <f t="shared" si="141"/>
        <v>0</v>
      </c>
      <c r="AV42" s="33"/>
      <c r="AW42" s="31">
        <v>0</v>
      </c>
      <c r="AX42" s="15">
        <f t="shared" si="142"/>
        <v>0</v>
      </c>
      <c r="AY42" s="15">
        <f t="shared" si="143"/>
        <v>0</v>
      </c>
      <c r="AZ42" s="15">
        <f t="shared" si="144"/>
        <v>0</v>
      </c>
      <c r="BA42" s="33"/>
      <c r="BB42" s="31">
        <v>0</v>
      </c>
      <c r="BC42" s="15">
        <f t="shared" si="145"/>
        <v>0</v>
      </c>
      <c r="BD42" s="15">
        <f t="shared" si="146"/>
        <v>0</v>
      </c>
      <c r="BE42" s="15">
        <f t="shared" si="147"/>
        <v>0</v>
      </c>
      <c r="BF42" s="33"/>
      <c r="BG42" s="31">
        <v>0</v>
      </c>
      <c r="BH42" s="15">
        <f t="shared" si="148"/>
        <v>0</v>
      </c>
      <c r="BI42" s="15">
        <f t="shared" si="149"/>
        <v>0</v>
      </c>
      <c r="BJ42" s="15">
        <f t="shared" si="150"/>
        <v>0</v>
      </c>
      <c r="BK42" s="33"/>
      <c r="BL42" s="31">
        <v>0</v>
      </c>
      <c r="BM42" s="41">
        <f t="shared" si="152"/>
        <v>0</v>
      </c>
      <c r="BN42" s="41">
        <f t="shared" si="152"/>
        <v>0</v>
      </c>
      <c r="BO42" s="41">
        <f t="shared" si="152"/>
        <v>0</v>
      </c>
      <c r="BP42" s="42">
        <v>0</v>
      </c>
      <c r="BQ42" s="42">
        <v>0</v>
      </c>
      <c r="BR42" s="41">
        <f t="shared" si="151"/>
        <v>0</v>
      </c>
      <c r="BS42" s="42"/>
      <c r="BT42" s="42"/>
      <c r="BU42" s="41"/>
    </row>
    <row r="43" spans="1:73" x14ac:dyDescent="0.25">
      <c r="A43" s="53" t="s">
        <v>1</v>
      </c>
      <c r="B43" s="23" t="s">
        <v>75</v>
      </c>
      <c r="C43" s="45" t="s">
        <v>9</v>
      </c>
      <c r="D43" s="4">
        <v>180202401</v>
      </c>
      <c r="E43" s="15">
        <f t="shared" si="115"/>
        <v>30000</v>
      </c>
      <c r="F43" s="15">
        <f t="shared" si="116"/>
        <v>107700</v>
      </c>
      <c r="G43" s="15">
        <f t="shared" si="117"/>
        <v>29100</v>
      </c>
      <c r="H43" s="44">
        <v>0.97</v>
      </c>
      <c r="I43" s="31">
        <v>0.06</v>
      </c>
      <c r="J43" s="15">
        <f t="shared" si="118"/>
        <v>30000</v>
      </c>
      <c r="K43" s="15">
        <f t="shared" si="119"/>
        <v>107700</v>
      </c>
      <c r="L43" s="15">
        <f t="shared" si="120"/>
        <v>29100</v>
      </c>
      <c r="M43" s="44">
        <v>0.97</v>
      </c>
      <c r="N43" s="31">
        <v>0.06</v>
      </c>
      <c r="O43" s="15">
        <f t="shared" si="121"/>
        <v>55000</v>
      </c>
      <c r="P43" s="15">
        <f t="shared" si="122"/>
        <v>197450</v>
      </c>
      <c r="Q43" s="15">
        <f t="shared" si="123"/>
        <v>53350</v>
      </c>
      <c r="R43" s="44">
        <v>0.97</v>
      </c>
      <c r="S43" s="31">
        <v>0.11</v>
      </c>
      <c r="T43" s="15">
        <f t="shared" si="124"/>
        <v>40000</v>
      </c>
      <c r="U43" s="15">
        <f t="shared" si="125"/>
        <v>143600</v>
      </c>
      <c r="V43" s="15">
        <f t="shared" si="126"/>
        <v>38800</v>
      </c>
      <c r="W43" s="44">
        <v>0.97</v>
      </c>
      <c r="X43" s="31">
        <v>0.08</v>
      </c>
      <c r="Y43" s="15">
        <f t="shared" si="127"/>
        <v>50000</v>
      </c>
      <c r="Z43" s="15">
        <f t="shared" si="128"/>
        <v>179500</v>
      </c>
      <c r="AA43" s="15">
        <f t="shared" si="129"/>
        <v>48500</v>
      </c>
      <c r="AB43" s="44">
        <v>0.97</v>
      </c>
      <c r="AC43" s="31">
        <v>0.1</v>
      </c>
      <c r="AD43" s="15">
        <f t="shared" si="130"/>
        <v>40000</v>
      </c>
      <c r="AE43" s="15">
        <f t="shared" si="131"/>
        <v>143600</v>
      </c>
      <c r="AF43" s="15">
        <f t="shared" si="132"/>
        <v>38800</v>
      </c>
      <c r="AG43" s="44">
        <v>0.97</v>
      </c>
      <c r="AH43" s="31">
        <v>0.08</v>
      </c>
      <c r="AI43" s="15">
        <f t="shared" si="133"/>
        <v>50000</v>
      </c>
      <c r="AJ43" s="15">
        <f t="shared" si="134"/>
        <v>179500</v>
      </c>
      <c r="AK43" s="15">
        <f t="shared" si="135"/>
        <v>48500</v>
      </c>
      <c r="AL43" s="44">
        <v>0.97</v>
      </c>
      <c r="AM43" s="31">
        <v>0.1</v>
      </c>
      <c r="AN43" s="15">
        <f t="shared" si="136"/>
        <v>55000</v>
      </c>
      <c r="AO43" s="15">
        <f t="shared" si="137"/>
        <v>197450</v>
      </c>
      <c r="AP43" s="15">
        <f t="shared" si="138"/>
        <v>53350</v>
      </c>
      <c r="AQ43" s="44">
        <v>0.97</v>
      </c>
      <c r="AR43" s="31">
        <v>0.11</v>
      </c>
      <c r="AS43" s="15">
        <f t="shared" si="139"/>
        <v>40000</v>
      </c>
      <c r="AT43" s="15">
        <f t="shared" si="140"/>
        <v>143600</v>
      </c>
      <c r="AU43" s="15">
        <f t="shared" si="141"/>
        <v>38800</v>
      </c>
      <c r="AV43" s="33">
        <v>0.97</v>
      </c>
      <c r="AW43" s="31">
        <v>0.08</v>
      </c>
      <c r="AX43" s="15">
        <f t="shared" si="142"/>
        <v>50000</v>
      </c>
      <c r="AY43" s="15">
        <f t="shared" si="143"/>
        <v>179500</v>
      </c>
      <c r="AZ43" s="15">
        <f t="shared" si="144"/>
        <v>48500</v>
      </c>
      <c r="BA43" s="33">
        <v>0.97</v>
      </c>
      <c r="BB43" s="31">
        <v>0.1</v>
      </c>
      <c r="BC43" s="15">
        <f t="shared" si="145"/>
        <v>40000</v>
      </c>
      <c r="BD43" s="15">
        <f t="shared" si="146"/>
        <v>143600</v>
      </c>
      <c r="BE43" s="15">
        <f t="shared" si="147"/>
        <v>38800</v>
      </c>
      <c r="BF43" s="33">
        <v>0.97</v>
      </c>
      <c r="BG43" s="31">
        <v>0.08</v>
      </c>
      <c r="BH43" s="15">
        <f t="shared" si="148"/>
        <v>20000</v>
      </c>
      <c r="BI43" s="15">
        <f t="shared" si="149"/>
        <v>71800</v>
      </c>
      <c r="BJ43" s="15">
        <f t="shared" si="150"/>
        <v>19400</v>
      </c>
      <c r="BK43" s="33">
        <v>0.97</v>
      </c>
      <c r="BL43" s="31">
        <v>0.04</v>
      </c>
      <c r="BM43" s="41">
        <f t="shared" si="152"/>
        <v>500000</v>
      </c>
      <c r="BN43" s="41">
        <f t="shared" si="152"/>
        <v>1795000</v>
      </c>
      <c r="BO43" s="41">
        <f t="shared" si="152"/>
        <v>485000</v>
      </c>
      <c r="BP43" s="42">
        <f t="shared" si="1"/>
        <v>0.97</v>
      </c>
      <c r="BQ43" s="41">
        <v>500000</v>
      </c>
      <c r="BR43" s="41">
        <f t="shared" si="151"/>
        <v>485000</v>
      </c>
      <c r="BS43" s="43">
        <v>0.97</v>
      </c>
      <c r="BT43" s="43">
        <v>3.59</v>
      </c>
      <c r="BU43" s="41"/>
    </row>
    <row r="44" spans="1:73" x14ac:dyDescent="0.25">
      <c r="A44" s="53" t="s">
        <v>1</v>
      </c>
      <c r="B44" s="23" t="s">
        <v>76</v>
      </c>
      <c r="C44" s="45" t="s">
        <v>9</v>
      </c>
      <c r="D44" s="4">
        <v>180340100</v>
      </c>
      <c r="E44" s="15">
        <f t="shared" si="115"/>
        <v>12600.000000000002</v>
      </c>
      <c r="F44" s="15">
        <f t="shared" si="116"/>
        <v>36540.000000000007</v>
      </c>
      <c r="G44" s="15">
        <f t="shared" si="117"/>
        <v>8820</v>
      </c>
      <c r="H44" s="44">
        <v>0.7</v>
      </c>
      <c r="I44" s="31">
        <v>7.0000000000000007E-2</v>
      </c>
      <c r="J44" s="15">
        <f t="shared" si="118"/>
        <v>12600.000000000002</v>
      </c>
      <c r="K44" s="15">
        <f t="shared" si="119"/>
        <v>36540.000000000007</v>
      </c>
      <c r="L44" s="15">
        <f t="shared" si="120"/>
        <v>8820</v>
      </c>
      <c r="M44" s="44">
        <v>0.7</v>
      </c>
      <c r="N44" s="31">
        <v>7.0000000000000007E-2</v>
      </c>
      <c r="O44" s="15">
        <f t="shared" si="121"/>
        <v>18000</v>
      </c>
      <c r="P44" s="15">
        <f t="shared" si="122"/>
        <v>52200</v>
      </c>
      <c r="Q44" s="15">
        <f t="shared" si="123"/>
        <v>12600</v>
      </c>
      <c r="R44" s="44">
        <v>0.7</v>
      </c>
      <c r="S44" s="31">
        <v>0.1</v>
      </c>
      <c r="T44" s="15">
        <f t="shared" si="124"/>
        <v>14400</v>
      </c>
      <c r="U44" s="15">
        <f t="shared" si="125"/>
        <v>41760</v>
      </c>
      <c r="V44" s="15">
        <f t="shared" si="126"/>
        <v>10080</v>
      </c>
      <c r="W44" s="44">
        <v>0.7</v>
      </c>
      <c r="X44" s="31">
        <v>0.08</v>
      </c>
      <c r="Y44" s="15">
        <f t="shared" si="127"/>
        <v>18000</v>
      </c>
      <c r="Z44" s="15">
        <f t="shared" si="128"/>
        <v>52200</v>
      </c>
      <c r="AA44" s="15">
        <f t="shared" si="129"/>
        <v>12600</v>
      </c>
      <c r="AB44" s="44">
        <v>0.7</v>
      </c>
      <c r="AC44" s="31">
        <v>0.1</v>
      </c>
      <c r="AD44" s="15">
        <f t="shared" si="130"/>
        <v>16200</v>
      </c>
      <c r="AE44" s="15">
        <f t="shared" si="131"/>
        <v>46980</v>
      </c>
      <c r="AF44" s="15">
        <f t="shared" si="132"/>
        <v>11340</v>
      </c>
      <c r="AG44" s="44">
        <v>0.7</v>
      </c>
      <c r="AH44" s="31">
        <v>0.09</v>
      </c>
      <c r="AI44" s="15">
        <f t="shared" si="133"/>
        <v>18000</v>
      </c>
      <c r="AJ44" s="15">
        <f t="shared" si="134"/>
        <v>52200</v>
      </c>
      <c r="AK44" s="15">
        <f t="shared" si="135"/>
        <v>12600</v>
      </c>
      <c r="AL44" s="44">
        <v>0.7</v>
      </c>
      <c r="AM44" s="31">
        <v>0.1</v>
      </c>
      <c r="AN44" s="15">
        <f t="shared" si="136"/>
        <v>19800</v>
      </c>
      <c r="AO44" s="15">
        <f t="shared" si="137"/>
        <v>57420</v>
      </c>
      <c r="AP44" s="15">
        <f t="shared" si="138"/>
        <v>13860</v>
      </c>
      <c r="AQ44" s="44">
        <v>0.7</v>
      </c>
      <c r="AR44" s="31">
        <v>0.11</v>
      </c>
      <c r="AS44" s="15">
        <f t="shared" si="139"/>
        <v>14400</v>
      </c>
      <c r="AT44" s="15">
        <f t="shared" si="140"/>
        <v>41760</v>
      </c>
      <c r="AU44" s="15">
        <f t="shared" si="141"/>
        <v>10080</v>
      </c>
      <c r="AV44" s="33">
        <v>0.7</v>
      </c>
      <c r="AW44" s="31">
        <v>0.08</v>
      </c>
      <c r="AX44" s="15">
        <f t="shared" si="142"/>
        <v>16200</v>
      </c>
      <c r="AY44" s="15">
        <f t="shared" si="143"/>
        <v>46980</v>
      </c>
      <c r="AZ44" s="15">
        <f t="shared" si="144"/>
        <v>11340</v>
      </c>
      <c r="BA44" s="33">
        <v>0.7</v>
      </c>
      <c r="BB44" s="31">
        <v>0.09</v>
      </c>
      <c r="BC44" s="15">
        <f t="shared" si="145"/>
        <v>10800</v>
      </c>
      <c r="BD44" s="15">
        <f t="shared" si="146"/>
        <v>31320</v>
      </c>
      <c r="BE44" s="15">
        <f t="shared" si="147"/>
        <v>7559.9999999999991</v>
      </c>
      <c r="BF44" s="33">
        <v>0.7</v>
      </c>
      <c r="BG44" s="31">
        <v>0.06</v>
      </c>
      <c r="BH44" s="15">
        <f t="shared" si="148"/>
        <v>9000</v>
      </c>
      <c r="BI44" s="15">
        <f t="shared" si="149"/>
        <v>26100</v>
      </c>
      <c r="BJ44" s="15">
        <f t="shared" si="150"/>
        <v>6300</v>
      </c>
      <c r="BK44" s="33">
        <v>0.7</v>
      </c>
      <c r="BL44" s="31">
        <v>0.05</v>
      </c>
      <c r="BM44" s="41">
        <f t="shared" si="152"/>
        <v>180000</v>
      </c>
      <c r="BN44" s="41">
        <f t="shared" si="152"/>
        <v>522000</v>
      </c>
      <c r="BO44" s="41">
        <f t="shared" si="152"/>
        <v>126000</v>
      </c>
      <c r="BP44" s="42">
        <f t="shared" si="1"/>
        <v>0.7</v>
      </c>
      <c r="BQ44" s="41">
        <v>180000</v>
      </c>
      <c r="BR44" s="41">
        <f t="shared" si="151"/>
        <v>125999.99999999999</v>
      </c>
      <c r="BS44" s="43">
        <v>0.7</v>
      </c>
      <c r="BT44" s="43">
        <v>2.9</v>
      </c>
      <c r="BU44" s="41"/>
    </row>
    <row r="45" spans="1:73" x14ac:dyDescent="0.25">
      <c r="A45" s="53" t="s">
        <v>1</v>
      </c>
      <c r="B45" s="23" t="s">
        <v>77</v>
      </c>
      <c r="C45" s="45" t="s">
        <v>9</v>
      </c>
      <c r="D45" s="4">
        <v>181500100</v>
      </c>
      <c r="E45" s="15">
        <f t="shared" si="115"/>
        <v>4550</v>
      </c>
      <c r="F45" s="15">
        <f t="shared" si="116"/>
        <v>20020</v>
      </c>
      <c r="G45" s="15">
        <f t="shared" si="117"/>
        <v>4777.5</v>
      </c>
      <c r="H45" s="44">
        <v>1.05</v>
      </c>
      <c r="I45" s="31">
        <v>7.0000000000000007E-2</v>
      </c>
      <c r="J45" s="15">
        <f t="shared" si="118"/>
        <v>4550</v>
      </c>
      <c r="K45" s="15">
        <f t="shared" si="119"/>
        <v>20020</v>
      </c>
      <c r="L45" s="15">
        <f t="shared" si="120"/>
        <v>4777.5</v>
      </c>
      <c r="M45" s="44">
        <v>1.05</v>
      </c>
      <c r="N45" s="31">
        <v>7.0000000000000007E-2</v>
      </c>
      <c r="O45" s="15">
        <f t="shared" si="121"/>
        <v>7150</v>
      </c>
      <c r="P45" s="15">
        <f t="shared" si="122"/>
        <v>31460.000000000004</v>
      </c>
      <c r="Q45" s="15">
        <f t="shared" si="123"/>
        <v>7507.5</v>
      </c>
      <c r="R45" s="44">
        <v>1.05</v>
      </c>
      <c r="S45" s="31">
        <v>0.11</v>
      </c>
      <c r="T45" s="15">
        <f t="shared" si="124"/>
        <v>4550</v>
      </c>
      <c r="U45" s="15">
        <f t="shared" si="125"/>
        <v>20020</v>
      </c>
      <c r="V45" s="15">
        <f t="shared" si="126"/>
        <v>4777.5</v>
      </c>
      <c r="W45" s="44">
        <v>1.05</v>
      </c>
      <c r="X45" s="31">
        <v>7.0000000000000007E-2</v>
      </c>
      <c r="Y45" s="15">
        <f t="shared" si="127"/>
        <v>5200</v>
      </c>
      <c r="Z45" s="15">
        <f t="shared" si="128"/>
        <v>22880.000000000004</v>
      </c>
      <c r="AA45" s="15">
        <f t="shared" si="129"/>
        <v>5460</v>
      </c>
      <c r="AB45" s="44">
        <v>1.05</v>
      </c>
      <c r="AC45" s="31">
        <v>0.08</v>
      </c>
      <c r="AD45" s="15">
        <f t="shared" si="130"/>
        <v>4550</v>
      </c>
      <c r="AE45" s="15">
        <f t="shared" si="131"/>
        <v>20020</v>
      </c>
      <c r="AF45" s="15">
        <f t="shared" si="132"/>
        <v>4777.5</v>
      </c>
      <c r="AG45" s="44">
        <v>1.05</v>
      </c>
      <c r="AH45" s="31">
        <v>7.0000000000000007E-2</v>
      </c>
      <c r="AI45" s="15">
        <f t="shared" si="133"/>
        <v>5200</v>
      </c>
      <c r="AJ45" s="15">
        <f t="shared" si="134"/>
        <v>22880.000000000004</v>
      </c>
      <c r="AK45" s="15">
        <f t="shared" si="135"/>
        <v>5460</v>
      </c>
      <c r="AL45" s="44">
        <v>1.05</v>
      </c>
      <c r="AM45" s="31">
        <v>0.08</v>
      </c>
      <c r="AN45" s="15">
        <f t="shared" si="136"/>
        <v>6500</v>
      </c>
      <c r="AO45" s="15">
        <f t="shared" si="137"/>
        <v>28600.000000000004</v>
      </c>
      <c r="AP45" s="15">
        <f t="shared" si="138"/>
        <v>6825</v>
      </c>
      <c r="AQ45" s="44">
        <v>1.05</v>
      </c>
      <c r="AR45" s="31">
        <v>0.1</v>
      </c>
      <c r="AS45" s="15">
        <f t="shared" si="139"/>
        <v>5200</v>
      </c>
      <c r="AT45" s="15">
        <f t="shared" si="140"/>
        <v>22880.000000000004</v>
      </c>
      <c r="AU45" s="15">
        <f t="shared" si="141"/>
        <v>5460</v>
      </c>
      <c r="AV45" s="33">
        <v>1.05</v>
      </c>
      <c r="AW45" s="31">
        <v>0.08</v>
      </c>
      <c r="AX45" s="15">
        <f t="shared" si="142"/>
        <v>7150</v>
      </c>
      <c r="AY45" s="15">
        <f t="shared" si="143"/>
        <v>31460.000000000004</v>
      </c>
      <c r="AZ45" s="15">
        <f t="shared" si="144"/>
        <v>7507.5</v>
      </c>
      <c r="BA45" s="33">
        <v>1.05</v>
      </c>
      <c r="BB45" s="31">
        <v>0.11</v>
      </c>
      <c r="BC45" s="15">
        <f t="shared" si="145"/>
        <v>5200</v>
      </c>
      <c r="BD45" s="15">
        <f t="shared" si="146"/>
        <v>22880.000000000004</v>
      </c>
      <c r="BE45" s="15">
        <f t="shared" si="147"/>
        <v>5460</v>
      </c>
      <c r="BF45" s="33">
        <v>1.05</v>
      </c>
      <c r="BG45" s="31">
        <v>0.08</v>
      </c>
      <c r="BH45" s="15">
        <f t="shared" si="148"/>
        <v>5200</v>
      </c>
      <c r="BI45" s="15">
        <f t="shared" si="149"/>
        <v>22880.000000000004</v>
      </c>
      <c r="BJ45" s="15">
        <f t="shared" si="150"/>
        <v>5460</v>
      </c>
      <c r="BK45" s="33">
        <v>1.05</v>
      </c>
      <c r="BL45" s="31">
        <v>0.08</v>
      </c>
      <c r="BM45" s="41">
        <f t="shared" si="152"/>
        <v>65000</v>
      </c>
      <c r="BN45" s="41">
        <f t="shared" si="152"/>
        <v>286000</v>
      </c>
      <c r="BO45" s="41">
        <f t="shared" si="152"/>
        <v>68250</v>
      </c>
      <c r="BP45" s="42">
        <f t="shared" si="1"/>
        <v>1.05</v>
      </c>
      <c r="BQ45" s="41">
        <v>65000</v>
      </c>
      <c r="BR45" s="41">
        <f t="shared" si="151"/>
        <v>68250</v>
      </c>
      <c r="BS45" s="43">
        <v>1.05</v>
      </c>
      <c r="BT45" s="43">
        <v>4.4000000000000004</v>
      </c>
      <c r="BU45" s="41"/>
    </row>
    <row r="46" spans="1:73" x14ac:dyDescent="0.25">
      <c r="A46" s="53" t="s">
        <v>1</v>
      </c>
      <c r="B46" s="23" t="s">
        <v>78</v>
      </c>
      <c r="C46" s="45" t="s">
        <v>9</v>
      </c>
      <c r="D46" s="63">
        <v>90350100</v>
      </c>
      <c r="E46" s="15">
        <f t="shared" si="115"/>
        <v>2000</v>
      </c>
      <c r="F46" s="15">
        <f t="shared" si="116"/>
        <v>4680</v>
      </c>
      <c r="G46" s="15">
        <f t="shared" si="117"/>
        <v>1740</v>
      </c>
      <c r="H46" s="44">
        <v>0.87</v>
      </c>
      <c r="I46" s="31">
        <v>0.05</v>
      </c>
      <c r="J46" s="15">
        <f t="shared" si="118"/>
        <v>2000</v>
      </c>
      <c r="K46" s="15">
        <f t="shared" si="119"/>
        <v>4680</v>
      </c>
      <c r="L46" s="15">
        <f t="shared" si="120"/>
        <v>1740</v>
      </c>
      <c r="M46" s="44">
        <v>0.87</v>
      </c>
      <c r="N46" s="31">
        <v>0.05</v>
      </c>
      <c r="O46" s="15">
        <f t="shared" si="121"/>
        <v>5200</v>
      </c>
      <c r="P46" s="15">
        <f t="shared" si="122"/>
        <v>12168</v>
      </c>
      <c r="Q46" s="15">
        <f t="shared" si="123"/>
        <v>4524</v>
      </c>
      <c r="R46" s="44">
        <v>0.87</v>
      </c>
      <c r="S46" s="31">
        <v>0.13</v>
      </c>
      <c r="T46" s="15">
        <f t="shared" si="124"/>
        <v>2400</v>
      </c>
      <c r="U46" s="15">
        <f t="shared" si="125"/>
        <v>5616</v>
      </c>
      <c r="V46" s="15">
        <f t="shared" si="126"/>
        <v>2088</v>
      </c>
      <c r="W46" s="44">
        <v>0.87</v>
      </c>
      <c r="X46" s="31">
        <v>0.06</v>
      </c>
      <c r="Y46" s="15">
        <f t="shared" si="127"/>
        <v>4000</v>
      </c>
      <c r="Z46" s="15">
        <f t="shared" si="128"/>
        <v>9360</v>
      </c>
      <c r="AA46" s="15">
        <f t="shared" si="129"/>
        <v>3480</v>
      </c>
      <c r="AB46" s="44">
        <v>0.87</v>
      </c>
      <c r="AC46" s="31">
        <v>0.1</v>
      </c>
      <c r="AD46" s="15">
        <f t="shared" si="130"/>
        <v>3200</v>
      </c>
      <c r="AE46" s="15">
        <f t="shared" si="131"/>
        <v>7488</v>
      </c>
      <c r="AF46" s="15">
        <f t="shared" si="132"/>
        <v>2784</v>
      </c>
      <c r="AG46" s="44">
        <v>0.87</v>
      </c>
      <c r="AH46" s="31">
        <v>0.08</v>
      </c>
      <c r="AI46" s="15">
        <f t="shared" si="133"/>
        <v>5200</v>
      </c>
      <c r="AJ46" s="15">
        <f t="shared" si="134"/>
        <v>12168</v>
      </c>
      <c r="AK46" s="15">
        <f t="shared" si="135"/>
        <v>4524</v>
      </c>
      <c r="AL46" s="44">
        <v>0.87</v>
      </c>
      <c r="AM46" s="31">
        <v>0.13</v>
      </c>
      <c r="AN46" s="15">
        <f t="shared" si="136"/>
        <v>4800</v>
      </c>
      <c r="AO46" s="15">
        <f t="shared" si="137"/>
        <v>11232</v>
      </c>
      <c r="AP46" s="15">
        <f t="shared" si="138"/>
        <v>4176</v>
      </c>
      <c r="AQ46" s="44">
        <v>0.87</v>
      </c>
      <c r="AR46" s="31">
        <v>0.12</v>
      </c>
      <c r="AS46" s="15">
        <f t="shared" si="139"/>
        <v>2400</v>
      </c>
      <c r="AT46" s="15">
        <f t="shared" si="140"/>
        <v>5616</v>
      </c>
      <c r="AU46" s="15">
        <f t="shared" si="141"/>
        <v>2088</v>
      </c>
      <c r="AV46" s="33">
        <v>0.87</v>
      </c>
      <c r="AW46" s="31">
        <v>0.06</v>
      </c>
      <c r="AX46" s="15">
        <f t="shared" si="142"/>
        <v>3200</v>
      </c>
      <c r="AY46" s="15">
        <f t="shared" si="143"/>
        <v>7488</v>
      </c>
      <c r="AZ46" s="15">
        <f t="shared" si="144"/>
        <v>2784</v>
      </c>
      <c r="BA46" s="33">
        <v>0.87</v>
      </c>
      <c r="BB46" s="31">
        <v>0.08</v>
      </c>
      <c r="BC46" s="15">
        <f t="shared" si="145"/>
        <v>3200</v>
      </c>
      <c r="BD46" s="15">
        <f t="shared" si="146"/>
        <v>7488</v>
      </c>
      <c r="BE46" s="15">
        <f t="shared" si="147"/>
        <v>2784</v>
      </c>
      <c r="BF46" s="33">
        <v>0.87</v>
      </c>
      <c r="BG46" s="31">
        <v>0.08</v>
      </c>
      <c r="BH46" s="15">
        <f t="shared" si="148"/>
        <v>2400</v>
      </c>
      <c r="BI46" s="15">
        <f t="shared" si="149"/>
        <v>5616</v>
      </c>
      <c r="BJ46" s="15">
        <f t="shared" si="150"/>
        <v>2088</v>
      </c>
      <c r="BK46" s="33">
        <v>0.87</v>
      </c>
      <c r="BL46" s="31">
        <v>0.06</v>
      </c>
      <c r="BM46" s="41">
        <f t="shared" si="152"/>
        <v>40000</v>
      </c>
      <c r="BN46" s="41">
        <f t="shared" si="152"/>
        <v>93600</v>
      </c>
      <c r="BO46" s="41">
        <f t="shared" si="152"/>
        <v>34800</v>
      </c>
      <c r="BP46" s="42">
        <f t="shared" si="1"/>
        <v>0.87</v>
      </c>
      <c r="BQ46" s="41">
        <v>40000</v>
      </c>
      <c r="BR46" s="41">
        <f t="shared" si="151"/>
        <v>34800</v>
      </c>
      <c r="BS46" s="43">
        <v>0.87</v>
      </c>
      <c r="BT46" s="43">
        <v>2.34</v>
      </c>
      <c r="BU46" s="41"/>
    </row>
    <row r="47" spans="1:73" x14ac:dyDescent="0.25">
      <c r="A47" s="53" t="s">
        <v>1</v>
      </c>
      <c r="B47" s="23" t="s">
        <v>79</v>
      </c>
      <c r="C47" s="45" t="s">
        <v>9</v>
      </c>
      <c r="D47" s="4">
        <v>166000102</v>
      </c>
      <c r="E47" s="15">
        <f t="shared" si="115"/>
        <v>7250</v>
      </c>
      <c r="F47" s="15">
        <f t="shared" si="116"/>
        <v>73587.5</v>
      </c>
      <c r="G47" s="15">
        <f t="shared" si="117"/>
        <v>10150</v>
      </c>
      <c r="H47" s="44">
        <v>1.4</v>
      </c>
      <c r="I47" s="31">
        <v>0.05</v>
      </c>
      <c r="J47" s="15">
        <f t="shared" si="118"/>
        <v>7250</v>
      </c>
      <c r="K47" s="15">
        <f t="shared" si="119"/>
        <v>73587.5</v>
      </c>
      <c r="L47" s="15">
        <f t="shared" si="120"/>
        <v>10150</v>
      </c>
      <c r="M47" s="44">
        <v>1.4</v>
      </c>
      <c r="N47" s="31">
        <v>0.05</v>
      </c>
      <c r="O47" s="15">
        <f t="shared" si="121"/>
        <v>15950</v>
      </c>
      <c r="P47" s="15">
        <f t="shared" si="122"/>
        <v>161892.5</v>
      </c>
      <c r="Q47" s="15">
        <f t="shared" si="123"/>
        <v>22330</v>
      </c>
      <c r="R47" s="44">
        <v>1.4</v>
      </c>
      <c r="S47" s="31">
        <v>0.11</v>
      </c>
      <c r="T47" s="15">
        <f t="shared" si="124"/>
        <v>10150.000000000002</v>
      </c>
      <c r="U47" s="15">
        <f t="shared" si="125"/>
        <v>103022.50000000003</v>
      </c>
      <c r="V47" s="15">
        <f t="shared" si="126"/>
        <v>14210.000000000002</v>
      </c>
      <c r="W47" s="44">
        <v>1.4</v>
      </c>
      <c r="X47" s="31">
        <v>7.0000000000000007E-2</v>
      </c>
      <c r="Y47" s="15">
        <f t="shared" si="127"/>
        <v>14500</v>
      </c>
      <c r="Z47" s="15">
        <f t="shared" si="128"/>
        <v>147175</v>
      </c>
      <c r="AA47" s="15">
        <f t="shared" si="129"/>
        <v>20300</v>
      </c>
      <c r="AB47" s="44">
        <v>1.4</v>
      </c>
      <c r="AC47" s="31">
        <v>0.1</v>
      </c>
      <c r="AD47" s="15">
        <f t="shared" si="130"/>
        <v>10150.000000000002</v>
      </c>
      <c r="AE47" s="15">
        <f t="shared" si="131"/>
        <v>103022.50000000003</v>
      </c>
      <c r="AF47" s="15">
        <f t="shared" si="132"/>
        <v>14210.000000000002</v>
      </c>
      <c r="AG47" s="44">
        <v>1.4</v>
      </c>
      <c r="AH47" s="31">
        <v>7.0000000000000007E-2</v>
      </c>
      <c r="AI47" s="15">
        <f t="shared" si="133"/>
        <v>17400</v>
      </c>
      <c r="AJ47" s="15">
        <f t="shared" si="134"/>
        <v>176610</v>
      </c>
      <c r="AK47" s="15">
        <f t="shared" si="135"/>
        <v>24360</v>
      </c>
      <c r="AL47" s="44">
        <v>1.4</v>
      </c>
      <c r="AM47" s="31">
        <v>0.12</v>
      </c>
      <c r="AN47" s="15">
        <f t="shared" si="136"/>
        <v>20300.000000000004</v>
      </c>
      <c r="AO47" s="15">
        <f t="shared" si="137"/>
        <v>206045.00000000006</v>
      </c>
      <c r="AP47" s="15">
        <f t="shared" si="138"/>
        <v>28420.000000000004</v>
      </c>
      <c r="AQ47" s="44">
        <v>1.4</v>
      </c>
      <c r="AR47" s="31">
        <v>0.14000000000000001</v>
      </c>
      <c r="AS47" s="15">
        <f t="shared" si="139"/>
        <v>8700</v>
      </c>
      <c r="AT47" s="15">
        <f t="shared" si="140"/>
        <v>88305</v>
      </c>
      <c r="AU47" s="15">
        <f t="shared" si="141"/>
        <v>12180</v>
      </c>
      <c r="AV47" s="33">
        <v>1.4</v>
      </c>
      <c r="AW47" s="31">
        <v>0.06</v>
      </c>
      <c r="AX47" s="15">
        <f t="shared" si="142"/>
        <v>14500</v>
      </c>
      <c r="AY47" s="15">
        <f t="shared" si="143"/>
        <v>147175</v>
      </c>
      <c r="AZ47" s="15">
        <f t="shared" si="144"/>
        <v>20300</v>
      </c>
      <c r="BA47" s="33">
        <v>1.4</v>
      </c>
      <c r="BB47" s="31">
        <v>0.1</v>
      </c>
      <c r="BC47" s="15">
        <f t="shared" si="145"/>
        <v>11600</v>
      </c>
      <c r="BD47" s="15">
        <f t="shared" si="146"/>
        <v>117740</v>
      </c>
      <c r="BE47" s="15">
        <f t="shared" si="147"/>
        <v>16239.999999999998</v>
      </c>
      <c r="BF47" s="33">
        <v>1.4</v>
      </c>
      <c r="BG47" s="31">
        <v>0.08</v>
      </c>
      <c r="BH47" s="15">
        <f t="shared" si="148"/>
        <v>7250</v>
      </c>
      <c r="BI47" s="15">
        <f t="shared" si="149"/>
        <v>73587.5</v>
      </c>
      <c r="BJ47" s="15">
        <f t="shared" si="150"/>
        <v>10150</v>
      </c>
      <c r="BK47" s="33">
        <v>1.4</v>
      </c>
      <c r="BL47" s="31">
        <v>0.05</v>
      </c>
      <c r="BM47" s="41">
        <f t="shared" si="152"/>
        <v>145000</v>
      </c>
      <c r="BN47" s="41">
        <f t="shared" si="152"/>
        <v>1471750</v>
      </c>
      <c r="BO47" s="41">
        <f t="shared" si="152"/>
        <v>203000</v>
      </c>
      <c r="BP47" s="42">
        <f t="shared" si="1"/>
        <v>1.4</v>
      </c>
      <c r="BQ47" s="41">
        <v>145000</v>
      </c>
      <c r="BR47" s="41">
        <f t="shared" si="151"/>
        <v>203000</v>
      </c>
      <c r="BS47" s="43">
        <v>1.4</v>
      </c>
      <c r="BT47" s="43">
        <v>10.15</v>
      </c>
      <c r="BU47" s="41"/>
    </row>
    <row r="48" spans="1:73" x14ac:dyDescent="0.25">
      <c r="A48" s="53" t="s">
        <v>1</v>
      </c>
      <c r="B48" s="23" t="s">
        <v>80</v>
      </c>
      <c r="C48" s="45" t="s">
        <v>9</v>
      </c>
      <c r="D48" s="4">
        <v>166200102</v>
      </c>
      <c r="E48" s="15">
        <f t="shared" si="115"/>
        <v>12500</v>
      </c>
      <c r="F48" s="15">
        <f t="shared" si="116"/>
        <v>45000</v>
      </c>
      <c r="G48" s="15">
        <f t="shared" si="117"/>
        <v>9625</v>
      </c>
      <c r="H48" s="44">
        <v>0.77</v>
      </c>
      <c r="I48" s="31">
        <v>0.05</v>
      </c>
      <c r="J48" s="15">
        <f t="shared" si="118"/>
        <v>12500</v>
      </c>
      <c r="K48" s="15">
        <f t="shared" si="119"/>
        <v>45000</v>
      </c>
      <c r="L48" s="15">
        <f t="shared" si="120"/>
        <v>9625</v>
      </c>
      <c r="M48" s="44">
        <v>0.77</v>
      </c>
      <c r="N48" s="31">
        <v>0.05</v>
      </c>
      <c r="O48" s="15">
        <f t="shared" si="121"/>
        <v>27500</v>
      </c>
      <c r="P48" s="15">
        <f t="shared" si="122"/>
        <v>99000</v>
      </c>
      <c r="Q48" s="15">
        <f t="shared" si="123"/>
        <v>21175</v>
      </c>
      <c r="R48" s="44">
        <v>0.77</v>
      </c>
      <c r="S48" s="31">
        <v>0.11</v>
      </c>
      <c r="T48" s="15">
        <f t="shared" si="124"/>
        <v>17500</v>
      </c>
      <c r="U48" s="15">
        <f t="shared" si="125"/>
        <v>63000</v>
      </c>
      <c r="V48" s="15">
        <f t="shared" si="126"/>
        <v>13475</v>
      </c>
      <c r="W48" s="44">
        <v>0.77</v>
      </c>
      <c r="X48" s="31">
        <v>7.0000000000000007E-2</v>
      </c>
      <c r="Y48" s="15">
        <f t="shared" si="127"/>
        <v>27500</v>
      </c>
      <c r="Z48" s="15">
        <f t="shared" si="128"/>
        <v>99000</v>
      </c>
      <c r="AA48" s="15">
        <f t="shared" si="129"/>
        <v>21175</v>
      </c>
      <c r="AB48" s="44">
        <v>0.77</v>
      </c>
      <c r="AC48" s="31">
        <v>0.11</v>
      </c>
      <c r="AD48" s="15">
        <f t="shared" si="130"/>
        <v>20000</v>
      </c>
      <c r="AE48" s="15">
        <f t="shared" si="131"/>
        <v>72000</v>
      </c>
      <c r="AF48" s="15">
        <f t="shared" si="132"/>
        <v>15400</v>
      </c>
      <c r="AG48" s="44">
        <v>0.77</v>
      </c>
      <c r="AH48" s="31">
        <v>0.08</v>
      </c>
      <c r="AI48" s="15">
        <f t="shared" si="133"/>
        <v>27500</v>
      </c>
      <c r="AJ48" s="15">
        <f t="shared" si="134"/>
        <v>99000</v>
      </c>
      <c r="AK48" s="15">
        <f t="shared" si="135"/>
        <v>21175</v>
      </c>
      <c r="AL48" s="44">
        <v>0.77</v>
      </c>
      <c r="AM48" s="31">
        <v>0.11</v>
      </c>
      <c r="AN48" s="15">
        <f t="shared" si="136"/>
        <v>32500</v>
      </c>
      <c r="AO48" s="15">
        <f t="shared" si="137"/>
        <v>117000</v>
      </c>
      <c r="AP48" s="15">
        <f t="shared" si="138"/>
        <v>25025</v>
      </c>
      <c r="AQ48" s="44">
        <v>0.77</v>
      </c>
      <c r="AR48" s="31">
        <v>0.13</v>
      </c>
      <c r="AS48" s="15">
        <f t="shared" si="139"/>
        <v>17500</v>
      </c>
      <c r="AT48" s="15">
        <f t="shared" si="140"/>
        <v>63000</v>
      </c>
      <c r="AU48" s="15">
        <f t="shared" si="141"/>
        <v>13475</v>
      </c>
      <c r="AV48" s="33">
        <v>0.77</v>
      </c>
      <c r="AW48" s="31">
        <v>7.0000000000000007E-2</v>
      </c>
      <c r="AX48" s="15">
        <f t="shared" si="142"/>
        <v>25000</v>
      </c>
      <c r="AY48" s="15">
        <f t="shared" si="143"/>
        <v>90000</v>
      </c>
      <c r="AZ48" s="15">
        <f t="shared" si="144"/>
        <v>19250</v>
      </c>
      <c r="BA48" s="33">
        <v>0.77</v>
      </c>
      <c r="BB48" s="31">
        <v>0.1</v>
      </c>
      <c r="BC48" s="15">
        <f t="shared" si="145"/>
        <v>17500</v>
      </c>
      <c r="BD48" s="15">
        <f t="shared" si="146"/>
        <v>63000</v>
      </c>
      <c r="BE48" s="15">
        <f t="shared" si="147"/>
        <v>13475</v>
      </c>
      <c r="BF48" s="33">
        <v>0.77</v>
      </c>
      <c r="BG48" s="31">
        <v>7.0000000000000007E-2</v>
      </c>
      <c r="BH48" s="15">
        <f t="shared" si="148"/>
        <v>12500</v>
      </c>
      <c r="BI48" s="15">
        <f t="shared" si="149"/>
        <v>45000</v>
      </c>
      <c r="BJ48" s="15">
        <f t="shared" si="150"/>
        <v>9625</v>
      </c>
      <c r="BK48" s="33">
        <v>0.77</v>
      </c>
      <c r="BL48" s="31">
        <v>0.05</v>
      </c>
      <c r="BM48" s="41">
        <f t="shared" si="152"/>
        <v>250000</v>
      </c>
      <c r="BN48" s="41">
        <f t="shared" si="152"/>
        <v>900000</v>
      </c>
      <c r="BO48" s="41">
        <f t="shared" si="152"/>
        <v>192500</v>
      </c>
      <c r="BP48" s="42">
        <f t="shared" si="1"/>
        <v>0.77</v>
      </c>
      <c r="BQ48" s="41">
        <v>250000</v>
      </c>
      <c r="BR48" s="41">
        <f t="shared" si="151"/>
        <v>192500</v>
      </c>
      <c r="BS48" s="43">
        <v>0.77</v>
      </c>
      <c r="BT48" s="43">
        <v>3.6</v>
      </c>
      <c r="BU48" s="41"/>
    </row>
    <row r="49" spans="1:73" x14ac:dyDescent="0.25">
      <c r="A49" s="53" t="s">
        <v>1</v>
      </c>
      <c r="B49" s="23" t="s">
        <v>81</v>
      </c>
      <c r="C49" s="45" t="s">
        <v>9</v>
      </c>
      <c r="D49" s="4">
        <v>168400150</v>
      </c>
      <c r="E49" s="15">
        <f t="shared" si="115"/>
        <v>1000</v>
      </c>
      <c r="F49" s="15">
        <f t="shared" si="116"/>
        <v>5500</v>
      </c>
      <c r="G49" s="15">
        <f t="shared" si="117"/>
        <v>1150</v>
      </c>
      <c r="H49" s="44">
        <v>1.1499999999999999</v>
      </c>
      <c r="I49" s="31">
        <v>0.05</v>
      </c>
      <c r="J49" s="15">
        <f t="shared" si="118"/>
        <v>1000</v>
      </c>
      <c r="K49" s="15">
        <f t="shared" si="119"/>
        <v>5500</v>
      </c>
      <c r="L49" s="15">
        <f t="shared" si="120"/>
        <v>1150</v>
      </c>
      <c r="M49" s="44">
        <v>1.1499999999999999</v>
      </c>
      <c r="N49" s="31">
        <v>0.05</v>
      </c>
      <c r="O49" s="15">
        <f t="shared" si="121"/>
        <v>2600</v>
      </c>
      <c r="P49" s="15">
        <f t="shared" si="122"/>
        <v>14300</v>
      </c>
      <c r="Q49" s="15">
        <f t="shared" si="123"/>
        <v>2989.9999999999995</v>
      </c>
      <c r="R49" s="44">
        <v>1.1499999999999999</v>
      </c>
      <c r="S49" s="31">
        <v>0.13</v>
      </c>
      <c r="T49" s="15">
        <f t="shared" si="124"/>
        <v>1200</v>
      </c>
      <c r="U49" s="15">
        <f t="shared" si="125"/>
        <v>6600</v>
      </c>
      <c r="V49" s="15">
        <f t="shared" si="126"/>
        <v>1380</v>
      </c>
      <c r="W49" s="44">
        <v>1.1499999999999999</v>
      </c>
      <c r="X49" s="31">
        <v>0.06</v>
      </c>
      <c r="Y49" s="15">
        <f t="shared" si="127"/>
        <v>2000</v>
      </c>
      <c r="Z49" s="15">
        <f t="shared" si="128"/>
        <v>11000</v>
      </c>
      <c r="AA49" s="15">
        <f t="shared" si="129"/>
        <v>2300</v>
      </c>
      <c r="AB49" s="44">
        <v>1.1499999999999999</v>
      </c>
      <c r="AC49" s="31">
        <v>0.1</v>
      </c>
      <c r="AD49" s="15">
        <f t="shared" si="130"/>
        <v>1600</v>
      </c>
      <c r="AE49" s="15">
        <f t="shared" si="131"/>
        <v>8800</v>
      </c>
      <c r="AF49" s="15">
        <f t="shared" si="132"/>
        <v>1839.9999999999998</v>
      </c>
      <c r="AG49" s="44">
        <v>1.1499999999999999</v>
      </c>
      <c r="AH49" s="31">
        <v>0.08</v>
      </c>
      <c r="AI49" s="15">
        <f t="shared" si="133"/>
        <v>2600</v>
      </c>
      <c r="AJ49" s="15">
        <f t="shared" si="134"/>
        <v>14300</v>
      </c>
      <c r="AK49" s="15">
        <f t="shared" si="135"/>
        <v>2989.9999999999995</v>
      </c>
      <c r="AL49" s="44">
        <v>1.1499999999999999</v>
      </c>
      <c r="AM49" s="31">
        <v>0.13</v>
      </c>
      <c r="AN49" s="15">
        <f t="shared" si="136"/>
        <v>2400</v>
      </c>
      <c r="AO49" s="15">
        <f t="shared" si="137"/>
        <v>13200</v>
      </c>
      <c r="AP49" s="15">
        <f t="shared" si="138"/>
        <v>2760</v>
      </c>
      <c r="AQ49" s="44">
        <v>1.1499999999999999</v>
      </c>
      <c r="AR49" s="31">
        <v>0.12</v>
      </c>
      <c r="AS49" s="15">
        <f t="shared" si="139"/>
        <v>1200</v>
      </c>
      <c r="AT49" s="15">
        <f t="shared" si="140"/>
        <v>6600</v>
      </c>
      <c r="AU49" s="15">
        <f t="shared" si="141"/>
        <v>1380</v>
      </c>
      <c r="AV49" s="33">
        <v>1.1499999999999999</v>
      </c>
      <c r="AW49" s="31">
        <v>0.06</v>
      </c>
      <c r="AX49" s="15">
        <f t="shared" si="142"/>
        <v>1600</v>
      </c>
      <c r="AY49" s="15">
        <f t="shared" si="143"/>
        <v>8800</v>
      </c>
      <c r="AZ49" s="15">
        <f t="shared" si="144"/>
        <v>1839.9999999999998</v>
      </c>
      <c r="BA49" s="33">
        <v>1.1499999999999999</v>
      </c>
      <c r="BB49" s="31">
        <v>0.08</v>
      </c>
      <c r="BC49" s="15">
        <f t="shared" si="145"/>
        <v>1600</v>
      </c>
      <c r="BD49" s="15">
        <f t="shared" si="146"/>
        <v>8800</v>
      </c>
      <c r="BE49" s="15">
        <f t="shared" si="147"/>
        <v>1839.9999999999998</v>
      </c>
      <c r="BF49" s="33">
        <v>1.1499999999999999</v>
      </c>
      <c r="BG49" s="31">
        <v>0.08</v>
      </c>
      <c r="BH49" s="15">
        <f t="shared" si="148"/>
        <v>1200</v>
      </c>
      <c r="BI49" s="15">
        <f t="shared" si="149"/>
        <v>6600</v>
      </c>
      <c r="BJ49" s="15">
        <f t="shared" si="150"/>
        <v>1380</v>
      </c>
      <c r="BK49" s="33">
        <v>1.1499999999999999</v>
      </c>
      <c r="BL49" s="31">
        <v>0.06</v>
      </c>
      <c r="BM49" s="41">
        <f t="shared" si="152"/>
        <v>20000</v>
      </c>
      <c r="BN49" s="41">
        <f t="shared" si="152"/>
        <v>110000</v>
      </c>
      <c r="BO49" s="41">
        <f t="shared" si="152"/>
        <v>23000</v>
      </c>
      <c r="BP49" s="42">
        <f t="shared" si="1"/>
        <v>1.1499999999999999</v>
      </c>
      <c r="BQ49" s="41">
        <v>20000</v>
      </c>
      <c r="BR49" s="41">
        <f t="shared" si="151"/>
        <v>23000</v>
      </c>
      <c r="BS49" s="43">
        <v>1.1499999999999999</v>
      </c>
      <c r="BT49" s="43">
        <v>5.5</v>
      </c>
      <c r="BU49" s="41"/>
    </row>
    <row r="50" spans="1:73" x14ac:dyDescent="0.25">
      <c r="A50" s="53" t="s">
        <v>1</v>
      </c>
      <c r="B50" s="23" t="s">
        <v>82</v>
      </c>
      <c r="C50" s="45" t="s">
        <v>9</v>
      </c>
      <c r="D50" s="4">
        <v>166570104</v>
      </c>
      <c r="E50" s="15">
        <f t="shared" si="115"/>
        <v>2000</v>
      </c>
      <c r="F50" s="15">
        <f t="shared" si="116"/>
        <v>6000</v>
      </c>
      <c r="G50" s="15">
        <f t="shared" si="117"/>
        <v>1200</v>
      </c>
      <c r="H50" s="44">
        <v>0.6</v>
      </c>
      <c r="I50" s="31">
        <v>0.05</v>
      </c>
      <c r="J50" s="15">
        <f t="shared" si="118"/>
        <v>2000</v>
      </c>
      <c r="K50" s="15">
        <f t="shared" si="119"/>
        <v>6000</v>
      </c>
      <c r="L50" s="15">
        <f t="shared" si="120"/>
        <v>1200</v>
      </c>
      <c r="M50" s="44">
        <v>0.6</v>
      </c>
      <c r="N50" s="31">
        <v>0.05</v>
      </c>
      <c r="O50" s="15">
        <f t="shared" si="121"/>
        <v>5200</v>
      </c>
      <c r="P50" s="15">
        <f t="shared" si="122"/>
        <v>15600</v>
      </c>
      <c r="Q50" s="15">
        <f t="shared" si="123"/>
        <v>3120</v>
      </c>
      <c r="R50" s="44">
        <v>0.6</v>
      </c>
      <c r="S50" s="31">
        <v>0.13</v>
      </c>
      <c r="T50" s="15">
        <f t="shared" si="124"/>
        <v>2400</v>
      </c>
      <c r="U50" s="15">
        <f t="shared" si="125"/>
        <v>7200</v>
      </c>
      <c r="V50" s="15">
        <f t="shared" si="126"/>
        <v>1440</v>
      </c>
      <c r="W50" s="44">
        <v>0.6</v>
      </c>
      <c r="X50" s="31">
        <v>0.06</v>
      </c>
      <c r="Y50" s="15">
        <f t="shared" si="127"/>
        <v>4000</v>
      </c>
      <c r="Z50" s="15">
        <f t="shared" si="128"/>
        <v>12000</v>
      </c>
      <c r="AA50" s="15">
        <f t="shared" si="129"/>
        <v>2400</v>
      </c>
      <c r="AB50" s="44">
        <v>0.6</v>
      </c>
      <c r="AC50" s="31">
        <v>0.1</v>
      </c>
      <c r="AD50" s="15">
        <f t="shared" si="130"/>
        <v>3200</v>
      </c>
      <c r="AE50" s="15">
        <f t="shared" si="131"/>
        <v>9600</v>
      </c>
      <c r="AF50" s="15">
        <f t="shared" si="132"/>
        <v>1920</v>
      </c>
      <c r="AG50" s="44">
        <v>0.6</v>
      </c>
      <c r="AH50" s="31">
        <v>0.08</v>
      </c>
      <c r="AI50" s="15">
        <f t="shared" si="133"/>
        <v>5200</v>
      </c>
      <c r="AJ50" s="15">
        <f t="shared" si="134"/>
        <v>15600</v>
      </c>
      <c r="AK50" s="15">
        <f t="shared" si="135"/>
        <v>3120</v>
      </c>
      <c r="AL50" s="44">
        <v>0.6</v>
      </c>
      <c r="AM50" s="31">
        <v>0.13</v>
      </c>
      <c r="AN50" s="15">
        <f t="shared" si="136"/>
        <v>4800</v>
      </c>
      <c r="AO50" s="15">
        <f t="shared" si="137"/>
        <v>14400</v>
      </c>
      <c r="AP50" s="15">
        <f t="shared" si="138"/>
        <v>2880</v>
      </c>
      <c r="AQ50" s="44">
        <v>0.6</v>
      </c>
      <c r="AR50" s="31">
        <v>0.12</v>
      </c>
      <c r="AS50" s="15">
        <f t="shared" si="139"/>
        <v>2400</v>
      </c>
      <c r="AT50" s="15">
        <f t="shared" si="140"/>
        <v>7200</v>
      </c>
      <c r="AU50" s="15">
        <f t="shared" si="141"/>
        <v>1440</v>
      </c>
      <c r="AV50" s="33">
        <v>0.6</v>
      </c>
      <c r="AW50" s="31">
        <v>0.06</v>
      </c>
      <c r="AX50" s="15">
        <f t="shared" si="142"/>
        <v>3200</v>
      </c>
      <c r="AY50" s="15">
        <f t="shared" si="143"/>
        <v>9600</v>
      </c>
      <c r="AZ50" s="15">
        <f t="shared" si="144"/>
        <v>1920</v>
      </c>
      <c r="BA50" s="33">
        <v>0.6</v>
      </c>
      <c r="BB50" s="31">
        <v>0.08</v>
      </c>
      <c r="BC50" s="15">
        <f t="shared" si="145"/>
        <v>3200</v>
      </c>
      <c r="BD50" s="15">
        <f t="shared" si="146"/>
        <v>9600</v>
      </c>
      <c r="BE50" s="15">
        <f t="shared" si="147"/>
        <v>1920</v>
      </c>
      <c r="BF50" s="33">
        <v>0.6</v>
      </c>
      <c r="BG50" s="31">
        <v>0.08</v>
      </c>
      <c r="BH50" s="15">
        <f t="shared" si="148"/>
        <v>2400</v>
      </c>
      <c r="BI50" s="15">
        <f t="shared" si="149"/>
        <v>7200</v>
      </c>
      <c r="BJ50" s="15">
        <f t="shared" si="150"/>
        <v>1440</v>
      </c>
      <c r="BK50" s="33">
        <v>0.6</v>
      </c>
      <c r="BL50" s="31">
        <v>0.06</v>
      </c>
      <c r="BM50" s="41">
        <f t="shared" si="152"/>
        <v>40000</v>
      </c>
      <c r="BN50" s="41">
        <f t="shared" si="152"/>
        <v>120000</v>
      </c>
      <c r="BO50" s="41">
        <f t="shared" si="152"/>
        <v>24000</v>
      </c>
      <c r="BP50" s="42">
        <f t="shared" si="1"/>
        <v>0.6</v>
      </c>
      <c r="BQ50" s="41">
        <v>40000</v>
      </c>
      <c r="BR50" s="41">
        <f t="shared" si="151"/>
        <v>24000</v>
      </c>
      <c r="BS50" s="43">
        <v>0.6</v>
      </c>
      <c r="BT50" s="43">
        <v>3</v>
      </c>
      <c r="BU50" s="41"/>
    </row>
    <row r="51" spans="1:73" x14ac:dyDescent="0.25">
      <c r="A51" s="53" t="s">
        <v>1</v>
      </c>
      <c r="B51" s="23" t="s">
        <v>8</v>
      </c>
      <c r="C51" s="45" t="s">
        <v>9</v>
      </c>
      <c r="D51" s="60">
        <v>180545000</v>
      </c>
      <c r="E51" s="15">
        <f t="shared" si="115"/>
        <v>0</v>
      </c>
      <c r="F51" s="15">
        <f t="shared" si="116"/>
        <v>0</v>
      </c>
      <c r="G51" s="15">
        <f t="shared" si="117"/>
        <v>0</v>
      </c>
      <c r="H51" s="44"/>
      <c r="I51" s="31">
        <v>0</v>
      </c>
      <c r="J51" s="15">
        <f t="shared" si="118"/>
        <v>0</v>
      </c>
      <c r="K51" s="15">
        <f t="shared" si="119"/>
        <v>0</v>
      </c>
      <c r="L51" s="15">
        <f t="shared" si="120"/>
        <v>0</v>
      </c>
      <c r="M51" s="44"/>
      <c r="N51" s="31">
        <v>0</v>
      </c>
      <c r="O51" s="15">
        <f t="shared" si="121"/>
        <v>0</v>
      </c>
      <c r="P51" s="15">
        <f t="shared" si="122"/>
        <v>0</v>
      </c>
      <c r="Q51" s="15">
        <f t="shared" si="123"/>
        <v>0</v>
      </c>
      <c r="R51" s="44"/>
      <c r="S51" s="31">
        <v>0</v>
      </c>
      <c r="T51" s="15">
        <f t="shared" si="124"/>
        <v>0</v>
      </c>
      <c r="U51" s="15">
        <f t="shared" si="125"/>
        <v>0</v>
      </c>
      <c r="V51" s="15">
        <f t="shared" si="126"/>
        <v>0</v>
      </c>
      <c r="W51" s="44"/>
      <c r="X51" s="31">
        <v>0</v>
      </c>
      <c r="Y51" s="15">
        <f t="shared" si="127"/>
        <v>0</v>
      </c>
      <c r="Z51" s="15">
        <f t="shared" si="128"/>
        <v>0</v>
      </c>
      <c r="AA51" s="15">
        <f t="shared" si="129"/>
        <v>0</v>
      </c>
      <c r="AB51" s="44"/>
      <c r="AC51" s="31">
        <v>0</v>
      </c>
      <c r="AD51" s="15">
        <f t="shared" si="130"/>
        <v>0</v>
      </c>
      <c r="AE51" s="15">
        <f t="shared" si="131"/>
        <v>0</v>
      </c>
      <c r="AF51" s="15">
        <f t="shared" si="132"/>
        <v>0</v>
      </c>
      <c r="AG51" s="44"/>
      <c r="AH51" s="31">
        <v>0</v>
      </c>
      <c r="AI51" s="15">
        <f t="shared" si="133"/>
        <v>0</v>
      </c>
      <c r="AJ51" s="15">
        <f t="shared" si="134"/>
        <v>0</v>
      </c>
      <c r="AK51" s="15">
        <f t="shared" si="135"/>
        <v>0</v>
      </c>
      <c r="AL51" s="44"/>
      <c r="AM51" s="31">
        <v>0</v>
      </c>
      <c r="AN51" s="15">
        <f t="shared" si="136"/>
        <v>0</v>
      </c>
      <c r="AO51" s="15">
        <f t="shared" si="137"/>
        <v>0</v>
      </c>
      <c r="AP51" s="15">
        <f t="shared" si="138"/>
        <v>0</v>
      </c>
      <c r="AQ51" s="44"/>
      <c r="AR51" s="31">
        <v>0</v>
      </c>
      <c r="AS51" s="15">
        <f t="shared" si="139"/>
        <v>0</v>
      </c>
      <c r="AT51" s="15">
        <f t="shared" si="140"/>
        <v>0</v>
      </c>
      <c r="AU51" s="15">
        <f t="shared" si="141"/>
        <v>0</v>
      </c>
      <c r="AV51" s="33"/>
      <c r="AW51" s="31">
        <v>0</v>
      </c>
      <c r="AX51" s="15">
        <f t="shared" si="142"/>
        <v>0</v>
      </c>
      <c r="AY51" s="15">
        <f t="shared" si="143"/>
        <v>0</v>
      </c>
      <c r="AZ51" s="15">
        <f t="shared" si="144"/>
        <v>0</v>
      </c>
      <c r="BA51" s="33"/>
      <c r="BB51" s="31">
        <v>0</v>
      </c>
      <c r="BC51" s="15">
        <f t="shared" si="145"/>
        <v>0</v>
      </c>
      <c r="BD51" s="15">
        <f t="shared" si="146"/>
        <v>0</v>
      </c>
      <c r="BE51" s="15">
        <f t="shared" si="147"/>
        <v>0</v>
      </c>
      <c r="BF51" s="33"/>
      <c r="BG51" s="31">
        <v>0</v>
      </c>
      <c r="BH51" s="15">
        <f t="shared" si="148"/>
        <v>0</v>
      </c>
      <c r="BI51" s="15">
        <f t="shared" si="149"/>
        <v>0</v>
      </c>
      <c r="BJ51" s="15">
        <f t="shared" si="150"/>
        <v>0</v>
      </c>
      <c r="BK51" s="33"/>
      <c r="BL51" s="31">
        <v>0</v>
      </c>
      <c r="BM51" s="41">
        <f t="shared" si="152"/>
        <v>0</v>
      </c>
      <c r="BN51" s="41">
        <f t="shared" si="152"/>
        <v>0</v>
      </c>
      <c r="BO51" s="41">
        <f t="shared" si="152"/>
        <v>0</v>
      </c>
      <c r="BP51" s="42">
        <v>0</v>
      </c>
      <c r="BQ51" s="42">
        <v>0</v>
      </c>
      <c r="BR51" s="41">
        <f t="shared" si="151"/>
        <v>0</v>
      </c>
      <c r="BS51" s="42"/>
      <c r="BT51" s="42">
        <v>3.98</v>
      </c>
      <c r="BU51" s="41"/>
    </row>
    <row r="52" spans="1:73" x14ac:dyDescent="0.25">
      <c r="A52" s="23" t="s">
        <v>7</v>
      </c>
      <c r="B52" s="54" t="s">
        <v>9</v>
      </c>
      <c r="C52" s="55"/>
      <c r="D52" s="59"/>
      <c r="E52" s="29">
        <f t="shared" si="115"/>
        <v>3300</v>
      </c>
      <c r="F52" s="29">
        <f t="shared" si="116"/>
        <v>15774</v>
      </c>
      <c r="G52" s="29">
        <f t="shared" si="117"/>
        <v>2970</v>
      </c>
      <c r="H52" s="30">
        <v>0.9</v>
      </c>
      <c r="I52" s="31">
        <v>0.06</v>
      </c>
      <c r="J52" s="29">
        <f t="shared" si="118"/>
        <v>3300</v>
      </c>
      <c r="K52" s="29">
        <f t="shared" si="119"/>
        <v>15774</v>
      </c>
      <c r="L52" s="29">
        <f t="shared" si="120"/>
        <v>2970</v>
      </c>
      <c r="M52" s="30">
        <v>0.9</v>
      </c>
      <c r="N52" s="31">
        <v>0.06</v>
      </c>
      <c r="O52" s="29">
        <f t="shared" si="121"/>
        <v>6600</v>
      </c>
      <c r="P52" s="29">
        <f t="shared" si="122"/>
        <v>31548</v>
      </c>
      <c r="Q52" s="29">
        <f t="shared" si="123"/>
        <v>5940</v>
      </c>
      <c r="R52" s="30">
        <v>0.9</v>
      </c>
      <c r="S52" s="31">
        <v>0.12</v>
      </c>
      <c r="T52" s="29">
        <f t="shared" si="124"/>
        <v>4400</v>
      </c>
      <c r="U52" s="29">
        <f t="shared" si="125"/>
        <v>21032</v>
      </c>
      <c r="V52" s="29">
        <f t="shared" si="126"/>
        <v>3960</v>
      </c>
      <c r="W52" s="30">
        <v>0.9</v>
      </c>
      <c r="X52" s="31">
        <v>0.08</v>
      </c>
      <c r="Y52" s="29">
        <f t="shared" si="127"/>
        <v>5500</v>
      </c>
      <c r="Z52" s="29">
        <f t="shared" si="128"/>
        <v>26290</v>
      </c>
      <c r="AA52" s="29">
        <f t="shared" si="129"/>
        <v>4950</v>
      </c>
      <c r="AB52" s="30">
        <v>0.9</v>
      </c>
      <c r="AC52" s="31">
        <v>0.1</v>
      </c>
      <c r="AD52" s="29">
        <f t="shared" si="130"/>
        <v>4400</v>
      </c>
      <c r="AE52" s="29">
        <f t="shared" si="131"/>
        <v>21032</v>
      </c>
      <c r="AF52" s="29">
        <f t="shared" si="132"/>
        <v>3960</v>
      </c>
      <c r="AG52" s="30">
        <v>0.9</v>
      </c>
      <c r="AH52" s="31">
        <v>0.08</v>
      </c>
      <c r="AI52" s="29">
        <f t="shared" si="133"/>
        <v>6600</v>
      </c>
      <c r="AJ52" s="29">
        <f t="shared" si="134"/>
        <v>31548</v>
      </c>
      <c r="AK52" s="29">
        <f t="shared" si="135"/>
        <v>5940</v>
      </c>
      <c r="AL52" s="30">
        <v>0.9</v>
      </c>
      <c r="AM52" s="31">
        <v>0.12</v>
      </c>
      <c r="AN52" s="29">
        <f t="shared" si="136"/>
        <v>6600</v>
      </c>
      <c r="AO52" s="29">
        <f t="shared" si="137"/>
        <v>31548</v>
      </c>
      <c r="AP52" s="29">
        <f t="shared" si="138"/>
        <v>5940</v>
      </c>
      <c r="AQ52" s="30">
        <v>0.9</v>
      </c>
      <c r="AR52" s="31">
        <v>0.12</v>
      </c>
      <c r="AS52" s="29">
        <f t="shared" si="139"/>
        <v>3850.0000000000005</v>
      </c>
      <c r="AT52" s="29">
        <f t="shared" si="140"/>
        <v>18403.000000000004</v>
      </c>
      <c r="AU52" s="29">
        <f t="shared" si="141"/>
        <v>3465.0000000000005</v>
      </c>
      <c r="AV52" s="32">
        <v>0.9</v>
      </c>
      <c r="AW52" s="31">
        <v>7.0000000000000007E-2</v>
      </c>
      <c r="AX52" s="29">
        <f t="shared" si="142"/>
        <v>4400</v>
      </c>
      <c r="AY52" s="29">
        <f t="shared" si="143"/>
        <v>21032</v>
      </c>
      <c r="AZ52" s="29">
        <f t="shared" si="144"/>
        <v>3960</v>
      </c>
      <c r="BA52" s="32">
        <v>0.9</v>
      </c>
      <c r="BB52" s="31">
        <v>0.08</v>
      </c>
      <c r="BC52" s="29">
        <f t="shared" si="145"/>
        <v>3300</v>
      </c>
      <c r="BD52" s="29">
        <f t="shared" si="146"/>
        <v>15774</v>
      </c>
      <c r="BE52" s="29">
        <f t="shared" si="147"/>
        <v>2970</v>
      </c>
      <c r="BF52" s="32">
        <v>0.9</v>
      </c>
      <c r="BG52" s="31">
        <v>0.06</v>
      </c>
      <c r="BH52" s="29">
        <f t="shared" si="148"/>
        <v>2750</v>
      </c>
      <c r="BI52" s="29">
        <f t="shared" si="149"/>
        <v>13145</v>
      </c>
      <c r="BJ52" s="29">
        <f t="shared" si="150"/>
        <v>2475</v>
      </c>
      <c r="BK52" s="32">
        <v>0.9</v>
      </c>
      <c r="BL52" s="31">
        <v>0.05</v>
      </c>
      <c r="BM52" s="29">
        <f t="shared" si="152"/>
        <v>55000</v>
      </c>
      <c r="BN52" s="29">
        <f t="shared" si="152"/>
        <v>262900</v>
      </c>
      <c r="BO52" s="29">
        <f t="shared" si="152"/>
        <v>49500</v>
      </c>
      <c r="BP52" s="30">
        <f t="shared" si="1"/>
        <v>0.9</v>
      </c>
      <c r="BQ52" s="15">
        <v>55000</v>
      </c>
      <c r="BR52" s="15">
        <f t="shared" si="151"/>
        <v>49500</v>
      </c>
      <c r="BS52" s="33">
        <v>0.9</v>
      </c>
      <c r="BT52" s="33">
        <v>4.78</v>
      </c>
      <c r="BU52" s="29"/>
    </row>
    <row r="53" spans="1:73" x14ac:dyDescent="0.25">
      <c r="A53" s="23" t="s">
        <v>2</v>
      </c>
      <c r="B53" s="54" t="s">
        <v>9</v>
      </c>
      <c r="C53" s="55"/>
      <c r="D53" s="59"/>
      <c r="E53" s="29">
        <f t="shared" si="115"/>
        <v>37800</v>
      </c>
      <c r="F53" s="29">
        <f t="shared" si="116"/>
        <v>129654</v>
      </c>
      <c r="G53" s="29">
        <f t="shared" si="117"/>
        <v>27216</v>
      </c>
      <c r="H53" s="30">
        <v>0.72</v>
      </c>
      <c r="I53" s="31">
        <v>0.06</v>
      </c>
      <c r="J53" s="29">
        <f t="shared" si="118"/>
        <v>37800</v>
      </c>
      <c r="K53" s="29">
        <f t="shared" si="119"/>
        <v>129654</v>
      </c>
      <c r="L53" s="29">
        <f t="shared" si="120"/>
        <v>27216</v>
      </c>
      <c r="M53" s="30">
        <v>0.72</v>
      </c>
      <c r="N53" s="31">
        <v>0.06</v>
      </c>
      <c r="O53" s="29">
        <f t="shared" si="121"/>
        <v>69300</v>
      </c>
      <c r="P53" s="29">
        <f t="shared" si="122"/>
        <v>237699</v>
      </c>
      <c r="Q53" s="29">
        <f t="shared" si="123"/>
        <v>49896</v>
      </c>
      <c r="R53" s="30">
        <v>0.72</v>
      </c>
      <c r="S53" s="31">
        <v>0.11</v>
      </c>
      <c r="T53" s="29">
        <f t="shared" si="124"/>
        <v>44100.000000000007</v>
      </c>
      <c r="U53" s="29">
        <f t="shared" si="125"/>
        <v>151263.00000000003</v>
      </c>
      <c r="V53" s="29">
        <f t="shared" si="126"/>
        <v>31752.000000000004</v>
      </c>
      <c r="W53" s="30">
        <v>0.72</v>
      </c>
      <c r="X53" s="31">
        <v>7.0000000000000007E-2</v>
      </c>
      <c r="Y53" s="29">
        <f t="shared" si="127"/>
        <v>56700</v>
      </c>
      <c r="Z53" s="29">
        <f t="shared" si="128"/>
        <v>194481</v>
      </c>
      <c r="AA53" s="29">
        <f t="shared" si="129"/>
        <v>40824</v>
      </c>
      <c r="AB53" s="30">
        <v>0.72</v>
      </c>
      <c r="AC53" s="31">
        <v>0.09</v>
      </c>
      <c r="AD53" s="29">
        <f t="shared" si="130"/>
        <v>56700</v>
      </c>
      <c r="AE53" s="29">
        <f t="shared" si="131"/>
        <v>194481</v>
      </c>
      <c r="AF53" s="29">
        <f t="shared" si="132"/>
        <v>40824</v>
      </c>
      <c r="AG53" s="30">
        <v>0.72</v>
      </c>
      <c r="AH53" s="31">
        <v>0.09</v>
      </c>
      <c r="AI53" s="29">
        <f t="shared" si="133"/>
        <v>63000</v>
      </c>
      <c r="AJ53" s="29">
        <f t="shared" si="134"/>
        <v>216090</v>
      </c>
      <c r="AK53" s="29">
        <f t="shared" si="135"/>
        <v>45360</v>
      </c>
      <c r="AL53" s="30">
        <v>0.72</v>
      </c>
      <c r="AM53" s="31">
        <v>0.1</v>
      </c>
      <c r="AN53" s="29">
        <f t="shared" si="136"/>
        <v>69300</v>
      </c>
      <c r="AO53" s="29">
        <f t="shared" si="137"/>
        <v>237699</v>
      </c>
      <c r="AP53" s="29">
        <f t="shared" si="138"/>
        <v>49896</v>
      </c>
      <c r="AQ53" s="30">
        <v>0.72</v>
      </c>
      <c r="AR53" s="31">
        <v>0.11</v>
      </c>
      <c r="AS53" s="29">
        <f t="shared" si="139"/>
        <v>44100.000000000007</v>
      </c>
      <c r="AT53" s="29">
        <f t="shared" si="140"/>
        <v>151263.00000000003</v>
      </c>
      <c r="AU53" s="29">
        <f t="shared" si="141"/>
        <v>31752.000000000004</v>
      </c>
      <c r="AV53" s="32">
        <v>0.72</v>
      </c>
      <c r="AW53" s="31">
        <v>7.0000000000000007E-2</v>
      </c>
      <c r="AX53" s="29">
        <f t="shared" si="142"/>
        <v>56700</v>
      </c>
      <c r="AY53" s="29">
        <f t="shared" si="143"/>
        <v>194481</v>
      </c>
      <c r="AZ53" s="29">
        <f t="shared" si="144"/>
        <v>40824</v>
      </c>
      <c r="BA53" s="32">
        <v>0.72</v>
      </c>
      <c r="BB53" s="31">
        <v>0.09</v>
      </c>
      <c r="BC53" s="29">
        <f t="shared" si="145"/>
        <v>50400</v>
      </c>
      <c r="BD53" s="29">
        <f t="shared" si="146"/>
        <v>172872</v>
      </c>
      <c r="BE53" s="29">
        <f t="shared" si="147"/>
        <v>36288</v>
      </c>
      <c r="BF53" s="32">
        <v>0.72</v>
      </c>
      <c r="BG53" s="31">
        <v>0.08</v>
      </c>
      <c r="BH53" s="29">
        <f t="shared" si="148"/>
        <v>44100.000000000007</v>
      </c>
      <c r="BI53" s="29">
        <f t="shared" si="149"/>
        <v>151263.00000000003</v>
      </c>
      <c r="BJ53" s="29">
        <f t="shared" si="150"/>
        <v>31752.000000000004</v>
      </c>
      <c r="BK53" s="32">
        <v>0.72</v>
      </c>
      <c r="BL53" s="31">
        <v>7.0000000000000007E-2</v>
      </c>
      <c r="BM53" s="29">
        <f t="shared" si="152"/>
        <v>630000</v>
      </c>
      <c r="BN53" s="29">
        <f t="shared" si="152"/>
        <v>2160900</v>
      </c>
      <c r="BO53" s="29">
        <f t="shared" si="152"/>
        <v>453600</v>
      </c>
      <c r="BP53" s="30">
        <f t="shared" si="1"/>
        <v>0.72</v>
      </c>
      <c r="BQ53" s="15">
        <v>630000</v>
      </c>
      <c r="BR53" s="15">
        <f t="shared" si="151"/>
        <v>453600</v>
      </c>
      <c r="BS53" s="33">
        <v>0.72</v>
      </c>
      <c r="BT53" s="33">
        <v>3.43</v>
      </c>
      <c r="BU53" s="29"/>
    </row>
    <row r="54" spans="1:73" x14ac:dyDescent="0.25">
      <c r="A54" s="23" t="s">
        <v>8</v>
      </c>
      <c r="B54" s="54" t="s">
        <v>9</v>
      </c>
      <c r="C54" s="55"/>
      <c r="D54" s="59"/>
      <c r="E54" s="29">
        <f t="shared" si="115"/>
        <v>0</v>
      </c>
      <c r="F54" s="29">
        <f t="shared" si="116"/>
        <v>0</v>
      </c>
      <c r="G54" s="29">
        <f t="shared" si="117"/>
        <v>0</v>
      </c>
      <c r="H54" s="30"/>
      <c r="I54" s="31">
        <v>0</v>
      </c>
      <c r="J54" s="29">
        <f t="shared" si="118"/>
        <v>0</v>
      </c>
      <c r="K54" s="29">
        <f t="shared" si="119"/>
        <v>0</v>
      </c>
      <c r="L54" s="29">
        <f t="shared" si="120"/>
        <v>0</v>
      </c>
      <c r="M54" s="30"/>
      <c r="N54" s="31">
        <v>0</v>
      </c>
      <c r="O54" s="29">
        <f t="shared" si="121"/>
        <v>0</v>
      </c>
      <c r="P54" s="29">
        <f t="shared" si="122"/>
        <v>0</v>
      </c>
      <c r="Q54" s="29">
        <f t="shared" si="123"/>
        <v>0</v>
      </c>
      <c r="R54" s="30"/>
      <c r="S54" s="31">
        <v>0</v>
      </c>
      <c r="T54" s="29">
        <f t="shared" si="124"/>
        <v>0</v>
      </c>
      <c r="U54" s="29">
        <f t="shared" si="125"/>
        <v>0</v>
      </c>
      <c r="V54" s="29">
        <f t="shared" si="126"/>
        <v>0</v>
      </c>
      <c r="W54" s="30"/>
      <c r="X54" s="31">
        <v>0</v>
      </c>
      <c r="Y54" s="29">
        <f t="shared" si="127"/>
        <v>0</v>
      </c>
      <c r="Z54" s="29">
        <f t="shared" si="128"/>
        <v>0</v>
      </c>
      <c r="AA54" s="29">
        <f t="shared" si="129"/>
        <v>0</v>
      </c>
      <c r="AB54" s="30"/>
      <c r="AC54" s="31">
        <v>0</v>
      </c>
      <c r="AD54" s="29">
        <f t="shared" si="130"/>
        <v>0</v>
      </c>
      <c r="AE54" s="29">
        <f t="shared" si="131"/>
        <v>0</v>
      </c>
      <c r="AF54" s="29">
        <f t="shared" si="132"/>
        <v>0</v>
      </c>
      <c r="AG54" s="30"/>
      <c r="AH54" s="31">
        <v>0</v>
      </c>
      <c r="AI54" s="29">
        <f t="shared" si="133"/>
        <v>0</v>
      </c>
      <c r="AJ54" s="29">
        <f t="shared" si="134"/>
        <v>0</v>
      </c>
      <c r="AK54" s="29">
        <f t="shared" si="135"/>
        <v>0</v>
      </c>
      <c r="AL54" s="30"/>
      <c r="AM54" s="31">
        <v>0</v>
      </c>
      <c r="AN54" s="29">
        <f t="shared" si="136"/>
        <v>0</v>
      </c>
      <c r="AO54" s="29">
        <f t="shared" si="137"/>
        <v>0</v>
      </c>
      <c r="AP54" s="29">
        <f t="shared" si="138"/>
        <v>0</v>
      </c>
      <c r="AQ54" s="30"/>
      <c r="AR54" s="31">
        <v>0</v>
      </c>
      <c r="AS54" s="29">
        <f t="shared" si="139"/>
        <v>0</v>
      </c>
      <c r="AT54" s="29">
        <f t="shared" si="140"/>
        <v>0</v>
      </c>
      <c r="AU54" s="29">
        <f t="shared" si="141"/>
        <v>0</v>
      </c>
      <c r="AV54" s="32"/>
      <c r="AW54" s="31">
        <v>0</v>
      </c>
      <c r="AX54" s="29">
        <f t="shared" si="142"/>
        <v>0</v>
      </c>
      <c r="AY54" s="29">
        <f t="shared" si="143"/>
        <v>0</v>
      </c>
      <c r="AZ54" s="29">
        <f t="shared" si="144"/>
        <v>0</v>
      </c>
      <c r="BA54" s="32"/>
      <c r="BB54" s="31">
        <v>0</v>
      </c>
      <c r="BC54" s="29">
        <f t="shared" si="145"/>
        <v>0</v>
      </c>
      <c r="BD54" s="29">
        <f t="shared" si="146"/>
        <v>0</v>
      </c>
      <c r="BE54" s="29">
        <f t="shared" si="147"/>
        <v>0</v>
      </c>
      <c r="BF54" s="32"/>
      <c r="BG54" s="31">
        <v>0</v>
      </c>
      <c r="BH54" s="29">
        <f t="shared" si="148"/>
        <v>0</v>
      </c>
      <c r="BI54" s="29">
        <f t="shared" si="149"/>
        <v>0</v>
      </c>
      <c r="BJ54" s="29">
        <f t="shared" si="150"/>
        <v>0</v>
      </c>
      <c r="BK54" s="32"/>
      <c r="BL54" s="31">
        <v>0</v>
      </c>
      <c r="BM54" s="29">
        <f t="shared" si="152"/>
        <v>0</v>
      </c>
      <c r="BN54" s="29">
        <f t="shared" si="152"/>
        <v>0</v>
      </c>
      <c r="BO54" s="29">
        <f t="shared" si="152"/>
        <v>0</v>
      </c>
      <c r="BP54" s="30">
        <v>0</v>
      </c>
      <c r="BQ54" s="15">
        <v>0</v>
      </c>
      <c r="BR54" s="15">
        <f t="shared" si="151"/>
        <v>0</v>
      </c>
      <c r="BS54" s="33"/>
      <c r="BT54" s="33"/>
      <c r="BU54" s="29"/>
    </row>
    <row r="55" spans="1:73" x14ac:dyDescent="0.25">
      <c r="A55" s="54" t="s">
        <v>9</v>
      </c>
      <c r="B55" s="56"/>
      <c r="C55" s="55"/>
      <c r="D55" s="59"/>
      <c r="E55" s="46">
        <f>E3+E4+E5+E28+E29+E30+E31+E32+E52+E53+E54</f>
        <v>356450</v>
      </c>
      <c r="F55" s="46">
        <f t="shared" ref="F55:G55" si="153">F3+F4+F5+F28+F29+F30+F31+F32+F52+F53+F54</f>
        <v>1698310.5</v>
      </c>
      <c r="G55" s="46">
        <f t="shared" si="153"/>
        <v>380085.5</v>
      </c>
      <c r="H55" s="47">
        <v>1.0664640324214791</v>
      </c>
      <c r="I55" s="48"/>
      <c r="J55" s="46">
        <f>J3+J4+J5+J28+J29+J30+J31+J32+J52+J53+J54</f>
        <v>347150</v>
      </c>
      <c r="K55" s="46">
        <f t="shared" ref="K55:L55" si="154">K3+K4+K5+K28+K29+K30+K31+K32+K52+K53+K54</f>
        <v>1643800.5</v>
      </c>
      <c r="L55" s="46">
        <f t="shared" si="154"/>
        <v>368786</v>
      </c>
      <c r="M55" s="47">
        <v>1.0664640324214791</v>
      </c>
      <c r="N55" s="48"/>
      <c r="O55" s="46">
        <f>O3+O4+O5+O28+O29+O30+O31+O32+O52+O53+O54</f>
        <v>632610</v>
      </c>
      <c r="P55" s="46">
        <f t="shared" ref="P55:Q55" si="155">P3+P4+P5+P28+P29+P30+P31+P32+P52+P53+P54</f>
        <v>3005700.2</v>
      </c>
      <c r="Q55" s="46">
        <f t="shared" si="155"/>
        <v>671005.5</v>
      </c>
      <c r="R55" s="47">
        <v>1.0664640324214791</v>
      </c>
      <c r="S55" s="48"/>
      <c r="T55" s="46">
        <f>T3+T4+T5+T28+T29+T30+T31+T32+T52+T53+T54</f>
        <v>467420</v>
      </c>
      <c r="U55" s="46">
        <f t="shared" ref="U55:V55" si="156">U3+U4+U5+U28+U29+U30+U31+U32+U52+U53+U54</f>
        <v>2250797.9</v>
      </c>
      <c r="V55" s="46">
        <f t="shared" si="156"/>
        <v>502659.5</v>
      </c>
      <c r="W55" s="47">
        <v>1.0664640324214791</v>
      </c>
      <c r="X55" s="48"/>
      <c r="Y55" s="46">
        <f>Y3+Y4+Y5+Y28+Y29+Y30+Y31+Y32+Y52+Y53+Y54</f>
        <v>574400</v>
      </c>
      <c r="Z55" s="46">
        <f t="shared" ref="Z55:AA55" si="157">Z3+Z4+Z5+Z28+Z29+Z30+Z31+Z32+Z52+Z53+Z54</f>
        <v>2745999.5</v>
      </c>
      <c r="AA55" s="46">
        <f t="shared" si="157"/>
        <v>613206.5</v>
      </c>
      <c r="AB55" s="47">
        <v>1.0664640324214791</v>
      </c>
      <c r="AC55" s="48"/>
      <c r="AD55" s="46">
        <f>AD3+AD4+AD5+AD28+AD29+AD30+AD31+AD32+AD52+AD53+AD54</f>
        <v>493860</v>
      </c>
      <c r="AE55" s="46">
        <f t="shared" ref="AE55:AF55" si="158">AE3+AE4+AE5+AE28+AE29+AE30+AE31+AE32+AE52+AE53+AE54</f>
        <v>2346899.7000000002</v>
      </c>
      <c r="AF55" s="46">
        <f t="shared" si="158"/>
        <v>524891.5</v>
      </c>
      <c r="AG55" s="47">
        <v>1.0664640324214791</v>
      </c>
      <c r="AH55" s="48"/>
      <c r="AI55" s="46">
        <f>AI3+AI4+AI5+AI28+AI29+AI30+AI31+AI32+AI52+AI53+AI54</f>
        <v>635610</v>
      </c>
      <c r="AJ55" s="46">
        <f t="shared" ref="AJ55:AK55" si="159">AJ3+AJ4+AJ5+AJ28+AJ29+AJ30+AJ31+AJ32+AJ52+AJ53+AJ54</f>
        <v>3079726.7</v>
      </c>
      <c r="AK55" s="46">
        <f t="shared" si="159"/>
        <v>682488</v>
      </c>
      <c r="AL55" s="47">
        <v>1.0664640324214791</v>
      </c>
      <c r="AM55" s="48"/>
      <c r="AN55" s="46">
        <f>AN3+AN4+AN5+AN28+AN29+AN30+AN31+AN32+AN52+AN53+AN54</f>
        <v>711590</v>
      </c>
      <c r="AO55" s="46">
        <f t="shared" ref="AO55:AP55" si="160">AO3+AO4+AO5+AO28+AO29+AO30+AO31+AO32+AO52+AO53+AO54</f>
        <v>3449445.3</v>
      </c>
      <c r="AP55" s="46">
        <f t="shared" si="160"/>
        <v>764966.5</v>
      </c>
      <c r="AQ55" s="47">
        <v>1.0664640324214791</v>
      </c>
      <c r="AR55" s="48"/>
      <c r="AS55" s="46">
        <f>AS3+AS4+AS5+AS28+AS29+AS30+AS31+AS32+AS52+AS53+AS54</f>
        <v>410470</v>
      </c>
      <c r="AT55" s="46">
        <f t="shared" ref="AT55:AU55" si="161">AT3+AT4+AT5+AT28+AT29+AT30+AT31+AT32+AT52+AT53+AT54</f>
        <v>1944748.9</v>
      </c>
      <c r="AU55" s="46">
        <f t="shared" si="161"/>
        <v>433639.5</v>
      </c>
      <c r="AV55" s="47">
        <v>1.0664640324214791</v>
      </c>
      <c r="AW55" s="48"/>
      <c r="AX55" s="46">
        <f>AX3+AX4+AX5+AX28+AX29+AX30+AX31+AX32+AX52+AX53+AX54</f>
        <v>530810</v>
      </c>
      <c r="AY55" s="46">
        <f t="shared" ref="AY55:AZ55" si="162">AY3+AY4+AY5+AY28+AY29+AY30+AY31+AY32+AY52+AY53+AY54</f>
        <v>2538020.7000000002</v>
      </c>
      <c r="AZ55" s="46">
        <f t="shared" si="162"/>
        <v>563171</v>
      </c>
      <c r="BA55" s="47">
        <v>1.0664640324214791</v>
      </c>
      <c r="BB55" s="48"/>
      <c r="BC55" s="46">
        <f>BC3+BC4+BC5+BC28+BC29+BC30+BC31+BC32+BC52+BC53+BC54</f>
        <v>446510</v>
      </c>
      <c r="BD55" s="46">
        <f t="shared" ref="BD55:BE55" si="163">BD3+BD4+BD5+BD28+BD29+BD30+BD31+BD32+BD52+BD53+BD54</f>
        <v>2147255.7000000002</v>
      </c>
      <c r="BE55" s="46">
        <f t="shared" si="163"/>
        <v>475832.5</v>
      </c>
      <c r="BF55" s="47">
        <v>1.0664640324214791</v>
      </c>
      <c r="BG55" s="48"/>
      <c r="BH55" s="46">
        <f>BH3+BH4+BH5+BH28+BH29+BH30+BH31+BH32+BH52+BH53+BH54</f>
        <v>315120</v>
      </c>
      <c r="BI55" s="46">
        <f t="shared" ref="BI55:BJ55" si="164">BI3+BI4+BI5+BI28+BI29+BI30+BI31+BI32+BI52+BI53+BI54</f>
        <v>1521784.4</v>
      </c>
      <c r="BJ55" s="46">
        <f t="shared" si="164"/>
        <v>334868</v>
      </c>
      <c r="BK55" s="47">
        <v>1.0664640324214791</v>
      </c>
      <c r="BL55" s="48"/>
      <c r="BM55" s="46">
        <f t="shared" si="152"/>
        <v>5922000</v>
      </c>
      <c r="BN55" s="46">
        <f t="shared" si="152"/>
        <v>28372489.999999996</v>
      </c>
      <c r="BO55" s="46">
        <f t="shared" si="152"/>
        <v>6315600</v>
      </c>
      <c r="BP55" s="47">
        <f t="shared" si="1"/>
        <v>1.0664640324214791</v>
      </c>
      <c r="BQ55" s="15">
        <f t="shared" ref="BQ55:BR55" si="165">BQ3+BQ4+BQ5+BQ28+BQ29+BQ30+BQ31+BQ32+BQ52+BQ53+BQ54</f>
        <v>5922000</v>
      </c>
      <c r="BR55" s="15">
        <f t="shared" si="165"/>
        <v>6315600</v>
      </c>
      <c r="BS55" s="33">
        <f>BR55/BQ55</f>
        <v>1.0664640324214791</v>
      </c>
      <c r="BT55" s="33"/>
      <c r="BU55" s="46"/>
    </row>
  </sheetData>
  <mergeCells count="16">
    <mergeCell ref="B52:C52"/>
    <mergeCell ref="B53:C53"/>
    <mergeCell ref="B54:C54"/>
    <mergeCell ref="A55:C55"/>
    <mergeCell ref="B28:C28"/>
    <mergeCell ref="B29:C29"/>
    <mergeCell ref="B30:C30"/>
    <mergeCell ref="B31:C31"/>
    <mergeCell ref="A32:A51"/>
    <mergeCell ref="B32:C32"/>
    <mergeCell ref="B3:C3"/>
    <mergeCell ref="B4:C4"/>
    <mergeCell ref="A5:A27"/>
    <mergeCell ref="B5:C5"/>
    <mergeCell ref="B7:B18"/>
    <mergeCell ref="B19:B25"/>
  </mergeCells>
  <conditionalFormatting sqref="D8">
    <cfRule type="duplicateValues" dxfId="32" priority="32"/>
  </conditionalFormatting>
  <conditionalFormatting sqref="D9">
    <cfRule type="duplicateValues" dxfId="31" priority="31"/>
  </conditionalFormatting>
  <conditionalFormatting sqref="D10">
    <cfRule type="duplicateValues" dxfId="30" priority="30"/>
  </conditionalFormatting>
  <conditionalFormatting sqref="D11">
    <cfRule type="duplicateValues" dxfId="29" priority="29"/>
  </conditionalFormatting>
  <conditionalFormatting sqref="D12">
    <cfRule type="duplicateValues" dxfId="28" priority="28"/>
  </conditionalFormatting>
  <conditionalFormatting sqref="D13">
    <cfRule type="duplicateValues" dxfId="27" priority="27"/>
  </conditionalFormatting>
  <conditionalFormatting sqref="D16">
    <cfRule type="duplicateValues" dxfId="24" priority="25"/>
  </conditionalFormatting>
  <conditionalFormatting sqref="D15">
    <cfRule type="duplicateValues" dxfId="23" priority="24"/>
  </conditionalFormatting>
  <conditionalFormatting sqref="D17">
    <cfRule type="duplicateValues" dxfId="22" priority="23"/>
  </conditionalFormatting>
  <conditionalFormatting sqref="D18">
    <cfRule type="duplicateValues" dxfId="21" priority="22"/>
  </conditionalFormatting>
  <conditionalFormatting sqref="D21">
    <cfRule type="duplicateValues" dxfId="20" priority="21"/>
  </conditionalFormatting>
  <conditionalFormatting sqref="D23">
    <cfRule type="duplicateValues" dxfId="19" priority="20"/>
  </conditionalFormatting>
  <conditionalFormatting sqref="D24">
    <cfRule type="duplicateValues" dxfId="18" priority="19"/>
  </conditionalFormatting>
  <conditionalFormatting sqref="D25">
    <cfRule type="duplicateValues" dxfId="17" priority="18"/>
  </conditionalFormatting>
  <conditionalFormatting sqref="D26">
    <cfRule type="duplicateValues" dxfId="16" priority="17"/>
  </conditionalFormatting>
  <conditionalFormatting sqref="D27">
    <cfRule type="duplicateValues" dxfId="15" priority="16"/>
  </conditionalFormatting>
  <conditionalFormatting sqref="D33">
    <cfRule type="duplicateValues" dxfId="14" priority="15"/>
  </conditionalFormatting>
  <conditionalFormatting sqref="D34">
    <cfRule type="duplicateValues" dxfId="13" priority="14"/>
  </conditionalFormatting>
  <conditionalFormatting sqref="D35">
    <cfRule type="duplicateValues" dxfId="12" priority="13"/>
  </conditionalFormatting>
  <conditionalFormatting sqref="D36">
    <cfRule type="duplicateValues" dxfId="11" priority="12"/>
  </conditionalFormatting>
  <conditionalFormatting sqref="D38">
    <cfRule type="duplicateValues" dxfId="10" priority="11"/>
  </conditionalFormatting>
  <conditionalFormatting sqref="D39">
    <cfRule type="duplicateValues" dxfId="9" priority="10"/>
  </conditionalFormatting>
  <conditionalFormatting sqref="D40">
    <cfRule type="duplicateValues" dxfId="8" priority="9"/>
  </conditionalFormatting>
  <conditionalFormatting sqref="D43">
    <cfRule type="duplicateValues" dxfId="7" priority="8"/>
  </conditionalFormatting>
  <conditionalFormatting sqref="D44">
    <cfRule type="duplicateValues" dxfId="6" priority="7"/>
  </conditionalFormatting>
  <conditionalFormatting sqref="D45">
    <cfRule type="duplicateValues" dxfId="5" priority="6"/>
  </conditionalFormatting>
  <conditionalFormatting sqref="D46">
    <cfRule type="duplicateValues" dxfId="4" priority="5"/>
  </conditionalFormatting>
  <conditionalFormatting sqref="D47">
    <cfRule type="duplicateValues" dxfId="3" priority="4"/>
  </conditionalFormatting>
  <conditionalFormatting sqref="D48">
    <cfRule type="duplicateValues" dxfId="2" priority="3"/>
  </conditionalFormatting>
  <conditionalFormatting sqref="D49">
    <cfRule type="duplicateValues" dxfId="1" priority="2"/>
  </conditionalFormatting>
  <conditionalFormatting sqref="D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kg</vt:lpstr>
      <vt:lpstr>Hoja2</vt:lpstr>
      <vt:lpstr>Presupuesto nacional powerBI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Vilcoq</dc:creator>
  <cp:lastModifiedBy>Alexei Souzdalenko</cp:lastModifiedBy>
  <cp:lastPrinted>2022-11-28T11:01:14Z</cp:lastPrinted>
  <dcterms:created xsi:type="dcterms:W3CDTF">2022-08-11T15:41:04Z</dcterms:created>
  <dcterms:modified xsi:type="dcterms:W3CDTF">2023-12-15T15:26:34Z</dcterms:modified>
</cp:coreProperties>
</file>